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5" firstSheet="0" activeTab="0"/>
  </bookViews>
  <sheets>
    <sheet name="算法-猫" sheetId="1" state="visible" r:id="rId2"/>
    <sheet name="算法-狗" sheetId="2" state="visible" r:id="rId3"/>
    <sheet name="ME-cat " sheetId="3" state="visible" r:id="rId4"/>
    <sheet name="ME-dog" sheetId="4" state="visible" r:id="rId5"/>
    <sheet name="AAFCO-cat" sheetId="5" state="visible" r:id="rId6"/>
    <sheet name="AAFCO-dog" sheetId="6" state="visible" r:id="rId7"/>
    <sheet name="foods" sheetId="7" state="visible" r:id="rId8"/>
    <sheet name="猫理想体重" sheetId="8" state="visible" r:id="rId9"/>
    <sheet name="狗理想体重" sheetId="9" state="visible" r:id="rId10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A7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ME=3500kcal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A12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A13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2" authorId="0">
      <text>
        <r>
          <rPr>
            <sz val="9"/>
            <color rgb="FF000000"/>
            <rFont val="Droid Sans"/>
            <family val="2"/>
          </rPr>
          <t xml:space="preserve">用户自选</t>
        </r>
      </text>
    </comment>
    <comment ref="B13" authorId="0">
      <text>
        <r>
          <rPr>
            <sz val="9"/>
            <color rgb="FF000000"/>
            <rFont val="Droid Sans"/>
            <family val="2"/>
          </rPr>
          <t xml:space="preserve">用户自选</t>
        </r>
      </text>
    </comment>
    <comment ref="C3" authorId="0">
      <text>
        <r>
          <rPr>
            <sz val="9"/>
            <color rgb="FF000000"/>
            <rFont val="Droid Sans"/>
            <family val="2"/>
          </rPr>
          <t xml:space="preserve">输出：所有食材重量之和（理论值）；或用户输入的实际值。</t>
        </r>
      </text>
    </comment>
    <comment ref="D3" authorId="0">
      <text>
        <r>
          <rPr>
            <sz val="9"/>
            <color rgb="FF000000"/>
            <rFont val="Droid Sans"/>
            <family val="2"/>
          </rPr>
          <t xml:space="preserve">输出：实际</t>
        </r>
        <r>
          <rPr>
            <sz val="9"/>
            <color rgb="FF000000"/>
            <rFont val="微软雅黑"/>
            <family val="2"/>
            <charset val="134"/>
          </rPr>
          <t xml:space="preserve">ME</t>
        </r>
        <r>
          <rPr>
            <sz val="9"/>
            <color rgb="FF000000"/>
            <rFont val="Droid Sans"/>
            <family val="2"/>
          </rPr>
          <t xml:space="preserve">。根据成品中的</t>
        </r>
        <r>
          <rPr>
            <sz val="9"/>
            <color rgb="FF000000"/>
            <rFont val="微软雅黑"/>
            <family val="2"/>
            <charset val="134"/>
          </rPr>
          <t xml:space="preserve">protein</t>
        </r>
        <r>
          <rPr>
            <sz val="9"/>
            <color rgb="FF000000"/>
            <rFont val="Droid Sans"/>
            <family val="2"/>
          </rPr>
          <t xml:space="preserve">、</t>
        </r>
        <r>
          <rPr>
            <sz val="9"/>
            <color rgb="FF000000"/>
            <rFont val="微软雅黑"/>
            <family val="2"/>
            <charset val="134"/>
          </rPr>
          <t xml:space="preserve">fat</t>
        </r>
        <r>
          <rPr>
            <sz val="9"/>
            <color rgb="FF000000"/>
            <rFont val="Droid Sans"/>
            <family val="2"/>
          </rPr>
          <t xml:space="preserve">、</t>
        </r>
        <r>
          <rPr>
            <sz val="9"/>
            <color rgb="FF000000"/>
            <rFont val="微软雅黑"/>
            <family val="2"/>
            <charset val="134"/>
          </rPr>
          <t xml:space="preserve">CHO</t>
        </r>
        <r>
          <rPr>
            <sz val="9"/>
            <color rgb="FF000000"/>
            <rFont val="Droid Sans"/>
            <family val="2"/>
          </rPr>
          <t xml:space="preserve">三项的数据计算而来</t>
        </r>
      </text>
    </comment>
    <comment ref="E3" authorId="0">
      <text>
        <r>
          <rPr>
            <sz val="9"/>
            <color rgb="FF000000"/>
            <rFont val="Droid Sans"/>
            <family val="2"/>
          </rPr>
          <t xml:space="preserve">输出：实际热量。所有食材的热量相加。</t>
        </r>
      </text>
    </comment>
    <comment ref="F3" authorId="0">
      <text>
        <r>
          <rPr>
            <sz val="9"/>
            <color rgb="FF000000"/>
            <rFont val="Droid Sans"/>
            <family val="2"/>
          </rPr>
          <t xml:space="preserve">输出：所有食材蛋白质相加。</t>
        </r>
      </text>
    </comment>
    <comment ref="F4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F5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F7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ME=3500kcal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标准。</t>
        </r>
      </text>
    </comment>
    <comment ref="F8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ME=3500kcal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标准。</t>
        </r>
      </text>
    </comment>
    <comment ref="G3" authorId="0">
      <text>
        <r>
          <rPr>
            <sz val="9"/>
            <color rgb="FF000000"/>
            <rFont val="Droid Sans"/>
            <family val="2"/>
          </rPr>
          <t xml:space="preserve">输出：所有食材脂肪相加。后面各项以此类推</t>
        </r>
      </text>
    </comment>
    <comment ref="G4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标准，后面各项以此类推。</t>
        </r>
      </text>
    </comment>
    <comment ref="G5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标准，后面各项以此类推。</t>
        </r>
      </text>
    </comment>
    <comment ref="G7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ME=3500kcal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标准，后面各项以此类推。</t>
        </r>
      </text>
    </comment>
    <comment ref="G8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ME=3500kcal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标准，后面各项以此类推。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A7" authorId="0">
      <text>
        <r>
          <rPr>
            <sz val="9"/>
            <color rgb="FF000000"/>
            <rFont val="Droid Sans"/>
            <family val="2"/>
          </rPr>
          <t xml:space="preserve">当</t>
        </r>
        <r>
          <rPr>
            <sz val="9"/>
            <color rgb="FF000000"/>
            <rFont val="微软雅黑"/>
            <family val="2"/>
            <charset val="134"/>
          </rPr>
          <t xml:space="preserve">ME=3500kcal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A12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A13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2" authorId="0">
      <text>
        <r>
          <rPr>
            <sz val="9"/>
            <color rgb="FF000000"/>
            <rFont val="Droid Sans"/>
            <family val="2"/>
          </rPr>
          <t xml:space="preserve">用户自选</t>
        </r>
      </text>
    </comment>
    <comment ref="B13" authorId="0">
      <text>
        <r>
          <rPr>
            <sz val="9"/>
            <color rgb="FF000000"/>
            <rFont val="Droid Sans"/>
            <family val="2"/>
          </rPr>
          <t xml:space="preserve">用户自选</t>
        </r>
      </text>
    </comment>
    <comment ref="C3" authorId="0">
      <text>
        <r>
          <rPr>
            <sz val="9"/>
            <color rgb="FF000000"/>
            <rFont val="Droid Sans"/>
            <family val="2"/>
          </rPr>
          <t xml:space="preserve">输出：所有食材重量之和。</t>
        </r>
      </text>
    </comment>
    <comment ref="D3" authorId="0">
      <text>
        <r>
          <rPr>
            <sz val="9"/>
            <color rgb="FF000000"/>
            <rFont val="Droid Sans"/>
            <family val="2"/>
          </rPr>
          <t xml:space="preserve">输出：实际</t>
        </r>
        <r>
          <rPr>
            <sz val="9"/>
            <color rgb="FF000000"/>
            <rFont val="微软雅黑"/>
            <family val="2"/>
            <charset val="134"/>
          </rPr>
          <t xml:space="preserve">ME</t>
        </r>
        <r>
          <rPr>
            <sz val="9"/>
            <color rgb="FF000000"/>
            <rFont val="Droid Sans"/>
            <family val="2"/>
          </rPr>
          <t xml:space="preserve">。根据成品中的</t>
        </r>
        <r>
          <rPr>
            <sz val="9"/>
            <color rgb="FF000000"/>
            <rFont val="微软雅黑"/>
            <family val="2"/>
            <charset val="134"/>
          </rPr>
          <t xml:space="preserve">protein</t>
        </r>
        <r>
          <rPr>
            <sz val="9"/>
            <color rgb="FF000000"/>
            <rFont val="Droid Sans"/>
            <family val="2"/>
          </rPr>
          <t xml:space="preserve">、</t>
        </r>
        <r>
          <rPr>
            <sz val="9"/>
            <color rgb="FF000000"/>
            <rFont val="微软雅黑"/>
            <family val="2"/>
            <charset val="134"/>
          </rPr>
          <t xml:space="preserve">fat</t>
        </r>
        <r>
          <rPr>
            <sz val="9"/>
            <color rgb="FF000000"/>
            <rFont val="Droid Sans"/>
            <family val="2"/>
          </rPr>
          <t xml:space="preserve">、</t>
        </r>
        <r>
          <rPr>
            <sz val="9"/>
            <color rgb="FF000000"/>
            <rFont val="微软雅黑"/>
            <family val="2"/>
            <charset val="134"/>
          </rPr>
          <t xml:space="preserve">CHO</t>
        </r>
        <r>
          <rPr>
            <sz val="9"/>
            <color rgb="FF000000"/>
            <rFont val="Droid Sans"/>
            <family val="2"/>
          </rPr>
          <t xml:space="preserve">三项的数据计算而来</t>
        </r>
      </text>
    </comment>
    <comment ref="E3" authorId="0">
      <text>
        <r>
          <rPr>
            <sz val="9"/>
            <color rgb="FF000000"/>
            <rFont val="Droid Sans"/>
            <family val="2"/>
          </rPr>
          <t xml:space="preserve">输出：实际热量。所有食材的热量相加。</t>
        </r>
      </text>
    </comment>
    <comment ref="F3" authorId="0">
      <text>
        <r>
          <rPr>
            <sz val="9"/>
            <color rgb="FF000000"/>
            <rFont val="Droid Sans"/>
            <family val="2"/>
          </rPr>
          <t xml:space="preserve">输出：所有食材蛋白质相加。</t>
        </r>
      </text>
    </comment>
    <comment ref="F4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F5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</t>
        </r>
      </text>
    </comment>
    <comment ref="G3" authorId="0">
      <text>
        <r>
          <rPr>
            <sz val="9"/>
            <color rgb="FF000000"/>
            <rFont val="Droid Sans"/>
            <family val="2"/>
          </rPr>
          <t xml:space="preserve">输出：所有食材脂肪相加。后面各项以此类推</t>
        </r>
      </text>
    </comment>
    <comment ref="G4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标准，后面各项以此类推。</t>
        </r>
      </text>
    </comment>
    <comment ref="G5" authorId="0">
      <text>
        <r>
          <rPr>
            <sz val="9"/>
            <color rgb="FF000000"/>
            <rFont val="Droid Sans"/>
            <family val="2"/>
          </rPr>
          <t xml:space="preserve">输出：当</t>
        </r>
        <r>
          <rPr>
            <sz val="9"/>
            <color rgb="FF000000"/>
            <rFont val="微软雅黑"/>
            <family val="2"/>
            <charset val="134"/>
          </rPr>
          <t xml:space="preserve">ME=D3</t>
        </r>
        <r>
          <rPr>
            <sz val="9"/>
            <color rgb="FF000000"/>
            <rFont val="Droid Sans"/>
            <family val="2"/>
          </rPr>
          <t xml:space="preserve">时的</t>
        </r>
        <r>
          <rPr>
            <sz val="9"/>
            <color rgb="FF000000"/>
            <rFont val="微软雅黑"/>
            <family val="2"/>
            <charset val="134"/>
          </rPr>
          <t xml:space="preserve">AAFCO</t>
        </r>
        <r>
          <rPr>
            <sz val="9"/>
            <color rgb="FF000000"/>
            <rFont val="Droid Sans"/>
            <family val="2"/>
          </rPr>
          <t xml:space="preserve">标准，后面各项以此类推。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9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5" authorId="0">
      <text>
        <r>
          <rPr>
            <sz val="9"/>
            <color rgb="FF000000"/>
            <rFont val="Droid Sans"/>
            <family val="2"/>
          </rPr>
          <t xml:space="preserve">幼崽数量由用户输入</t>
        </r>
      </text>
    </comment>
    <comment ref="B16" authorId="0">
      <text>
        <r>
          <rPr>
            <sz val="9"/>
            <color rgb="FF000000"/>
            <rFont val="Droid Sans"/>
            <family val="2"/>
          </rPr>
          <t xml:space="preserve">幼崽数量由用户输入</t>
        </r>
      </text>
    </comment>
    <comment ref="B17" authorId="0">
      <text>
        <r>
          <rPr>
            <sz val="9"/>
            <color rgb="FF000000"/>
            <rFont val="Droid Sans"/>
            <family val="2"/>
          </rPr>
          <t xml:space="preserve">幼崽数量由用户输入
</t>
        </r>
      </text>
    </comment>
    <comment ref="C3" authorId="0">
      <text>
        <r>
          <rPr>
            <sz val="9"/>
            <color rgb="FF000000"/>
            <rFont val="Droid Sans"/>
            <family val="2"/>
          </rPr>
          <t xml:space="preserve">根据用户填写的宠物信息自动匹配</t>
        </r>
      </text>
    </comment>
    <comment ref="C4" authorId="0">
      <text>
        <r>
          <rPr>
            <sz val="9"/>
            <color rgb="FF000000"/>
            <rFont val="Droid Sans"/>
            <family val="2"/>
          </rPr>
          <t xml:space="preserve">根据用户填写的宠物信息自动匹配</t>
        </r>
      </text>
    </comment>
    <comment ref="C7" authorId="0">
      <text>
        <r>
          <rPr>
            <sz val="9"/>
            <color rgb="FF000000"/>
            <rFont val="Droid Sans"/>
            <family val="2"/>
          </rPr>
          <t xml:space="preserve">根据用户输入的宠物信息自动匹配</t>
        </r>
      </text>
    </comment>
    <comment ref="C8" authorId="0">
      <text>
        <r>
          <rPr>
            <sz val="9"/>
            <color rgb="FF000000"/>
            <rFont val="Droid Sans"/>
            <family val="2"/>
          </rPr>
          <t xml:space="preserve">根据用户输入的宠物信息自动匹配</t>
        </r>
      </text>
    </comment>
    <comment ref="C12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C13" authorId="0">
      <text>
        <r>
          <rPr>
            <sz val="9"/>
            <color rgb="FF000000"/>
            <rFont val="Droid Sans"/>
            <family val="2"/>
          </rPr>
          <t xml:space="preserve">根据用户输入的信息自动匹配</t>
        </r>
      </text>
    </comment>
    <comment ref="C15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C16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C17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3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4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7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8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12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D13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D14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D15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D16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D17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E12" authorId="0">
      <text>
        <r>
          <rPr>
            <sz val="9"/>
            <color rgb="FF000000"/>
            <rFont val="Droid Sans"/>
            <family val="2"/>
          </rPr>
          <t xml:space="preserve">根据用户输入的信息自动匹配</t>
        </r>
      </text>
    </comment>
    <comment ref="E13" authorId="0">
      <text>
        <r>
          <rPr>
            <sz val="9"/>
            <color rgb="FF000000"/>
            <rFont val="Droid Sans"/>
            <family val="2"/>
          </rPr>
          <t xml:space="preserve">根据用户输入的信息自动匹配</t>
        </r>
      </text>
    </comment>
    <comment ref="E14" authorId="0">
      <text>
        <r>
          <rPr>
            <sz val="9"/>
            <color rgb="FF000000"/>
            <rFont val="Droid Sans"/>
            <family val="2"/>
          </rPr>
          <t xml:space="preserve">根据用户输入的信息自动匹配</t>
        </r>
      </text>
    </comment>
    <comment ref="E15" authorId="0">
      <text>
        <r>
          <rPr>
            <sz val="9"/>
            <color rgb="FF000000"/>
            <rFont val="Droid Sans"/>
            <family val="2"/>
          </rPr>
          <t xml:space="preserve">根据用户输入的信息自动匹配</t>
        </r>
      </text>
    </comment>
    <comment ref="E16" authorId="0">
      <text>
        <r>
          <rPr>
            <sz val="9"/>
            <color rgb="FF000000"/>
            <rFont val="Droid Sans"/>
            <family val="2"/>
          </rPr>
          <t xml:space="preserve">根据用户输入的信息自动匹配</t>
        </r>
      </text>
    </comment>
    <comment ref="E17" authorId="0">
      <text>
        <r>
          <rPr>
            <sz val="9"/>
            <color rgb="FF000000"/>
            <rFont val="Droid Sans"/>
            <family val="2"/>
          </rPr>
          <t xml:space="preserve">根据用户输入的信息自动匹配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0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1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2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3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4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B15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C3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C6" authorId="0">
      <text>
        <r>
          <rPr>
            <sz val="9"/>
            <color rgb="FF000000"/>
            <rFont val="Droid Sans"/>
            <family val="2"/>
          </rPr>
          <t xml:space="preserve">根据宠物的信息自动匹配</t>
        </r>
      </text>
    </comment>
    <comment ref="C7" authorId="0">
      <text>
        <r>
          <rPr>
            <sz val="9"/>
            <color rgb="FF000000"/>
            <rFont val="Droid Sans"/>
            <family val="2"/>
          </rPr>
          <t xml:space="preserve">根据宠物的信息自动匹配</t>
        </r>
      </text>
    </comment>
    <comment ref="D3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6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7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9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D10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11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12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13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14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D15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E5" authorId="0">
      <text>
        <r>
          <rPr>
            <sz val="9"/>
            <color rgb="FF000000"/>
            <rFont val="Droid Sans"/>
            <family val="2"/>
          </rPr>
          <t xml:space="preserve">根据宠物的信息自动匹配</t>
        </r>
      </text>
    </comment>
    <comment ref="E9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E16" authorId="0">
      <text>
        <r>
          <rPr>
            <sz val="9"/>
            <color rgb="FF000000"/>
            <rFont val="Droid Sans"/>
            <family val="2"/>
          </rPr>
          <t xml:space="preserve">根据宠物的信息自动匹配</t>
        </r>
      </text>
    </comment>
    <comment ref="F9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F16" authorId="0">
      <text>
        <r>
          <rPr>
            <sz val="9"/>
            <color rgb="FF000000"/>
            <rFont val="Droid Sans"/>
            <family val="2"/>
          </rPr>
          <t xml:space="preserve">输出</t>
        </r>
      </text>
    </comment>
    <comment ref="G10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G12" authorId="0">
      <text>
        <r>
          <rPr>
            <sz val="9"/>
            <color rgb="FF000000"/>
            <rFont val="Droid Sans"/>
            <family val="2"/>
          </rPr>
          <t xml:space="preserve">用户输入</t>
        </r>
      </text>
    </comment>
    <comment ref="G14" authorId="0">
      <text>
        <r>
          <rPr>
            <sz val="9"/>
            <color rgb="FF000000"/>
            <rFont val="Droid Sans"/>
            <family val="2"/>
          </rPr>
          <t xml:space="preserve">根据宠物的信息自动匹配</t>
        </r>
      </text>
    </comment>
  </commentList>
</comments>
</file>

<file path=xl/sharedStrings.xml><?xml version="1.0" encoding="utf-8"?>
<sst xmlns="http://schemas.openxmlformats.org/spreadsheetml/2006/main" count="1449" uniqueCount="564">
  <si>
    <t>Weight</t>
  </si>
  <si>
    <t>ME</t>
  </si>
  <si>
    <t>Energy</t>
  </si>
  <si>
    <t>Protein</t>
  </si>
  <si>
    <t>Fat</t>
  </si>
  <si>
    <t>CHO</t>
  </si>
  <si>
    <t>Dietary fiber</t>
  </si>
  <si>
    <t>Ash</t>
  </si>
  <si>
    <t>Cholesterol</t>
  </si>
  <si>
    <t>Vitamin A</t>
  </si>
  <si>
    <t>Retinol</t>
  </si>
  <si>
    <t>Vitamin K</t>
  </si>
  <si>
    <t>Vitamin D</t>
  </si>
  <si>
    <t>Vitamin E</t>
  </si>
  <si>
    <t>Vitamin C</t>
  </si>
  <si>
    <t>Vitamin B1 (thaimin)</t>
  </si>
  <si>
    <t>Vitamin B2 (riboflavin)</t>
  </si>
  <si>
    <t>Vitamin B3 (niacin)</t>
  </si>
  <si>
    <t>Vitamin B6 (pyridoxine)</t>
  </si>
  <si>
    <t>Vitamin B12 (cyanocobalamin)</t>
  </si>
  <si>
    <t>Folic Acid</t>
  </si>
  <si>
    <t>Choline</t>
  </si>
  <si>
    <t>Biotin</t>
  </si>
  <si>
    <t>Vitamin B5 (pantothenic acid)</t>
  </si>
  <si>
    <t>Calcium</t>
  </si>
  <si>
    <t>Phosphorous</t>
  </si>
  <si>
    <t>Potassium</t>
  </si>
  <si>
    <t>Sodium</t>
  </si>
  <si>
    <t>Chloride</t>
  </si>
  <si>
    <t>Magnesium</t>
  </si>
  <si>
    <t>Iron</t>
  </si>
  <si>
    <t>Zinc</t>
  </si>
  <si>
    <t>Selenium</t>
  </si>
  <si>
    <t>Copper (canned)</t>
  </si>
  <si>
    <t>Manganese</t>
  </si>
  <si>
    <t>Iodine</t>
  </si>
  <si>
    <t>Taurine (canned)</t>
  </si>
  <si>
    <t>Isoleucine</t>
  </si>
  <si>
    <t>Leucine</t>
  </si>
  <si>
    <t>Lysine</t>
  </si>
  <si>
    <t>Methionine-cystine</t>
  </si>
  <si>
    <t>Methionine</t>
  </si>
  <si>
    <t>Phenylalanine-tyrosine</t>
  </si>
  <si>
    <t>Phenylalanine</t>
  </si>
  <si>
    <t>Threonine</t>
  </si>
  <si>
    <t>Tryptophan</t>
  </si>
  <si>
    <t>Valine</t>
  </si>
  <si>
    <t>Arginine</t>
  </si>
  <si>
    <t>Histidine</t>
  </si>
  <si>
    <t>Linoleic acid</t>
  </si>
  <si>
    <t>Arachidonic acid</t>
  </si>
  <si>
    <t>黄色：输入</t>
  </si>
  <si>
    <t>g</t>
  </si>
  <si>
    <t>kcal/100g</t>
  </si>
  <si>
    <t>mg</t>
  </si>
  <si>
    <t>ugRE</t>
  </si>
  <si>
    <t>ug</t>
  </si>
  <si>
    <t>红色：输出</t>
  </si>
  <si>
    <r>
      <t xml:space="preserve">实际</t>
    </r>
    <r>
      <rPr>
        <sz val="11"/>
        <rFont val="微软雅黑"/>
        <family val="2"/>
        <charset val="134"/>
      </rPr>
      <t xml:space="preserve">ME</t>
    </r>
  </si>
  <si>
    <t>Growth and Reproduction Minimum</t>
  </si>
  <si>
    <t>Adult Maintenance Minimum</t>
  </si>
  <si>
    <t>Maximum</t>
  </si>
  <si>
    <t>3500 kcal ME</t>
  </si>
  <si>
    <t>Food name</t>
  </si>
  <si>
    <t>Edible</t>
  </si>
  <si>
    <t>Copper </t>
  </si>
  <si>
    <t>kcal</t>
  </si>
  <si>
    <t>马鲛鱼</t>
  </si>
  <si>
    <t>鸭</t>
  </si>
  <si>
    <t>其他算式：</t>
  </si>
  <si>
    <r>
      <t xml:space="preserve">1</t>
    </r>
    <r>
      <rPr>
        <sz val="11"/>
        <rFont val="Droid Sans"/>
        <family val="2"/>
      </rPr>
      <t xml:space="preserve">、食材比例：肉类比例</t>
    </r>
    <r>
      <rPr>
        <sz val="11"/>
        <rFont val="微软雅黑"/>
        <family val="2"/>
        <charset val="134"/>
      </rPr>
      <t xml:space="preserve">%=</t>
    </r>
    <r>
      <rPr>
        <sz val="11"/>
        <rFont val="Droid Sans"/>
        <family val="2"/>
      </rPr>
      <t xml:space="preserve">肉类总重</t>
    </r>
    <r>
      <rPr>
        <sz val="11"/>
        <rFont val="微软雅黑"/>
        <family val="2"/>
        <charset val="134"/>
      </rPr>
      <t xml:space="preserve">/</t>
    </r>
    <r>
      <rPr>
        <sz val="11"/>
        <rFont val="Droid Sans"/>
        <family val="2"/>
      </rPr>
      <t xml:space="preserve">猫饭总重；蔬菜类比例</t>
    </r>
    <r>
      <rPr>
        <sz val="11"/>
        <rFont val="微软雅黑"/>
        <family val="2"/>
        <charset val="134"/>
      </rPr>
      <t xml:space="preserve">%=</t>
    </r>
    <r>
      <rPr>
        <sz val="11"/>
        <rFont val="Droid Sans"/>
        <family val="2"/>
      </rPr>
      <t xml:space="preserve">蔬菜类总重</t>
    </r>
    <r>
      <rPr>
        <sz val="11"/>
        <rFont val="微软雅黑"/>
        <family val="2"/>
        <charset val="134"/>
      </rPr>
      <t xml:space="preserve">/</t>
    </r>
    <r>
      <rPr>
        <sz val="11"/>
        <rFont val="Droid Sans"/>
        <family val="2"/>
      </rPr>
      <t xml:space="preserve">猫饭总重；以此类推。</t>
    </r>
  </si>
  <si>
    <r>
      <t xml:space="preserve">2</t>
    </r>
    <r>
      <rPr>
        <sz val="11"/>
        <rFont val="Droid Sans"/>
        <family val="2"/>
      </rPr>
      <t xml:space="preserve">、热量分布：蛋白质供能</t>
    </r>
    <r>
      <rPr>
        <sz val="11"/>
        <rFont val="微软雅黑"/>
        <family val="2"/>
        <charset val="134"/>
      </rPr>
      <t xml:space="preserve">%=F3*4/E3*100%</t>
    </r>
    <r>
      <rPr>
        <sz val="11"/>
        <rFont val="Droid Sans"/>
        <family val="2"/>
      </rPr>
      <t xml:space="preserve">；脂肪供能</t>
    </r>
    <r>
      <rPr>
        <sz val="11"/>
        <rFont val="微软雅黑"/>
        <family val="2"/>
        <charset val="134"/>
      </rPr>
      <t xml:space="preserve">%=G3*9/E3*100%</t>
    </r>
    <r>
      <rPr>
        <sz val="11"/>
        <rFont val="Droid Sans"/>
        <family val="2"/>
      </rPr>
      <t xml:space="preserve">；碳水化合物供能</t>
    </r>
    <r>
      <rPr>
        <sz val="11"/>
        <rFont val="微软雅黑"/>
        <family val="2"/>
        <charset val="134"/>
      </rPr>
      <t xml:space="preserve">%=</t>
    </r>
    <r>
      <rPr>
        <sz val="11"/>
        <rFont val="Droid Sans"/>
        <family val="2"/>
      </rPr>
      <t xml:space="preserve">（</t>
    </r>
    <r>
      <rPr>
        <sz val="11"/>
        <rFont val="微软雅黑"/>
        <family val="2"/>
        <charset val="134"/>
      </rPr>
      <t xml:space="preserve">(H3-I3)*4+I3*2</t>
    </r>
    <r>
      <rPr>
        <sz val="11"/>
        <rFont val="Droid Sans"/>
        <family val="2"/>
      </rPr>
      <t xml:space="preserve">）</t>
    </r>
    <r>
      <rPr>
        <sz val="11"/>
        <rFont val="微软雅黑"/>
        <family val="2"/>
        <charset val="134"/>
      </rPr>
      <t xml:space="preserve">/E3*100%</t>
    </r>
    <r>
      <rPr>
        <sz val="11"/>
        <rFont val="Droid Sans"/>
        <family val="2"/>
      </rPr>
      <t xml:space="preserve">；保留小数点后</t>
    </r>
    <r>
      <rPr>
        <sz val="11"/>
        <rFont val="微软雅黑"/>
        <family val="2"/>
        <charset val="134"/>
      </rPr>
      <t xml:space="preserve">2</t>
    </r>
    <r>
      <rPr>
        <sz val="11"/>
        <rFont val="Droid Sans"/>
        <family val="2"/>
      </rPr>
      <t xml:space="preserve">位。</t>
    </r>
  </si>
  <si>
    <r>
      <t xml:space="preserve">3</t>
    </r>
    <r>
      <rPr>
        <sz val="11"/>
        <rFont val="Droid Sans"/>
        <family val="2"/>
      </rPr>
      <t xml:space="preserve">、营养分析：</t>
    </r>
    <r>
      <rPr>
        <sz val="11"/>
        <rFont val="微软雅黑"/>
        <family val="2"/>
        <charset val="134"/>
      </rPr>
      <t xml:space="preserve">Protein%=F3%; Fat%=G3%; NFE%=</t>
    </r>
    <r>
      <rPr>
        <sz val="11"/>
        <rFont val="Droid Sans"/>
        <family val="2"/>
      </rPr>
      <t xml:space="preserve">（</t>
    </r>
    <r>
      <rPr>
        <sz val="11"/>
        <rFont val="微软雅黑"/>
        <family val="2"/>
        <charset val="134"/>
      </rPr>
      <t xml:space="preserve">H3-I3</t>
    </r>
    <r>
      <rPr>
        <sz val="11"/>
        <rFont val="Droid Sans"/>
        <family val="2"/>
      </rPr>
      <t xml:space="preserve">）</t>
    </r>
    <r>
      <rPr>
        <sz val="11"/>
        <rFont val="微软雅黑"/>
        <family val="2"/>
        <charset val="134"/>
      </rPr>
      <t xml:space="preserve">%</t>
    </r>
    <r>
      <rPr>
        <sz val="11"/>
        <rFont val="Droid Sans"/>
        <family val="2"/>
      </rPr>
      <t xml:space="preserve">；</t>
    </r>
    <r>
      <rPr>
        <sz val="11"/>
        <rFont val="微软雅黑"/>
        <family val="2"/>
        <charset val="134"/>
      </rPr>
      <t xml:space="preserve">CHO%=H3%</t>
    </r>
    <r>
      <rPr>
        <sz val="11"/>
        <rFont val="Droid Sans"/>
        <family val="2"/>
      </rPr>
      <t xml:space="preserve">；</t>
    </r>
    <r>
      <rPr>
        <sz val="11"/>
        <rFont val="微软雅黑"/>
        <family val="2"/>
        <charset val="134"/>
      </rPr>
      <t xml:space="preserve">Dietary fiber%=I3%; Ash%=J3%; Moisture%=(100-F3-G3-H3-J3)%</t>
    </r>
  </si>
  <si>
    <r>
      <t xml:space="preserve">4</t>
    </r>
    <r>
      <rPr>
        <sz val="11"/>
        <rFont val="Droid Sans"/>
        <family val="2"/>
      </rPr>
      <t xml:space="preserve">、推荐喂食量</t>
    </r>
    <r>
      <rPr>
        <sz val="11"/>
        <rFont val="微软雅黑"/>
        <family val="2"/>
        <charset val="134"/>
      </rPr>
      <t xml:space="preserve">/g=</t>
    </r>
    <r>
      <rPr>
        <sz val="11"/>
        <rFont val="Droid Sans"/>
        <family val="2"/>
      </rPr>
      <t xml:space="preserve">猫狗代谢能</t>
    </r>
    <r>
      <rPr>
        <sz val="11"/>
        <rFont val="微软雅黑"/>
        <family val="2"/>
        <charset val="134"/>
      </rPr>
      <t xml:space="preserve">*0.2/D3*100</t>
    </r>
  </si>
  <si>
    <t>  </t>
  </si>
  <si>
    <t>  Update Information:</t>
  </si>
  <si>
    <t> 1.  Note added to help understanding</t>
  </si>
  <si>
    <t>2. Error in cat nutrition algorithm modified</t>
  </si>
  <si>
    <t>3. Dog nutrition algorithm added</t>
  </si>
  <si>
    <t>4.  metabolic energy(ME) calculation algorithm added</t>
  </si>
  <si>
    <t>5. Food Amount Recommendation algorithm added</t>
  </si>
  <si>
    <r>
      <t xml:space="preserve">1</t>
    </r>
    <r>
      <rPr>
        <sz val="11"/>
        <rFont val="Droid Sans"/>
        <family val="2"/>
      </rPr>
      <t xml:space="preserve">、食材比例：肉类比例</t>
    </r>
    <r>
      <rPr>
        <sz val="11"/>
        <rFont val="微软雅黑"/>
        <family val="2"/>
        <charset val="134"/>
      </rPr>
      <t xml:space="preserve">%=</t>
    </r>
    <r>
      <rPr>
        <sz val="11"/>
        <rFont val="Droid Sans"/>
        <family val="2"/>
      </rPr>
      <t xml:space="preserve">肉类总重</t>
    </r>
    <r>
      <rPr>
        <sz val="11"/>
        <rFont val="微软雅黑"/>
        <family val="2"/>
        <charset val="134"/>
      </rPr>
      <t xml:space="preserve">/</t>
    </r>
    <r>
      <rPr>
        <sz val="11"/>
        <rFont val="Droid Sans"/>
        <family val="2"/>
      </rPr>
      <t xml:space="preserve">狗饭总重；蔬菜类比例</t>
    </r>
    <r>
      <rPr>
        <sz val="11"/>
        <rFont val="微软雅黑"/>
        <family val="2"/>
        <charset val="134"/>
      </rPr>
      <t xml:space="preserve">%=</t>
    </r>
    <r>
      <rPr>
        <sz val="11"/>
        <rFont val="Droid Sans"/>
        <family val="2"/>
      </rPr>
      <t xml:space="preserve">蔬菜类总重</t>
    </r>
    <r>
      <rPr>
        <sz val="11"/>
        <rFont val="微软雅黑"/>
        <family val="2"/>
        <charset val="134"/>
      </rPr>
      <t xml:space="preserve">/</t>
    </r>
    <r>
      <rPr>
        <sz val="11"/>
        <rFont val="Droid Sans"/>
        <family val="2"/>
      </rPr>
      <t xml:space="preserve">狗饭总重；以此类推。</t>
    </r>
  </si>
  <si>
    <t> </t>
  </si>
  <si>
    <r>
      <t xml:space="preserve">断奶幼猫</t>
    </r>
    <r>
      <rPr>
        <sz val="11"/>
        <color rgb="FF000000"/>
        <rFont val="微软雅黑"/>
        <family val="2"/>
        <charset val="134"/>
      </rPr>
      <t xml:space="preserve">ME</t>
    </r>
  </si>
  <si>
    <r>
      <t xml:space="preserve">成年后理想体重</t>
    </r>
    <r>
      <rPr>
        <sz val="11"/>
        <color rgb="FF000000"/>
        <rFont val="微软雅黑"/>
        <family val="2"/>
        <charset val="134"/>
      </rPr>
      <t xml:space="preserve">/kg</t>
    </r>
  </si>
  <si>
    <r>
      <t xml:space="preserve">代谢能</t>
    </r>
    <r>
      <rPr>
        <sz val="11"/>
        <color rgb="FF000000"/>
        <rFont val="微软雅黑"/>
        <family val="2"/>
        <charset val="134"/>
      </rPr>
      <t xml:space="preserve">/kcal</t>
    </r>
  </si>
  <si>
    <r>
      <t xml:space="preserve">维持量</t>
    </r>
    <r>
      <rPr>
        <sz val="11"/>
        <color rgb="FF000000"/>
        <rFont val="微软雅黑"/>
        <family val="2"/>
        <charset val="134"/>
      </rPr>
      <t xml:space="preserve">/kcal</t>
    </r>
  </si>
  <si>
    <r>
      <t xml:space="preserve">实际体重</t>
    </r>
    <r>
      <rPr>
        <sz val="11"/>
        <color rgb="FF000000"/>
        <rFont val="微软雅黑"/>
        <family val="2"/>
        <charset val="134"/>
      </rPr>
      <t xml:space="preserve">/kg</t>
    </r>
  </si>
  <si>
    <r>
      <t xml:space="preserve">成猫维持量</t>
    </r>
    <r>
      <rPr>
        <sz val="11"/>
        <color rgb="FF000000"/>
        <rFont val="微软雅黑"/>
        <family val="2"/>
        <charset val="134"/>
      </rPr>
      <t xml:space="preserve">ME</t>
    </r>
  </si>
  <si>
    <t>类型</t>
  </si>
  <si>
    <r>
      <t xml:space="preserve">家猫，超重（＞</t>
    </r>
    <r>
      <rPr>
        <sz val="11"/>
        <color rgb="FF000000"/>
        <rFont val="微软雅黑"/>
        <family val="2"/>
        <charset val="134"/>
      </rPr>
      <t xml:space="preserve">5</t>
    </r>
    <r>
      <rPr>
        <sz val="11"/>
        <color rgb="FF000000"/>
        <rFont val="Droid Sans"/>
        <family val="2"/>
      </rPr>
      <t xml:space="preserve">分）</t>
    </r>
  </si>
  <si>
    <r>
      <t xml:space="preserve">家猫，瘦（≤</t>
    </r>
    <r>
      <rPr>
        <sz val="11"/>
        <color rgb="FF000000"/>
        <rFont val="微软雅黑"/>
        <family val="2"/>
        <charset val="134"/>
      </rPr>
      <t xml:space="preserve">5</t>
    </r>
    <r>
      <rPr>
        <sz val="11"/>
        <color rgb="FF000000"/>
        <rFont val="Droid Sans"/>
        <family val="2"/>
      </rPr>
      <t xml:space="preserve">分）</t>
    </r>
  </si>
  <si>
    <t>外来品种猫</t>
  </si>
  <si>
    <r>
      <t xml:space="preserve">哺乳母猫</t>
    </r>
    <r>
      <rPr>
        <sz val="11"/>
        <color rgb="FF000000"/>
        <rFont val="微软雅黑"/>
        <family val="2"/>
        <charset val="134"/>
      </rPr>
      <t xml:space="preserve">ME</t>
    </r>
  </si>
  <si>
    <r>
      <t xml:space="preserve">L</t>
    </r>
    <r>
      <rPr>
        <sz val="11"/>
        <color rgb="FF000000"/>
        <rFont val="Droid Sans"/>
        <family val="2"/>
      </rPr>
      <t xml:space="preserve">：哺乳期阶段修正因子</t>
    </r>
  </si>
  <si>
    <r>
      <t xml:space="preserve">哺乳第</t>
    </r>
    <r>
      <rPr>
        <sz val="11"/>
        <color rgb="FF000000"/>
        <rFont val="微软雅黑"/>
        <family val="2"/>
        <charset val="134"/>
      </rPr>
      <t xml:space="preserve">1~2</t>
    </r>
    <r>
      <rPr>
        <sz val="11"/>
        <color rgb="FF000000"/>
        <rFont val="Droid Sans"/>
        <family val="2"/>
      </rPr>
      <t xml:space="preserve">周</t>
    </r>
  </si>
  <si>
    <t>哺乳期阶段修正因子</t>
  </si>
  <si>
    <r>
      <t xml:space="preserve">哺乳第</t>
    </r>
    <r>
      <rPr>
        <sz val="11"/>
        <color rgb="FF000000"/>
        <rFont val="微软雅黑"/>
        <family val="2"/>
        <charset val="134"/>
      </rPr>
      <t xml:space="preserve">3~4</t>
    </r>
    <r>
      <rPr>
        <sz val="11"/>
        <color rgb="FF000000"/>
        <rFont val="Droid Sans"/>
        <family val="2"/>
      </rPr>
      <t xml:space="preserve">周</t>
    </r>
  </si>
  <si>
    <r>
      <t xml:space="preserve">哺乳第</t>
    </r>
    <r>
      <rPr>
        <sz val="11"/>
        <color rgb="FF000000"/>
        <rFont val="微软雅黑"/>
        <family val="2"/>
        <charset val="134"/>
      </rPr>
      <t xml:space="preserve">5</t>
    </r>
    <r>
      <rPr>
        <sz val="11"/>
        <color rgb="FF000000"/>
        <rFont val="Droid Sans"/>
        <family val="2"/>
      </rPr>
      <t xml:space="preserve">周</t>
    </r>
  </si>
  <si>
    <r>
      <t xml:space="preserve">幼猫＜</t>
    </r>
    <r>
      <rPr>
        <sz val="11"/>
        <color rgb="FF000000"/>
        <rFont val="微软雅黑"/>
        <family val="2"/>
        <charset val="134"/>
      </rPr>
      <t xml:space="preserve">3</t>
    </r>
  </si>
  <si>
    <r>
      <t xml:space="preserve">哺乳第</t>
    </r>
    <r>
      <rPr>
        <sz val="11"/>
        <color rgb="FF000000"/>
        <rFont val="微软雅黑"/>
        <family val="2"/>
        <charset val="134"/>
      </rPr>
      <t xml:space="preserve">6</t>
    </r>
    <r>
      <rPr>
        <sz val="11"/>
        <color rgb="FF000000"/>
        <rFont val="Droid Sans"/>
        <family val="2"/>
      </rPr>
      <t xml:space="preserve">周</t>
    </r>
  </si>
  <si>
    <r>
      <t xml:space="preserve">幼猫</t>
    </r>
    <r>
      <rPr>
        <sz val="11"/>
        <color rgb="FF000000"/>
        <rFont val="微软雅黑"/>
        <family val="2"/>
        <charset val="134"/>
      </rPr>
      <t xml:space="preserve">3~4</t>
    </r>
  </si>
  <si>
    <r>
      <t xml:space="preserve">哺乳第</t>
    </r>
    <r>
      <rPr>
        <sz val="11"/>
        <color rgb="FF000000"/>
        <rFont val="微软雅黑"/>
        <family val="2"/>
        <charset val="134"/>
      </rPr>
      <t xml:space="preserve">7</t>
    </r>
    <r>
      <rPr>
        <sz val="11"/>
        <color rgb="FF000000"/>
        <rFont val="Droid Sans"/>
        <family val="2"/>
      </rPr>
      <t xml:space="preserve">周</t>
    </r>
  </si>
  <si>
    <r>
      <t xml:space="preserve">幼猫＞</t>
    </r>
    <r>
      <rPr>
        <sz val="11"/>
        <color rgb="FF000000"/>
        <rFont val="微软雅黑"/>
        <family val="2"/>
        <charset val="134"/>
      </rPr>
      <t xml:space="preserve">4</t>
    </r>
  </si>
  <si>
    <r>
      <t xml:space="preserve">哺乳第</t>
    </r>
    <r>
      <rPr>
        <sz val="11"/>
        <color rgb="FF000000"/>
        <rFont val="微软雅黑"/>
        <family val="2"/>
        <charset val="134"/>
      </rPr>
      <t xml:space="preserve">8</t>
    </r>
    <r>
      <rPr>
        <sz val="11"/>
        <color rgb="FF000000"/>
        <rFont val="Droid Sans"/>
        <family val="2"/>
      </rPr>
      <t xml:space="preserve">周</t>
    </r>
  </si>
  <si>
    <r>
      <t xml:space="preserve">新生幼犬</t>
    </r>
    <r>
      <rPr>
        <sz val="11"/>
        <color rgb="FF000000"/>
        <rFont val="微软雅黑"/>
        <family val="2"/>
        <charset val="134"/>
      </rPr>
      <t xml:space="preserve">ME</t>
    </r>
  </si>
  <si>
    <t>ME/kcal</t>
  </si>
  <si>
    <r>
      <t xml:space="preserve">断奶幼犬</t>
    </r>
    <r>
      <rPr>
        <sz val="11"/>
        <color rgb="FF000000"/>
        <rFont val="微软雅黑"/>
        <family val="2"/>
        <charset val="134"/>
      </rPr>
      <t xml:space="preserve">ME</t>
    </r>
  </si>
  <si>
    <r>
      <t xml:space="preserve">不活跃幼犬（无训练要求）的</t>
    </r>
    <r>
      <rPr>
        <sz val="11"/>
        <color rgb="FF000000"/>
        <rFont val="微软雅黑"/>
        <family val="2"/>
        <charset val="134"/>
      </rPr>
      <t xml:space="preserve">ME</t>
    </r>
    <r>
      <rPr>
        <sz val="11"/>
        <color rgb="FF000000"/>
        <rFont val="Droid Sans"/>
        <family val="2"/>
      </rPr>
      <t xml:space="preserve">低</t>
    </r>
    <r>
      <rPr>
        <sz val="11"/>
        <color rgb="FF000000"/>
        <rFont val="微软雅黑"/>
        <family val="2"/>
        <charset val="134"/>
      </rPr>
      <t xml:space="preserve">10~20%</t>
    </r>
  </si>
  <si>
    <r>
      <t xml:space="preserve"> 成犬</t>
    </r>
    <r>
      <rPr>
        <sz val="11"/>
        <color rgb="FF000000"/>
        <rFont val="微软雅黑"/>
        <family val="2"/>
        <charset val="134"/>
      </rPr>
      <t xml:space="preserve">ME</t>
    </r>
  </si>
  <si>
    <r>
      <t xml:space="preserve">母犬妊娠后期</t>
    </r>
    <r>
      <rPr>
        <sz val="11"/>
        <color rgb="FF000000"/>
        <rFont val="微软雅黑"/>
        <family val="2"/>
        <charset val="134"/>
      </rPr>
      <t xml:space="preserve">ME/kcal</t>
    </r>
  </si>
  <si>
    <r>
      <t xml:space="preserve">泌乳母犬</t>
    </r>
    <r>
      <rPr>
        <sz val="11"/>
        <color rgb="FF000000"/>
        <rFont val="微软雅黑"/>
        <family val="2"/>
        <charset val="134"/>
      </rPr>
      <t xml:space="preserve">ME/kcal</t>
    </r>
  </si>
  <si>
    <r>
      <t xml:space="preserve">n</t>
    </r>
    <r>
      <rPr>
        <sz val="11"/>
        <color rgb="FF000000"/>
        <rFont val="Droid Sans"/>
        <family val="2"/>
      </rPr>
      <t xml:space="preserve">（填幼犬数</t>
    </r>
    <r>
      <rPr>
        <sz val="11"/>
        <color rgb="FF000000"/>
        <rFont val="微软雅黑"/>
        <family val="2"/>
        <charset val="134"/>
      </rPr>
      <t xml:space="preserve">1~4</t>
    </r>
    <r>
      <rPr>
        <sz val="11"/>
        <color rgb="FF000000"/>
        <rFont val="Droid Sans"/>
        <family val="2"/>
      </rPr>
      <t xml:space="preserve">）</t>
    </r>
  </si>
  <si>
    <t>平均需要量的实验犬舍中犬或活跃实验犬</t>
  </si>
  <si>
    <t>年轻成年实验犬或年轻成年活跃宠物犬</t>
  </si>
  <si>
    <r>
      <t xml:space="preserve">m</t>
    </r>
    <r>
      <rPr>
        <sz val="11"/>
        <color rgb="FF000000"/>
        <rFont val="Droid Sans"/>
        <family val="2"/>
      </rPr>
      <t xml:space="preserve">（填比</t>
    </r>
    <r>
      <rPr>
        <sz val="11"/>
        <color rgb="FF000000"/>
        <rFont val="微软雅黑"/>
        <family val="2"/>
        <charset val="134"/>
      </rPr>
      <t xml:space="preserve">4</t>
    </r>
    <r>
      <rPr>
        <sz val="11"/>
        <color rgb="FF000000"/>
        <rFont val="Droid Sans"/>
        <family val="2"/>
      </rPr>
      <t xml:space="preserve">多的幼犬数）</t>
    </r>
  </si>
  <si>
    <t>成年实验大丹犬或活跃宠物大丹犬（大型犬）</t>
  </si>
  <si>
    <t>成年实验梗犬或活跃宠物梗犬（中小型犬）</t>
  </si>
  <si>
    <r>
      <t xml:space="preserve">L</t>
    </r>
    <r>
      <rPr>
        <sz val="11"/>
        <color rgb="FF000000"/>
        <rFont val="Droid Sans"/>
        <family val="2"/>
      </rPr>
      <t xml:space="preserve">（填泌乳周对应数字）</t>
    </r>
  </si>
  <si>
    <t>不活跃宠物犬</t>
  </si>
  <si>
    <t>较老的实验犬或较老的活跃宠物犬或实验纽芬兰犬</t>
  </si>
  <si>
    <r>
      <t xml:space="preserve">维持能量估计量</t>
    </r>
    <r>
      <rPr>
        <sz val="11"/>
        <color rgb="FF000000"/>
        <rFont val="微软雅黑"/>
        <family val="2"/>
        <charset val="134"/>
      </rPr>
      <t xml:space="preserve">/kcal</t>
    </r>
  </si>
  <si>
    <r>
      <t xml:space="preserve">泌乳第</t>
    </r>
    <r>
      <rPr>
        <sz val="11"/>
        <color rgb="FF000000"/>
        <rFont val="微软雅黑"/>
        <family val="2"/>
        <charset val="134"/>
      </rPr>
      <t xml:space="preserve">1</t>
    </r>
    <r>
      <rPr>
        <sz val="11"/>
        <color rgb="FF000000"/>
        <rFont val="Droid Sans"/>
        <family val="2"/>
      </rPr>
      <t xml:space="preserve">周</t>
    </r>
  </si>
  <si>
    <r>
      <t xml:space="preserve">泌乳第</t>
    </r>
    <r>
      <rPr>
        <sz val="11"/>
        <color rgb="FF000000"/>
        <rFont val="微软雅黑"/>
        <family val="2"/>
        <charset val="134"/>
      </rPr>
      <t xml:space="preserve">2</t>
    </r>
    <r>
      <rPr>
        <sz val="11"/>
        <color rgb="FF000000"/>
        <rFont val="Droid Sans"/>
        <family val="2"/>
      </rPr>
      <t xml:space="preserve">周</t>
    </r>
  </si>
  <si>
    <r>
      <t xml:space="preserve">泌乳第</t>
    </r>
    <r>
      <rPr>
        <sz val="11"/>
        <color rgb="FF000000"/>
        <rFont val="微软雅黑"/>
        <family val="2"/>
        <charset val="134"/>
      </rPr>
      <t xml:space="preserve">3</t>
    </r>
    <r>
      <rPr>
        <sz val="11"/>
        <color rgb="FF000000"/>
        <rFont val="Droid Sans"/>
        <family val="2"/>
      </rPr>
      <t xml:space="preserve">周</t>
    </r>
  </si>
  <si>
    <r>
      <t xml:space="preserve">泌乳第</t>
    </r>
    <r>
      <rPr>
        <sz val="11"/>
        <color rgb="FF000000"/>
        <rFont val="微软雅黑"/>
        <family val="2"/>
        <charset val="134"/>
      </rPr>
      <t xml:space="preserve">4</t>
    </r>
    <r>
      <rPr>
        <sz val="11"/>
        <color rgb="FF000000"/>
        <rFont val="Droid Sans"/>
        <family val="2"/>
      </rPr>
      <t xml:space="preserve">周</t>
    </r>
  </si>
  <si>
    <r>
      <t xml:space="preserve">Units DM Basis</t>
    </r>
    <r>
      <rPr>
        <sz val="11"/>
        <rFont val="Droid Sans"/>
        <family val="2"/>
      </rPr>
      <t xml:space="preserve">（</t>
    </r>
    <r>
      <rPr>
        <sz val="11"/>
        <rFont val="微软雅黑"/>
        <family val="2"/>
        <charset val="134"/>
      </rPr>
      <t xml:space="preserve">3.5 kcal ME/g DM</t>
    </r>
    <r>
      <rPr>
        <sz val="11"/>
        <rFont val="Droid Sans"/>
        <family val="2"/>
      </rPr>
      <t xml:space="preserve">）</t>
    </r>
  </si>
  <si>
    <t>%</t>
  </si>
  <si>
    <t>IU/kg</t>
  </si>
  <si>
    <t>mg/kg</t>
  </si>
  <si>
    <t>Taurine </t>
  </si>
  <si>
    <r>
      <t xml:space="preserve">蛋氨酸</t>
    </r>
    <r>
      <rPr>
        <sz val="11"/>
        <rFont val="微软雅黑"/>
        <family val="2"/>
        <charset val="134"/>
      </rPr>
      <t xml:space="preserve">+</t>
    </r>
    <r>
      <rPr>
        <sz val="11"/>
        <rFont val="Droid Sans"/>
        <family val="2"/>
      </rPr>
      <t xml:space="preserve">胱氨酸</t>
    </r>
  </si>
  <si>
    <r>
      <t xml:space="preserve">Units Energy Basis</t>
    </r>
    <r>
      <rPr>
        <sz val="11"/>
        <rFont val="Droid Sans"/>
        <family val="2"/>
      </rPr>
      <t xml:space="preserve">（</t>
    </r>
    <r>
      <rPr>
        <sz val="11"/>
        <rFont val="微软雅黑"/>
        <family val="2"/>
        <charset val="134"/>
      </rPr>
      <t xml:space="preserve">3500 kcal ME</t>
    </r>
    <r>
      <rPr>
        <sz val="11"/>
        <rFont val="Droid Sans"/>
        <family val="2"/>
      </rPr>
      <t xml:space="preserve">）</t>
    </r>
  </si>
  <si>
    <t>Copper</t>
  </si>
  <si>
    <t>Taurine</t>
  </si>
  <si>
    <t>Ca:P ratio</t>
  </si>
  <si>
    <t>1:1</t>
  </si>
  <si>
    <t>2:1</t>
  </si>
  <si>
    <t>Remark</t>
  </si>
  <si>
    <t>畜肉类</t>
  </si>
  <si>
    <t>肉类</t>
  </si>
  <si>
    <t>猪肉（均值）</t>
  </si>
  <si>
    <t>猪后臀尖</t>
  </si>
  <si>
    <t>猪里脊</t>
  </si>
  <si>
    <t>猪腿肉</t>
  </si>
  <si>
    <t>猪大肠</t>
  </si>
  <si>
    <t>猪肚</t>
  </si>
  <si>
    <t>猪肺</t>
  </si>
  <si>
    <t>猪肝</t>
  </si>
  <si>
    <t>猪腰子</t>
  </si>
  <si>
    <t>猪心</t>
  </si>
  <si>
    <t>猪血</t>
  </si>
  <si>
    <t>猪肉松</t>
  </si>
  <si>
    <t>牛肉（均值）</t>
  </si>
  <si>
    <t>牛后腿肉</t>
  </si>
  <si>
    <t>牛里脊</t>
  </si>
  <si>
    <t>牛肚</t>
  </si>
  <si>
    <t>牛肺</t>
  </si>
  <si>
    <t>牛肝</t>
  </si>
  <si>
    <t>牛肾</t>
  </si>
  <si>
    <t>牛心</t>
  </si>
  <si>
    <r>
      <t xml:space="preserve">牛背部肉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上脑</t>
    </r>
    <r>
      <rPr>
        <sz val="11"/>
        <color rgb="FF000000"/>
        <rFont val="微软雅黑"/>
        <family val="2"/>
        <charset val="134"/>
      </rPr>
      <t xml:space="preserve">04</t>
    </r>
  </si>
  <si>
    <r>
      <t xml:space="preserve">牛里脊</t>
    </r>
    <r>
      <rPr>
        <sz val="11"/>
        <color rgb="FF000000"/>
        <rFont val="微软雅黑"/>
        <family val="2"/>
        <charset val="134"/>
      </rPr>
      <t xml:space="preserve">04</t>
    </r>
  </si>
  <si>
    <r>
      <t xml:space="preserve">牛臀肉</t>
    </r>
    <r>
      <rPr>
        <sz val="11"/>
        <color rgb="FF000000"/>
        <rFont val="微软雅黑"/>
        <family val="2"/>
        <charset val="134"/>
      </rPr>
      <t xml:space="preserve">04</t>
    </r>
  </si>
  <si>
    <r>
      <t xml:space="preserve">牛肩肉</t>
    </r>
    <r>
      <rPr>
        <sz val="11"/>
        <color rgb="FF000000"/>
        <rFont val="微软雅黑"/>
        <family val="2"/>
        <charset val="134"/>
      </rPr>
      <t xml:space="preserve">04</t>
    </r>
  </si>
  <si>
    <r>
      <t xml:space="preserve">牛胸肉</t>
    </r>
    <r>
      <rPr>
        <sz val="11"/>
        <color rgb="FF000000"/>
        <rFont val="微软雅黑"/>
        <family val="2"/>
        <charset val="134"/>
      </rPr>
      <t xml:space="preserve">04</t>
    </r>
  </si>
  <si>
    <r>
      <t xml:space="preserve">牛腩</t>
    </r>
    <r>
      <rPr>
        <sz val="11"/>
        <color rgb="FF000000"/>
        <rFont val="微软雅黑"/>
        <family val="2"/>
        <charset val="134"/>
      </rPr>
      <t xml:space="preserve">04</t>
    </r>
  </si>
  <si>
    <r>
      <t xml:space="preserve">米龙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黄瓜条</t>
    </r>
    <r>
      <rPr>
        <sz val="11"/>
        <color rgb="FF000000"/>
        <rFont val="微软雅黑"/>
        <family val="2"/>
        <charset val="134"/>
      </rPr>
      <t xml:space="preserve">04</t>
    </r>
  </si>
  <si>
    <r>
      <t xml:space="preserve">牛腱肉</t>
    </r>
    <r>
      <rPr>
        <sz val="11"/>
        <color rgb="FF000000"/>
        <rFont val="微软雅黑"/>
        <family val="2"/>
        <charset val="134"/>
      </rPr>
      <t xml:space="preserve">04</t>
    </r>
  </si>
  <si>
    <t>羊肉（均值）</t>
  </si>
  <si>
    <t>羊里脊</t>
  </si>
  <si>
    <t>羊后腿肉</t>
  </si>
  <si>
    <t>羊肚</t>
  </si>
  <si>
    <t>羊肺</t>
  </si>
  <si>
    <t>羊肝</t>
  </si>
  <si>
    <t>羊肾</t>
  </si>
  <si>
    <t>羊心</t>
  </si>
  <si>
    <t>羊血</t>
  </si>
  <si>
    <t>禽肉类</t>
  </si>
  <si>
    <t>鸡（均值）</t>
  </si>
  <si>
    <t>鸡腿</t>
  </si>
  <si>
    <t>鸡脯肉</t>
  </si>
  <si>
    <t>去皮鸡脯肉</t>
  </si>
  <si>
    <t>去皮鸡腿肉</t>
  </si>
  <si>
    <t>鸡心</t>
  </si>
  <si>
    <t>鸡肫</t>
  </si>
  <si>
    <t>鸡肝</t>
  </si>
  <si>
    <t>肉鸡鸡肝</t>
  </si>
  <si>
    <t>鸡血</t>
  </si>
  <si>
    <t>鸭（均值）</t>
  </si>
  <si>
    <t>鸭脯肉</t>
  </si>
  <si>
    <t>鸭心</t>
  </si>
  <si>
    <t>鸭肫</t>
  </si>
  <si>
    <t>鸭胰</t>
  </si>
  <si>
    <t>鸭肝</t>
  </si>
  <si>
    <t>鸭皮</t>
  </si>
  <si>
    <t>鸭肠</t>
  </si>
  <si>
    <t>白鸭鸭血</t>
  </si>
  <si>
    <t>蛋奶类</t>
  </si>
  <si>
    <t>酸奶</t>
  </si>
  <si>
    <t>奶酪</t>
  </si>
  <si>
    <t>黄油</t>
  </si>
  <si>
    <t>白皮鸡蛋</t>
  </si>
  <si>
    <t>红皮鸡蛋</t>
  </si>
  <si>
    <t>鸭蛋</t>
  </si>
  <si>
    <t>鹌鹑蛋</t>
  </si>
  <si>
    <t>鱼虾蟹贝类</t>
  </si>
  <si>
    <t>银鱼</t>
  </si>
  <si>
    <t>带鱼</t>
  </si>
  <si>
    <t>龙利鱼</t>
  </si>
  <si>
    <t>鲈鱼</t>
  </si>
  <si>
    <t>鲑鱼</t>
  </si>
  <si>
    <t>鳕鱼</t>
  </si>
  <si>
    <t>龙头鱼</t>
  </si>
  <si>
    <t>丁香鱼干</t>
  </si>
  <si>
    <t>虾皮</t>
  </si>
  <si>
    <t>虾米</t>
  </si>
  <si>
    <t>鲜贝</t>
  </si>
  <si>
    <t>八爪鱼</t>
  </si>
  <si>
    <t>油脂类</t>
  </si>
  <si>
    <t>黑芝麻</t>
  </si>
  <si>
    <t>牛油</t>
  </si>
  <si>
    <t>羊油</t>
  </si>
  <si>
    <t>菜籽油</t>
  </si>
  <si>
    <t>豆油</t>
  </si>
  <si>
    <t>花生油</t>
  </si>
  <si>
    <t>葵花籽油</t>
  </si>
  <si>
    <t>玉米油</t>
  </si>
  <si>
    <t>芝麻油</t>
  </si>
  <si>
    <t>橄榄油</t>
  </si>
  <si>
    <t>调味品类</t>
  </si>
  <si>
    <t>其他类</t>
  </si>
  <si>
    <t>酱油</t>
  </si>
  <si>
    <t>醋</t>
  </si>
  <si>
    <t>酵母（干）</t>
  </si>
  <si>
    <t>谷物</t>
  </si>
  <si>
    <t>谷物淀粉薯类</t>
  </si>
  <si>
    <t>小麦粉（标准粉）</t>
  </si>
  <si>
    <t>稻米（均值）</t>
  </si>
  <si>
    <t>黑米</t>
  </si>
  <si>
    <t>米饭（均值）</t>
  </si>
  <si>
    <t>鲜玉米</t>
  </si>
  <si>
    <t>大麦</t>
  </si>
  <si>
    <t>小米</t>
  </si>
  <si>
    <t>薏米</t>
  </si>
  <si>
    <t>燕麦片</t>
  </si>
  <si>
    <t>薯类、淀粉类</t>
  </si>
  <si>
    <t>白玉米面</t>
  </si>
  <si>
    <t>土豆</t>
  </si>
  <si>
    <t>红薯</t>
  </si>
  <si>
    <t>玉米淀粉</t>
  </si>
  <si>
    <t>豌豆淀粉</t>
  </si>
  <si>
    <t>根菜类</t>
  </si>
  <si>
    <t>蔬菜类</t>
  </si>
  <si>
    <t>白萝卜</t>
  </si>
  <si>
    <t>胡萝卜</t>
  </si>
  <si>
    <t>甜菜根</t>
  </si>
  <si>
    <t>鲜豆类</t>
  </si>
  <si>
    <t>扁豆</t>
  </si>
  <si>
    <t>豆角</t>
  </si>
  <si>
    <t>荷兰豆</t>
  </si>
  <si>
    <t>毛豆</t>
  </si>
  <si>
    <t>四季豆</t>
  </si>
  <si>
    <t>豌豆</t>
  </si>
  <si>
    <t>豌豆尖</t>
  </si>
  <si>
    <t>芸豆</t>
  </si>
  <si>
    <t>豇豆</t>
  </si>
  <si>
    <t>黄豆芽</t>
  </si>
  <si>
    <t>豌豆苗</t>
  </si>
  <si>
    <t>茄果、瓜果类</t>
  </si>
  <si>
    <t>紫皮长茄子</t>
  </si>
  <si>
    <t>番茄</t>
  </si>
  <si>
    <t>甜椒</t>
  </si>
  <si>
    <t>葫子</t>
  </si>
  <si>
    <t>秋葵</t>
  </si>
  <si>
    <t>冬瓜</t>
  </si>
  <si>
    <t>佛手瓜</t>
  </si>
  <si>
    <t>葫芦</t>
  </si>
  <si>
    <t>黄瓜</t>
  </si>
  <si>
    <t>南瓜</t>
  </si>
  <si>
    <t>丝瓜</t>
  </si>
  <si>
    <t>西葫芦</t>
  </si>
  <si>
    <t>嫩茎、叶、花菜类</t>
  </si>
  <si>
    <t>菜心</t>
  </si>
  <si>
    <t>紫菜薹</t>
  </si>
  <si>
    <t>乌塌菜</t>
  </si>
  <si>
    <t>油菜</t>
  </si>
  <si>
    <t>甘蓝</t>
  </si>
  <si>
    <t>花椰菜</t>
  </si>
  <si>
    <t>西兰花</t>
  </si>
  <si>
    <t>芥蓝</t>
  </si>
  <si>
    <t>菠菜</t>
  </si>
  <si>
    <t>芹菜</t>
  </si>
  <si>
    <t>芹菜茎</t>
  </si>
  <si>
    <t>芹菜叶</t>
  </si>
  <si>
    <t>油麦菜</t>
  </si>
  <si>
    <t>生菜</t>
  </si>
  <si>
    <t>绿苋菜</t>
  </si>
  <si>
    <t>紫苋菜</t>
  </si>
  <si>
    <t>茼蒿</t>
  </si>
  <si>
    <t>莴笋</t>
  </si>
  <si>
    <t>莴笋叶</t>
  </si>
  <si>
    <t>空心菜</t>
  </si>
  <si>
    <t>竹笋</t>
  </si>
  <si>
    <t>春笋</t>
  </si>
  <si>
    <t>冬笋</t>
  </si>
  <si>
    <t>芦笋</t>
  </si>
  <si>
    <t>水生蔬菜类</t>
  </si>
  <si>
    <t>菱角</t>
  </si>
  <si>
    <t>莲藕</t>
  </si>
  <si>
    <t>茭白</t>
  </si>
  <si>
    <t>荸荠</t>
  </si>
  <si>
    <t>薯芋类菌菇类</t>
  </si>
  <si>
    <t>山药</t>
  </si>
  <si>
    <t>芋艿</t>
  </si>
  <si>
    <t>金针菇</t>
  </si>
  <si>
    <t>干木耳</t>
  </si>
  <si>
    <t>香菇</t>
  </si>
  <si>
    <t>干银耳</t>
  </si>
  <si>
    <t>海带</t>
  </si>
  <si>
    <t>干海带</t>
  </si>
  <si>
    <t>干紫菜</t>
  </si>
  <si>
    <t>千张</t>
  </si>
  <si>
    <t>猫的理想体重</t>
  </si>
  <si>
    <t>英文</t>
  </si>
  <si>
    <r>
      <t xml:space="preserve">最低</t>
    </r>
    <r>
      <rPr>
        <sz val="11"/>
        <color rgb="FF000000"/>
        <rFont val="微软雅黑"/>
        <family val="2"/>
        <charset val="134"/>
      </rPr>
      <t xml:space="preserve">/kg</t>
    </r>
  </si>
  <si>
    <r>
      <t xml:space="preserve">最高</t>
    </r>
    <r>
      <rPr>
        <sz val="11"/>
        <color rgb="FF000000"/>
        <rFont val="微软雅黑"/>
        <family val="2"/>
        <charset val="134"/>
      </rPr>
      <t xml:space="preserve">/kg</t>
    </r>
  </si>
  <si>
    <t>阿比西尼亚猫</t>
  </si>
  <si>
    <t>Abyssinian</t>
  </si>
  <si>
    <t>暹罗猫</t>
  </si>
  <si>
    <t>Siamese</t>
  </si>
  <si>
    <t>波斯猫</t>
  </si>
  <si>
    <t>Persian</t>
  </si>
  <si>
    <t>挪威森林猫</t>
  </si>
  <si>
    <t>Norwegian Forest</t>
  </si>
  <si>
    <t>缅因猫</t>
  </si>
  <si>
    <t>Maine Coon</t>
  </si>
  <si>
    <t>短毛家猫</t>
  </si>
  <si>
    <t>Domestic Shorthair</t>
  </si>
  <si>
    <t>长毛家猫</t>
  </si>
  <si>
    <t>Domestic Longhair</t>
  </si>
  <si>
    <t>伯曼猫</t>
  </si>
  <si>
    <t>Birman</t>
  </si>
  <si>
    <t>狗的理想体重</t>
  </si>
  <si>
    <t>阿富汗猎犬</t>
  </si>
  <si>
    <t>Afghan hounds</t>
  </si>
  <si>
    <t>艾尔谷梗犬</t>
  </si>
  <si>
    <t>Airedale terriers</t>
  </si>
  <si>
    <t>秋田犬</t>
  </si>
  <si>
    <t>Akitas</t>
  </si>
  <si>
    <t>阿拉斯加雪撬犬</t>
  </si>
  <si>
    <t>Alaskan malamutes</t>
  </si>
  <si>
    <t>美国斯坦福德郡梗犬</t>
  </si>
  <si>
    <t>American Staffordshire terriers</t>
  </si>
  <si>
    <t>澳洲牧牛犬</t>
  </si>
  <si>
    <t>Australian cattle dogs</t>
  </si>
  <si>
    <t>澳洲牧羊犬</t>
  </si>
  <si>
    <t>Australian shepherds</t>
  </si>
  <si>
    <t>贝吉生犬</t>
  </si>
  <si>
    <t>Basenjis</t>
  </si>
  <si>
    <t>巴吉度猎犬</t>
  </si>
  <si>
    <t>Basset hounds</t>
  </si>
  <si>
    <t>比格犬</t>
  </si>
  <si>
    <t>Beagles</t>
  </si>
  <si>
    <t>比利时马利诺犬</t>
  </si>
  <si>
    <t>Belgian Malinois</t>
  </si>
  <si>
    <t>伯尔尼山地长毛狗</t>
  </si>
  <si>
    <t>Bernese mountain dogs</t>
  </si>
  <si>
    <t>长卷毛白狮子狗</t>
  </si>
  <si>
    <t>Bichon frises</t>
  </si>
  <si>
    <t>大猎犬</t>
  </si>
  <si>
    <t>Bloodhounds</t>
  </si>
  <si>
    <t>边境牧羊犬</t>
  </si>
  <si>
    <t>Border collies</t>
  </si>
  <si>
    <t>边境梗犬</t>
  </si>
  <si>
    <t>Border terriers</t>
  </si>
  <si>
    <t>俄国狼犬</t>
  </si>
  <si>
    <t>Borzois</t>
  </si>
  <si>
    <t>波士顿梗犬</t>
  </si>
  <si>
    <t>Boston terriers</t>
  </si>
  <si>
    <t>法兰德斯畜牧犬</t>
  </si>
  <si>
    <t>Bouviers des Flandres</t>
  </si>
  <si>
    <t>斗拳狗</t>
  </si>
  <si>
    <t>Boxers</t>
  </si>
  <si>
    <t>布列塔尼犬</t>
  </si>
  <si>
    <t>Brittany spaniels</t>
  </si>
  <si>
    <t>布鲁塞尔狗</t>
  </si>
  <si>
    <t>Brussels griffons</t>
  </si>
  <si>
    <t>牛头梗（小型）</t>
  </si>
  <si>
    <t>Bull terriers(Miniature)</t>
  </si>
  <si>
    <t>牛头梗（标准）</t>
  </si>
  <si>
    <t>Bull terriers(Standard)</t>
  </si>
  <si>
    <t>斗牛犬</t>
  </si>
  <si>
    <t>Bulldogs</t>
  </si>
  <si>
    <t>斗牛獒犬</t>
  </si>
  <si>
    <t>Bullmastiffs</t>
  </si>
  <si>
    <t>凯恩梗</t>
  </si>
  <si>
    <t>Cairn terriers</t>
  </si>
  <si>
    <t>卡狄肯威斯科基犬</t>
  </si>
  <si>
    <t>Cardigan Welsh corgis</t>
  </si>
  <si>
    <t>查理士王小猎犬</t>
  </si>
  <si>
    <t>Cavalier King Charles spaniels</t>
  </si>
  <si>
    <t>乞沙贝克猎犬</t>
  </si>
  <si>
    <t>Chesapeake Bay retrievers</t>
  </si>
  <si>
    <t>吉娃娃</t>
  </si>
  <si>
    <t>Chihuahuas</t>
  </si>
  <si>
    <t>中国冠毛犬</t>
  </si>
  <si>
    <t>Chinese crested</t>
  </si>
  <si>
    <r>
      <t xml:space="preserve">＜</t>
    </r>
    <r>
      <rPr>
        <sz val="11"/>
        <color rgb="FF000000"/>
        <rFont val="微软雅黑"/>
        <family val="2"/>
        <charset val="134"/>
      </rPr>
      <t xml:space="preserve">5</t>
    </r>
  </si>
  <si>
    <t>中国沙皮狗</t>
  </si>
  <si>
    <t>Chinese Shar-Pei</t>
  </si>
  <si>
    <t>松狮</t>
  </si>
  <si>
    <t>Chow Chows</t>
  </si>
  <si>
    <t>可卡犬</t>
  </si>
  <si>
    <t>Cocker spaniels</t>
  </si>
  <si>
    <t>柯利牧羊犬</t>
  </si>
  <si>
    <t>Collies</t>
  </si>
  <si>
    <t>腊肠犬（小型）</t>
  </si>
  <si>
    <t>Dachshunds(mini)</t>
  </si>
  <si>
    <t>腊肠犬（标准）</t>
  </si>
  <si>
    <t>Dachshunds(standard)</t>
  </si>
  <si>
    <t>斑点狗</t>
  </si>
  <si>
    <t>Dalmatians</t>
  </si>
  <si>
    <t>杜宾犬</t>
  </si>
  <si>
    <t>Doberman pinschers</t>
  </si>
  <si>
    <t>英国可卡犬</t>
  </si>
  <si>
    <t>English cocker spaniels</t>
  </si>
  <si>
    <t>英国雪达犬</t>
  </si>
  <si>
    <t>English setters</t>
  </si>
  <si>
    <t>英国狮子犬</t>
  </si>
  <si>
    <t>English springer spaniels</t>
  </si>
  <si>
    <t>平毛巡回猎犬</t>
  </si>
  <si>
    <t>Flat-Coated retrievers</t>
  </si>
  <si>
    <t>法国斗牛犬（小型）</t>
  </si>
  <si>
    <t>French bulldogs(mini)</t>
  </si>
  <si>
    <t>法国斗牛犬（标准）</t>
  </si>
  <si>
    <t>French bulldogs(standard)</t>
  </si>
  <si>
    <t>德国牧羊犬</t>
  </si>
  <si>
    <t>German shepherds</t>
  </si>
  <si>
    <t>德国短毛猎犬</t>
  </si>
  <si>
    <t>German shorthaired pointers</t>
  </si>
  <si>
    <t>德国刚毛波音达犬</t>
  </si>
  <si>
    <t>German wirehaired pointers</t>
  </si>
  <si>
    <t>巨型雪纳瑞犬</t>
  </si>
  <si>
    <t>Giant schnauzers</t>
  </si>
  <si>
    <t>金毛寻回犬</t>
  </si>
  <si>
    <t>Golden retrievers</t>
  </si>
  <si>
    <t>戈登长毛猎犬苏格兰中型雪达犬</t>
  </si>
  <si>
    <t>Gordon setters</t>
  </si>
  <si>
    <t>大丹犬</t>
  </si>
  <si>
    <t>Great Danes</t>
  </si>
  <si>
    <t>大白熊犬</t>
  </si>
  <si>
    <t>Great Pyrenees</t>
  </si>
  <si>
    <t>大瑞士山地犬</t>
  </si>
  <si>
    <t>Greater Swiss mountain dogs</t>
  </si>
  <si>
    <t>哈威那狗</t>
  </si>
  <si>
    <t>Havanese</t>
  </si>
  <si>
    <t>爱尔兰雪达犬</t>
  </si>
  <si>
    <t>Irish setters</t>
  </si>
  <si>
    <t>爱尔兰猎狼犬</t>
  </si>
  <si>
    <t>Irish wolfhounds</t>
  </si>
  <si>
    <t>意大利灵缇（小型）</t>
  </si>
  <si>
    <t>Italian greyhounds(mini)</t>
  </si>
  <si>
    <t>意大利灵缇（标准）</t>
  </si>
  <si>
    <t>Italian greyhounds(standard)</t>
  </si>
  <si>
    <t>日本狮子犬（小型）</t>
  </si>
  <si>
    <r>
      <t xml:space="preserve">Japanese Chin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mini</t>
    </r>
    <r>
      <rPr>
        <sz val="11"/>
        <color rgb="FF000000"/>
        <rFont val="Droid Sans"/>
        <family val="2"/>
      </rPr>
      <t xml:space="preserve">）</t>
    </r>
  </si>
  <si>
    <t>日本狮子犬（标准）</t>
  </si>
  <si>
    <r>
      <t xml:space="preserve">Japanese Chin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standard</t>
    </r>
    <r>
      <rPr>
        <sz val="11"/>
        <color rgb="FF000000"/>
        <rFont val="Droid Sans"/>
        <family val="2"/>
      </rPr>
      <t xml:space="preserve">）</t>
    </r>
  </si>
  <si>
    <t>荷兰毛狮犬（小型）</t>
  </si>
  <si>
    <r>
      <t xml:space="preserve">Keeshond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mini</t>
    </r>
    <r>
      <rPr>
        <sz val="11"/>
        <color rgb="FF000000"/>
        <rFont val="Droid Sans"/>
        <family val="2"/>
      </rPr>
      <t xml:space="preserve">）</t>
    </r>
  </si>
  <si>
    <t>荷兰毛狮犬（标准）</t>
  </si>
  <si>
    <r>
      <t xml:space="preserve">Keeshond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standard</t>
    </r>
    <r>
      <rPr>
        <sz val="11"/>
        <color rgb="FF000000"/>
        <rFont val="Droid Sans"/>
        <family val="2"/>
      </rPr>
      <t xml:space="preserve">）</t>
    </r>
  </si>
  <si>
    <t>拉布拉多猎犬</t>
  </si>
  <si>
    <t>Labrador retrievers</t>
  </si>
  <si>
    <t>拉萨狗</t>
  </si>
  <si>
    <t>Lhasa Apsos</t>
  </si>
  <si>
    <t>马尔济斯犬</t>
  </si>
  <si>
    <t>Maltese</t>
  </si>
  <si>
    <t>獒</t>
  </si>
  <si>
    <t>Mastiffs</t>
  </si>
  <si>
    <t>小鹿犬</t>
  </si>
  <si>
    <t>Miniature pinschers</t>
  </si>
  <si>
    <t>小型雪纳瑞</t>
  </si>
  <si>
    <t>Miniature schnauzers</t>
  </si>
  <si>
    <t>纽芬兰犬</t>
  </si>
  <si>
    <t>Newfoundlands</t>
  </si>
  <si>
    <t>挪威猎犬</t>
  </si>
  <si>
    <t>Norwegian elkhounds</t>
  </si>
  <si>
    <t>挪威梗犬</t>
  </si>
  <si>
    <t>Norwich terriers</t>
  </si>
  <si>
    <t>新斯科舍诱鸭寻回犬</t>
  </si>
  <si>
    <t>Nova Scotia duck tolling retrievers</t>
  </si>
  <si>
    <t>老英国牧羊狗</t>
  </si>
  <si>
    <t>Old English sheepdogs</t>
  </si>
  <si>
    <t>蝴蝶犬</t>
  </si>
  <si>
    <t>Papillons</t>
  </si>
  <si>
    <r>
      <t xml:space="preserve">牧师罗素犬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杰克罗素梗</t>
    </r>
  </si>
  <si>
    <t>Parson Russell terriers (Jack Russell terriers)</t>
  </si>
  <si>
    <r>
      <t xml:space="preserve">北京狗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狮子狗（袖珍）</t>
    </r>
  </si>
  <si>
    <r>
      <t xml:space="preserve">Pekingese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sleeve</t>
    </r>
    <r>
      <rPr>
        <sz val="11"/>
        <color rgb="FF000000"/>
        <rFont val="Droid Sans"/>
        <family val="2"/>
      </rPr>
      <t xml:space="preserve">）</t>
    </r>
  </si>
  <si>
    <r>
      <t xml:space="preserve">＜</t>
    </r>
    <r>
      <rPr>
        <sz val="11"/>
        <color rgb="FF000000"/>
        <rFont val="微软雅黑"/>
        <family val="2"/>
        <charset val="134"/>
      </rPr>
      <t xml:space="preserve">3</t>
    </r>
  </si>
  <si>
    <r>
      <t xml:space="preserve">北京狗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狮子狗（小型）</t>
    </r>
  </si>
  <si>
    <r>
      <t xml:space="preserve">Pekingese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mini</t>
    </r>
    <r>
      <rPr>
        <sz val="11"/>
        <color rgb="FF000000"/>
        <rFont val="Droid Sans"/>
        <family val="2"/>
      </rPr>
      <t xml:space="preserve">）</t>
    </r>
  </si>
  <si>
    <r>
      <t xml:space="preserve">北京狗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狮子狗（标准）</t>
    </r>
  </si>
  <si>
    <r>
      <t xml:space="preserve">Pekingese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standard</t>
    </r>
    <r>
      <rPr>
        <sz val="11"/>
        <color rgb="FF000000"/>
        <rFont val="Droid Sans"/>
        <family val="2"/>
      </rPr>
      <t xml:space="preserve">）</t>
    </r>
  </si>
  <si>
    <t>柯基犬</t>
  </si>
  <si>
    <t>Pembroke Welsh corgis</t>
  </si>
  <si>
    <t>松鼠狗</t>
  </si>
  <si>
    <t>Pomeranians</t>
  </si>
  <si>
    <t>贵宾犬（小型）</t>
  </si>
  <si>
    <r>
      <t xml:space="preserve">Poodles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mini</t>
    </r>
    <r>
      <rPr>
        <sz val="11"/>
        <color rgb="FF000000"/>
        <rFont val="Droid Sans"/>
        <family val="2"/>
      </rPr>
      <t xml:space="preserve">）</t>
    </r>
  </si>
  <si>
    <t>贵宾犬（标准）</t>
  </si>
  <si>
    <r>
      <t xml:space="preserve">Poodles</t>
    </r>
    <r>
      <rPr>
        <sz val="11"/>
        <color rgb="FF000000"/>
        <rFont val="Droid Sans"/>
        <family val="2"/>
      </rPr>
      <t xml:space="preserve">（</t>
    </r>
    <r>
      <rPr>
        <sz val="11"/>
        <color rgb="FF000000"/>
        <rFont val="微软雅黑"/>
        <family val="2"/>
        <charset val="134"/>
      </rPr>
      <t xml:space="preserve">standard</t>
    </r>
    <r>
      <rPr>
        <sz val="11"/>
        <color rgb="FF000000"/>
        <rFont val="Droid Sans"/>
        <family val="2"/>
      </rPr>
      <t xml:space="preserve">）</t>
    </r>
  </si>
  <si>
    <t>葡萄牙水狗</t>
  </si>
  <si>
    <t>Portuguese water dogs</t>
  </si>
  <si>
    <t>哈巴狗</t>
  </si>
  <si>
    <t>Pugs</t>
  </si>
  <si>
    <t>罗得西亚猎犬</t>
  </si>
  <si>
    <t>Rhodesian ridgebacks</t>
  </si>
  <si>
    <t>罗威纳犬</t>
  </si>
  <si>
    <t>Rottweilers</t>
  </si>
  <si>
    <t>萨摩耶犬</t>
  </si>
  <si>
    <t>Samoyeds</t>
  </si>
  <si>
    <t>舒伯齐犬</t>
  </si>
  <si>
    <t>Schipperkes</t>
  </si>
  <si>
    <t>苏格兰梗犬</t>
  </si>
  <si>
    <t>Scottish terriers</t>
  </si>
  <si>
    <t>喜乐蒂牧羊犬</t>
  </si>
  <si>
    <t>Shetland sheepdogs</t>
  </si>
  <si>
    <t>日本柴犬</t>
  </si>
  <si>
    <t>Shiba Inu</t>
  </si>
  <si>
    <t>西施犬</t>
  </si>
  <si>
    <t>Shih Tzu</t>
  </si>
  <si>
    <r>
      <t xml:space="preserve">哈士奇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西伯利亚爱斯基摩犬</t>
    </r>
  </si>
  <si>
    <t>Siberian huskies</t>
  </si>
  <si>
    <t>细毛梗</t>
  </si>
  <si>
    <t>Silky terriers</t>
  </si>
  <si>
    <t>软毛麦色梗</t>
  </si>
  <si>
    <t>Soft-Coated Wheaten terriers</t>
  </si>
  <si>
    <t>圣伯纳犬</t>
  </si>
  <si>
    <t>Saint Bernards</t>
  </si>
  <si>
    <t>斯坦福的牛头梗</t>
  </si>
  <si>
    <t>Staffordshire bull terriers</t>
  </si>
  <si>
    <t>标准雪纳瑞</t>
  </si>
  <si>
    <t>Standard schnauzers</t>
  </si>
  <si>
    <t>西藏梗犬</t>
  </si>
  <si>
    <t>Tibetan terriers</t>
  </si>
  <si>
    <t>玩具猎狐梗</t>
  </si>
  <si>
    <t>Toy fox terriers</t>
  </si>
  <si>
    <t>维希拉猎犬</t>
  </si>
  <si>
    <t>Vizsla</t>
  </si>
  <si>
    <t>魏马伦那猎狗</t>
  </si>
  <si>
    <t>Weimaraners</t>
  </si>
  <si>
    <t>威尔士梗</t>
  </si>
  <si>
    <t>Welsh terriers</t>
  </si>
  <si>
    <t>西部高地白梗</t>
  </si>
  <si>
    <t>West Highland white terriers</t>
  </si>
  <si>
    <r>
      <t xml:space="preserve">小灵狗</t>
    </r>
    <r>
      <rPr>
        <sz val="11"/>
        <color rgb="FF000000"/>
        <rFont val="微软雅黑"/>
        <family val="2"/>
        <charset val="134"/>
      </rPr>
      <t xml:space="preserve">/</t>
    </r>
    <r>
      <rPr>
        <sz val="11"/>
        <color rgb="FF000000"/>
        <rFont val="Droid Sans"/>
        <family val="2"/>
      </rPr>
      <t xml:space="preserve">赛跑狗</t>
    </r>
  </si>
  <si>
    <t>Whippets</t>
  </si>
  <si>
    <t>刚毛猎狐梗</t>
  </si>
  <si>
    <t>Wirehaired fox terriers</t>
  </si>
  <si>
    <t>约克夏犬</t>
  </si>
  <si>
    <t>Yorkshire terriers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</si>
</sst>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0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微软雅黑"/>
      <family val="2"/>
      <charset val="134"/>
    </font>
    <font>
      <sz val="11"/>
      <name val="Droid Sans"/>
      <family val="2"/>
    </font>
    <font>
      <sz val="11"/>
      <color rgb="FF000000"/>
      <name val="微软雅黑"/>
      <family val="2"/>
      <charset val="134"/>
    </font>
    <font>
      <sz val="9"/>
      <color rgb="FF000000"/>
      <name val="Droid Sans"/>
      <family val="2"/>
    </font>
    <font>
      <sz val="9"/>
      <color rgb="FF000000"/>
      <name val="微软雅黑"/>
      <family val="2"/>
      <charset val="134"/>
    </font>
    <font>
      <sz val="11"/>
      <color rgb="FF000000"/>
      <name val="Droid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99"/>
        <bgColor rgb="FFFDEADA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27" activeCellId="0" sqref="C27"/>
    </sheetView>
  </sheetViews>
  <sheetFormatPr defaultRowHeight="16.5"/>
  <cols>
    <col collapsed="false" hidden="false" max="1" min="1" style="1" width="12.6275303643725"/>
    <col collapsed="false" hidden="false" max="2" min="2" style="1" width="35.6194331983806"/>
    <col collapsed="false" hidden="false" max="13" min="3" style="1" width="12.6275303643725"/>
    <col collapsed="false" hidden="false" max="14" min="14" style="2" width="12.6275303643725"/>
    <col collapsed="false" hidden="false" max="53" min="15" style="1" width="12.6275303643725"/>
    <col collapsed="false" hidden="false" max="1025" min="54" style="1" width="9"/>
  </cols>
  <sheetData>
    <row r="1" s="3" customFormat="true" ht="39.95" hidden="false" customHeight="true" outlineLevel="0" collapsed="false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</row>
    <row r="2" customFormat="false" ht="20.1" hidden="false" customHeight="true" outlineLevel="0" collapsed="false">
      <c r="A2" s="4" t="s">
        <v>51</v>
      </c>
      <c r="B2" s="0"/>
      <c r="C2" s="3" t="s">
        <v>52</v>
      </c>
      <c r="D2" s="3" t="s">
        <v>53</v>
      </c>
      <c r="E2" s="3" t="s">
        <v>53</v>
      </c>
      <c r="F2" s="3" t="s">
        <v>52</v>
      </c>
      <c r="G2" s="3" t="s">
        <v>52</v>
      </c>
      <c r="H2" s="3" t="s">
        <v>52</v>
      </c>
      <c r="I2" s="3" t="s">
        <v>52</v>
      </c>
      <c r="J2" s="3" t="s">
        <v>52</v>
      </c>
      <c r="K2" s="3" t="s">
        <v>54</v>
      </c>
      <c r="L2" s="3" t="s">
        <v>55</v>
      </c>
      <c r="M2" s="3" t="s">
        <v>56</v>
      </c>
      <c r="N2" s="2" t="s">
        <v>56</v>
      </c>
      <c r="O2" s="2" t="s">
        <v>56</v>
      </c>
      <c r="P2" s="3" t="s">
        <v>54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 t="s">
        <v>54</v>
      </c>
      <c r="X2" s="3" t="s">
        <v>54</v>
      </c>
      <c r="Y2" s="3" t="s">
        <v>54</v>
      </c>
      <c r="Z2" s="3" t="s">
        <v>54</v>
      </c>
      <c r="AA2" s="3" t="s">
        <v>54</v>
      </c>
      <c r="AB2" s="3" t="s">
        <v>54</v>
      </c>
      <c r="AC2" s="3" t="s">
        <v>54</v>
      </c>
      <c r="AD2" s="3" t="s">
        <v>54</v>
      </c>
      <c r="AE2" s="3" t="s">
        <v>54</v>
      </c>
      <c r="AF2" s="3" t="s">
        <v>54</v>
      </c>
      <c r="AG2" s="3" t="s">
        <v>54</v>
      </c>
      <c r="AH2" s="3" t="s">
        <v>54</v>
      </c>
      <c r="AI2" s="3" t="s">
        <v>56</v>
      </c>
      <c r="AJ2" s="3" t="s">
        <v>54</v>
      </c>
      <c r="AK2" s="3" t="s">
        <v>54</v>
      </c>
      <c r="AL2" s="2" t="s">
        <v>56</v>
      </c>
      <c r="AM2" s="3" t="s">
        <v>54</v>
      </c>
      <c r="AN2" s="3" t="s">
        <v>54</v>
      </c>
      <c r="AO2" s="3" t="s">
        <v>54</v>
      </c>
      <c r="AP2" s="3" t="s">
        <v>54</v>
      </c>
      <c r="AQ2" s="3" t="s">
        <v>54</v>
      </c>
      <c r="AR2" s="3" t="s">
        <v>54</v>
      </c>
      <c r="AS2" s="3" t="s">
        <v>54</v>
      </c>
      <c r="AT2" s="3" t="s">
        <v>54</v>
      </c>
      <c r="AU2" s="3" t="s">
        <v>54</v>
      </c>
      <c r="AV2" s="3" t="s">
        <v>54</v>
      </c>
      <c r="AW2" s="3" t="s">
        <v>54</v>
      </c>
      <c r="AX2" s="3" t="s">
        <v>54</v>
      </c>
      <c r="AY2" s="3" t="s">
        <v>54</v>
      </c>
      <c r="AZ2" s="3" t="s">
        <v>54</v>
      </c>
      <c r="BA2" s="3" t="s">
        <v>54</v>
      </c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20.1" hidden="false" customHeight="true" outlineLevel="0" collapsed="false">
      <c r="A3" s="4" t="s">
        <v>57</v>
      </c>
      <c r="B3" s="5"/>
      <c r="C3" s="6" t="n">
        <f aca="false">A12+A13</f>
        <v>300</v>
      </c>
      <c r="D3" s="6" t="n">
        <f aca="false">ROUND(F3*4+G3*8.5+(H3-I3)*4,2)</f>
        <v>156.16</v>
      </c>
      <c r="E3" s="6" t="n">
        <f aca="false">ROUND((E12/$C12*$A12+E13/$C13*$A13)/$C3*100,2)</f>
        <v>160.67</v>
      </c>
      <c r="F3" s="6" t="n">
        <f aca="false">ROUND((F12/$C12*$A12+F13/$C13*$A13)/$C3*100,2)</f>
        <v>19.23</v>
      </c>
      <c r="G3" s="6" t="n">
        <f aca="false">ROUND((G12/$C12*$A12+G13/$C13*$A13)/$C3*100,2)</f>
        <v>8.63</v>
      </c>
      <c r="H3" s="6" t="n">
        <f aca="false">ROUND((H12/$C12*$A12+H13/$C13*$A13)/$C3*100,2)</f>
        <v>1.47</v>
      </c>
      <c r="I3" s="6" t="n">
        <f aca="false">ROUND((I12/$C12*$A12+I13/$C13*$A13)/$C3*100,2)</f>
        <v>0</v>
      </c>
      <c r="J3" s="6" t="n">
        <f aca="false">ROUND((J12/$C12*$A12+J13/$C13*$A13)/$C3*100,2)</f>
        <v>0.97</v>
      </c>
      <c r="K3" s="6" t="n">
        <f aca="false">ROUND((K12/$C12*$A12+K13/$C13*$A13)/$C3*100,2)</f>
        <v>82.33</v>
      </c>
      <c r="L3" s="6" t="n">
        <f aca="false">ROUND((L12/$C12*$A12+L13/$C13*$A13)/$C3*100,2)</f>
        <v>0</v>
      </c>
      <c r="M3" s="6" t="n">
        <f aca="false">ROUND((M12/$C12*$A12+M13/$C13*$A13)/$C3*100,2)</f>
        <v>30</v>
      </c>
      <c r="N3" s="6" t="n">
        <f aca="false">ROUND((N12/$C12*$A12+N13/$C13*$A13)/$C3*100,2)</f>
        <v>0</v>
      </c>
      <c r="O3" s="6" t="n">
        <f aca="false">ROUND((O12/$C12*$A12+O13/$C13*$A13)/$C3*100,2)</f>
        <v>0</v>
      </c>
      <c r="P3" s="6" t="n">
        <f aca="false">ROUND((P12/$C12*$A12+P13/$C13*$A13)/$C3*100,2)</f>
        <v>0.56</v>
      </c>
      <c r="Q3" s="6" t="n">
        <f aca="false">ROUND((Q12/$C12*$A12+Q13/$C13*$A13)/$C3*100,2)</f>
        <v>0</v>
      </c>
      <c r="R3" s="6" t="n">
        <f aca="false">ROUND((R12/$C12*$A12+R13/$C13*$A13)/$C3*100,2)</f>
        <v>0.05</v>
      </c>
      <c r="S3" s="6" t="n">
        <f aca="false">ROUND((S12/$C12*$A12+S13/$C13*$A13)/$C3*100,2)</f>
        <v>0.1</v>
      </c>
      <c r="T3" s="6" t="n">
        <f aca="false">ROUND((T12/$C12*$A12+T13/$C13*$A13)/$C3*100,2)</f>
        <v>2.8</v>
      </c>
      <c r="U3" s="6" t="n">
        <f aca="false">ROUND((U12/$C12*$A12+U13/$C13*$A13)/$C3*100,2)</f>
        <v>0</v>
      </c>
      <c r="V3" s="6" t="n">
        <f aca="false">ROUND((V12/$C12*$A12+V13/$C13*$A13)/$C3*100,2)</f>
        <v>0</v>
      </c>
      <c r="W3" s="6" t="n">
        <f aca="false">ROUND((W12/$C12*$A12+W13/$C13*$A13)/$C3*100,2)</f>
        <v>0</v>
      </c>
      <c r="X3" s="6" t="n">
        <f aca="false">ROUND((X12/$C12*$A12+X13/$C13*$A13)/$C3*100,2)</f>
        <v>0</v>
      </c>
      <c r="Y3" s="6" t="n">
        <f aca="false">ROUND((Y12/$C12*$A12+Y13/$C13*$A13)/$C3*100,2)</f>
        <v>0</v>
      </c>
      <c r="Z3" s="6" t="n">
        <f aca="false">ROUND((Z12/$C12*$A12+Z13/$C13*$A13)/$C3*100,2)</f>
        <v>0</v>
      </c>
      <c r="AA3" s="6" t="n">
        <f aca="false">ROUND((AA12/$C12*$A12+AA13/$C13*$A13)/$C3*100,2)</f>
        <v>25.33</v>
      </c>
      <c r="AB3" s="6" t="n">
        <f aca="false">ROUND((AB12/$C12*$A12+AB13/$C13*$A13)/$C3*100,2)</f>
        <v>127.33</v>
      </c>
      <c r="AC3" s="6" t="n">
        <f aca="false">ROUND((AC12/$C12*$A12+AC13/$C13*$A13)/$C3*100,2)</f>
        <v>310.33</v>
      </c>
      <c r="AD3" s="6" t="n">
        <f aca="false">ROUND((AD12/$C12*$A12+AD13/$C13*$A13)/$C3*100,2)</f>
        <v>72.47</v>
      </c>
      <c r="AE3" s="6" t="n">
        <f aca="false">ROUND((AE12/$C12*$A12+AE13/$C13*$A13)/$C3*100,2)</f>
        <v>0</v>
      </c>
      <c r="AF3" s="6" t="n">
        <f aca="false">ROUND((AF12/$C12*$A12+AF13/$C13*$A13)/$C3*100,2)</f>
        <v>38</v>
      </c>
      <c r="AG3" s="6" t="n">
        <f aca="false">ROUND((AG12/$C12*$A12+AG13/$C13*$A13)/$C3*100,2)</f>
        <v>1.27</v>
      </c>
      <c r="AH3" s="6" t="n">
        <f aca="false">ROUND((AH12/$C12*$A12+AH13/$C13*$A13)/$C3*100,2)</f>
        <v>1.37</v>
      </c>
      <c r="AI3" s="6" t="n">
        <f aca="false">ROUND((AI12/$C12*$A12+AI13/$C13*$A13)/$C3*100,2)</f>
        <v>38.62</v>
      </c>
      <c r="AJ3" s="6" t="n">
        <f aca="false">ROUND((AJ12/$C12*$A12+AJ13/$C13*$A13)/$C3*100,2)</f>
        <v>0.32</v>
      </c>
      <c r="AK3" s="6" t="n">
        <f aca="false">ROUND((AK12/$C12*$A12+AK13/$C13*$A13)/$C3*100,2)</f>
        <v>0.04</v>
      </c>
      <c r="AL3" s="6" t="n">
        <f aca="false">ROUND((AL12/$C12*$A12+AL13/$C13*$A13)/$C3*100,2)</f>
        <v>0</v>
      </c>
      <c r="AM3" s="6" t="n">
        <f aca="false">ROUND((AM12/$C12*$A12+AM13/$C13*$A13)/$C3*100,2)</f>
        <v>0</v>
      </c>
      <c r="AN3" s="6" t="n">
        <f aca="false">ROUND((AN12/$C12*$A12+AN13/$C13*$A13)/$C3*100,2)</f>
        <v>0</v>
      </c>
      <c r="AO3" s="6" t="n">
        <f aca="false">ROUND((AO12/$C12*$A12+AO13/$C13*$A13)/$C3*100,2)</f>
        <v>0</v>
      </c>
      <c r="AP3" s="6" t="n">
        <f aca="false">ROUND((AP12/$C12*$A12+AP13/$C13*$A13)/$C3*100,2)</f>
        <v>0</v>
      </c>
      <c r="AQ3" s="6" t="n">
        <f aca="false">ROUND((AQ12/$C12*$A12+AQ13/$C13*$A13)/$C3*100,2)</f>
        <v>0</v>
      </c>
      <c r="AR3" s="6" t="n">
        <f aca="false">ROUND((AR12/$C12*$A12+AR13/$C13*$A13)/$C3*100,2)</f>
        <v>0</v>
      </c>
      <c r="AS3" s="6" t="n">
        <f aca="false">ROUND((AS12/$C12*$A12+AS13/$C13*$A13)/$C3*100,2)</f>
        <v>0</v>
      </c>
      <c r="AT3" s="6" t="n">
        <f aca="false">ROUND((AT12/$C12*$A12+AT13/$C13*$A13)/$C3*100,2)</f>
        <v>0</v>
      </c>
      <c r="AU3" s="6" t="n">
        <f aca="false">ROUND((AU12/$C12*$A12+AU13/$C13*$A13)/$C3*100,2)</f>
        <v>0</v>
      </c>
      <c r="AV3" s="6" t="n">
        <f aca="false">ROUND((AV12/$C12*$A12+AV13/$C13*$A13)/$C3*100,2)</f>
        <v>0</v>
      </c>
      <c r="AW3" s="6" t="n">
        <f aca="false">ROUND((AW12/$C12*$A12+AW13/$C13*$A13)/$C3*100,2)</f>
        <v>0</v>
      </c>
      <c r="AX3" s="6" t="n">
        <f aca="false">ROUND((AX12/$C12*$A12+AX13/$C13*$A13)/$C3*100,2)</f>
        <v>0</v>
      </c>
      <c r="AY3" s="6" t="n">
        <f aca="false">ROUND((AY12/$C12*$A12+AY13/$C13*$A13)/$C3*100,2)</f>
        <v>0</v>
      </c>
      <c r="AZ3" s="6" t="n">
        <f aca="false">ROUND((AZ12/$C12*$A12+AZ13/$C13*$A13)/$C3*100,2)</f>
        <v>0</v>
      </c>
      <c r="BA3" s="6" t="n">
        <f aca="false">ROUND((BA12/$C12*$A12+BA13/$C13*$A13)/$C3*100,2)</f>
        <v>0</v>
      </c>
    </row>
    <row r="4" s="10" customFormat="true" ht="20.1" hidden="false" customHeight="true" outlineLevel="0" collapsed="false">
      <c r="A4" s="8" t="s">
        <v>58</v>
      </c>
      <c r="B4" s="9" t="s">
        <v>59</v>
      </c>
      <c r="F4" s="10" t="n">
        <f aca="false">ROUND(F7/3500*$D3,2)</f>
        <v>13.39</v>
      </c>
      <c r="G4" s="10" t="n">
        <f aca="false">ROUND(G7/3500*$D3,2)</f>
        <v>4.02</v>
      </c>
      <c r="M4" s="10" t="n">
        <f aca="false">ROUND(M7/3500*$D3,2)</f>
        <v>120.47</v>
      </c>
      <c r="N4" s="10" t="n">
        <f aca="false">ROUND(N7/3500*$D3,2)</f>
        <v>4.46</v>
      </c>
      <c r="O4" s="10" t="n">
        <f aca="false">ROUND(O7/3500*$D3,2)</f>
        <v>0.84</v>
      </c>
      <c r="P4" s="10" t="n">
        <f aca="false">ROUND(P7/3500*$D3,2)</f>
        <v>1.34</v>
      </c>
      <c r="Q4" s="10" t="n">
        <f aca="false">ROUND(Q7/3500*$D3,2)</f>
        <v>0</v>
      </c>
      <c r="R4" s="10" t="n">
        <f aca="false">ROUND(R7/3500*$D3,2)</f>
        <v>0.22</v>
      </c>
      <c r="S4" s="10" t="n">
        <f aca="false">ROUND(S7/3500*$D3,2)</f>
        <v>0.18</v>
      </c>
      <c r="T4" s="10" t="n">
        <f aca="false">ROUND(T7/3500*$D3,2)</f>
        <v>2.68</v>
      </c>
      <c r="U4" s="10" t="n">
        <f aca="false">ROUND(U7/3500*$D3,2)</f>
        <v>0.18</v>
      </c>
      <c r="V4" s="10" t="n">
        <f aca="false">ROUND(V7/3500*$D3,2)</f>
        <v>0.89</v>
      </c>
      <c r="W4" s="10" t="n">
        <f aca="false">ROUND(W7/3500*$D3,2)</f>
        <v>35.69</v>
      </c>
      <c r="X4" s="10" t="n">
        <f aca="false">ROUND(X7/3500*$D3,2)</f>
        <v>107.08</v>
      </c>
      <c r="Y4" s="10" t="n">
        <f aca="false">ROUND(Y7/3500*$D3,2)</f>
        <v>3.12</v>
      </c>
      <c r="Z4" s="10" t="n">
        <f aca="false">ROUND(Z7/3500*$D3,2)</f>
        <v>0.22</v>
      </c>
      <c r="AA4" s="10" t="n">
        <f aca="false">ROUND(AA7/3500*$D3,2)</f>
        <v>446.17</v>
      </c>
      <c r="AB4" s="10" t="n">
        <f aca="false">ROUND(AB7/3500*$D3,2)</f>
        <v>356.94</v>
      </c>
      <c r="AC4" s="10" t="n">
        <f aca="false">ROUND(AC7/3500*$D3,2)</f>
        <v>267.7</v>
      </c>
      <c r="AD4" s="10" t="n">
        <f aca="false">ROUND(AD7/3500*$D3,2)</f>
        <v>89.23</v>
      </c>
      <c r="AE4" s="10" t="n">
        <f aca="false">ROUND(AE7/3500*$D3,2)</f>
        <v>133.85</v>
      </c>
      <c r="AF4" s="10" t="n">
        <f aca="false">ROUND(AF7/3500*$D3,2)</f>
        <v>35.69</v>
      </c>
      <c r="AG4" s="10" t="n">
        <f aca="false">ROUND(AG7/3500*$D3,2)</f>
        <v>3.57</v>
      </c>
      <c r="AH4" s="10" t="n">
        <f aca="false">ROUND(AH7/3500*$D3,2)</f>
        <v>3.35</v>
      </c>
      <c r="AI4" s="10" t="n">
        <f aca="false">ROUND(AI7/3500*$D3,2)</f>
        <v>4.46</v>
      </c>
      <c r="AJ4" s="10" t="n">
        <f aca="false">ROUND(AJ7/3500*$D3,2)</f>
        <v>0.67</v>
      </c>
      <c r="AK4" s="10" t="n">
        <f aca="false">ROUND(AK7/3500*$D3,2)</f>
        <v>0.33</v>
      </c>
      <c r="AL4" s="10" t="n">
        <f aca="false">ROUND(AL7/3500*$D3,2)</f>
        <v>15.62</v>
      </c>
      <c r="AM4" s="10" t="n">
        <f aca="false">ROUND(AM7/3500*$D3,2)</f>
        <v>89.23</v>
      </c>
      <c r="AN4" s="10" t="n">
        <f aca="false">ROUND(AN7/3500*$D3,2)</f>
        <v>232.01</v>
      </c>
      <c r="AO4" s="10" t="n">
        <f aca="false">ROUND(AO7/3500*$D3,2)</f>
        <v>557.71</v>
      </c>
      <c r="AP4" s="10" t="n">
        <f aca="false">ROUND(AP7/3500*$D3,2)</f>
        <v>535.41</v>
      </c>
      <c r="AQ4" s="10" t="n">
        <f aca="false">ROUND(AQ7/3500*$D3,2)</f>
        <v>490.79</v>
      </c>
      <c r="AR4" s="10" t="n">
        <f aca="false">ROUND(AR7/3500*$D3,2)</f>
        <v>276.63</v>
      </c>
      <c r="AS4" s="10" t="n">
        <f aca="false">ROUND(AS7/3500*$D3,2)</f>
        <v>392.63</v>
      </c>
      <c r="AT4" s="10" t="n">
        <f aca="false">ROUND(AT7/3500*$D3,2)</f>
        <v>187.39</v>
      </c>
      <c r="AU4" s="10" t="n">
        <f aca="false">ROUND(AU7/3500*$D3,2)</f>
        <v>325.71</v>
      </c>
      <c r="AV4" s="10" t="n">
        <f aca="false">ROUND(AV7/3500*$D3,2)</f>
        <v>111.54</v>
      </c>
      <c r="AW4" s="10" t="n">
        <f aca="false">ROUND(AW7/3500*$D3,2)</f>
        <v>276.63</v>
      </c>
      <c r="AX4" s="10" t="n">
        <f aca="false">ROUND(AX7/3500*$D3,2)</f>
        <v>557.71</v>
      </c>
      <c r="AY4" s="10" t="n">
        <f aca="false">ROUND(AY7/3500*$D3,2)</f>
        <v>138.31</v>
      </c>
      <c r="AZ4" s="10" t="n">
        <f aca="false">ROUND(AZ7/3500*$D3,2)</f>
        <v>223.09</v>
      </c>
      <c r="BA4" s="10" t="n">
        <f aca="false">ROUND(BA7/3500*$D3,2)</f>
        <v>8.92</v>
      </c>
    </row>
    <row r="5" s="6" customFormat="true" ht="20.1" hidden="false" customHeight="true" outlineLevel="0" collapsed="false">
      <c r="A5" s="8"/>
      <c r="B5" s="11" t="s">
        <v>60</v>
      </c>
      <c r="F5" s="6" t="n">
        <f aca="false">ROUND(F8/3500*$D3,2)</f>
        <v>11.6</v>
      </c>
      <c r="G5" s="6" t="n">
        <f aca="false">ROUND(G8/3500*$D3,2)</f>
        <v>4.02</v>
      </c>
      <c r="M5" s="6" t="n">
        <f aca="false">ROUND(M8/3500*$D3,2)</f>
        <v>66.93</v>
      </c>
      <c r="N5" s="6" t="n">
        <f aca="false">ROUND(N8/3500*$D3,2)</f>
        <v>4.46</v>
      </c>
      <c r="O5" s="6" t="n">
        <f aca="false">ROUND(O8/3500*$D3,2)</f>
        <v>0.56</v>
      </c>
      <c r="P5" s="6" t="n">
        <f aca="false">ROUND(P8/3500*$D3,2)</f>
        <v>1.34</v>
      </c>
      <c r="Q5" s="6" t="n">
        <f aca="false">ROUND(Q8/3500*$D3,2)</f>
        <v>0</v>
      </c>
      <c r="R5" s="6" t="n">
        <f aca="false">ROUND(R8/3500*$D3,2)</f>
        <v>0.22</v>
      </c>
      <c r="S5" s="6" t="n">
        <f aca="false">ROUND(S8/3500*$D3,2)</f>
        <v>0.18</v>
      </c>
      <c r="T5" s="6" t="n">
        <f aca="false">ROUND(T8/3500*$D3,2)</f>
        <v>2.68</v>
      </c>
      <c r="U5" s="6" t="n">
        <f aca="false">ROUND(U8/3500*$D3,2)</f>
        <v>0.18</v>
      </c>
      <c r="V5" s="6" t="n">
        <f aca="false">ROUND(V8/3500*$D3,2)</f>
        <v>0.89</v>
      </c>
      <c r="W5" s="6" t="n">
        <f aca="false">ROUND(W8/3500*$D3,2)</f>
        <v>35.69</v>
      </c>
      <c r="X5" s="6" t="n">
        <f aca="false">ROUND(X8/3500*$D3,2)</f>
        <v>107.08</v>
      </c>
      <c r="Y5" s="6" t="n">
        <f aca="false">ROUND(Y8/3500*$D3,2)</f>
        <v>3.12</v>
      </c>
      <c r="Z5" s="6" t="n">
        <f aca="false">ROUND(Z8/3500*$D3,2)</f>
        <v>0.22</v>
      </c>
      <c r="AA5" s="6" t="n">
        <f aca="false">ROUND(AA8/3500*$D3,2)</f>
        <v>267.7</v>
      </c>
      <c r="AB5" s="6" t="n">
        <f aca="false">ROUND(AB8/3500*$D3,2)</f>
        <v>223.09</v>
      </c>
      <c r="AC5" s="6" t="n">
        <f aca="false">ROUND(AC8/3500*$D3,2)</f>
        <v>267.7</v>
      </c>
      <c r="AD5" s="6" t="n">
        <f aca="false">ROUND(AD8/3500*$D3,2)</f>
        <v>89.23</v>
      </c>
      <c r="AE5" s="6" t="n">
        <f aca="false">ROUND(AE8/3500*$D3,2)</f>
        <v>133.85</v>
      </c>
      <c r="AF5" s="6" t="n">
        <f aca="false">ROUND(AF8/3500*$D3,2)</f>
        <v>17.85</v>
      </c>
      <c r="AG5" s="6" t="n">
        <f aca="false">ROUND(AG8/3500*$D3,2)</f>
        <v>3.57</v>
      </c>
      <c r="AH5" s="6" t="n">
        <f aca="false">ROUND(AH8/3500*$D3,2)</f>
        <v>3.35</v>
      </c>
      <c r="AI5" s="6" t="n">
        <f aca="false">ROUND(AI8/3500*$D3,2)</f>
        <v>4.46</v>
      </c>
      <c r="AJ5" s="6" t="n">
        <f aca="false">ROUND(AJ8/3500*$D3,2)</f>
        <v>0.22</v>
      </c>
      <c r="AK5" s="6" t="n">
        <f aca="false">ROUND(AK8/3500*$D3,2)</f>
        <v>0.33</v>
      </c>
      <c r="AL5" s="6" t="n">
        <f aca="false">ROUND(AL8/3500*$D3,2)</f>
        <v>15.62</v>
      </c>
      <c r="AM5" s="6" t="n">
        <f aca="false">ROUND(AM8/3500*$D3,2)</f>
        <v>89.23</v>
      </c>
      <c r="AN5" s="6" t="n">
        <f aca="false">ROUND(AN8/3500*$D3,2)</f>
        <v>232.01</v>
      </c>
      <c r="AO5" s="6" t="n">
        <f aca="false">ROUND(AO8/3500*$D3,2)</f>
        <v>557.71</v>
      </c>
      <c r="AP5" s="6" t="n">
        <f aca="false">ROUND(AP8/3500*$D3,2)</f>
        <v>370.32</v>
      </c>
      <c r="AQ5" s="6" t="n">
        <f aca="false">ROUND(AQ8/3500*$D3,2)</f>
        <v>490.79</v>
      </c>
      <c r="AR5" s="6" t="n">
        <f aca="false">ROUND(AR8/3500*$D3,2)</f>
        <v>276.63</v>
      </c>
      <c r="AS5" s="6" t="n">
        <f aca="false">ROUND(AS8/3500*$D3,2)</f>
        <v>392.63</v>
      </c>
      <c r="AT5" s="6" t="n">
        <f aca="false">ROUND(AT8/3500*$D3,2)</f>
        <v>187.39</v>
      </c>
      <c r="AU5" s="6" t="n">
        <f aca="false">ROUND(AU8/3500*$D3,2)</f>
        <v>325.71</v>
      </c>
      <c r="AV5" s="6" t="n">
        <f aca="false">ROUND(AV8/3500*$D3,2)</f>
        <v>71.39</v>
      </c>
      <c r="AW5" s="6" t="n">
        <f aca="false">ROUND(AW8/3500*$D3,2)</f>
        <v>276.63</v>
      </c>
      <c r="AX5" s="6" t="n">
        <f aca="false">ROUND(AX8/3500*$D3,2)</f>
        <v>464.02</v>
      </c>
      <c r="AY5" s="6" t="n">
        <f aca="false">ROUND(AY8/3500*$D3,2)</f>
        <v>138.31</v>
      </c>
      <c r="AZ5" s="6" t="n">
        <f aca="false">ROUND(AZ8/3500*$D3,2)</f>
        <v>223.09</v>
      </c>
      <c r="BA5" s="6" t="n">
        <f aca="false">ROUND(BA8/3500*$D3,2)</f>
        <v>8.92</v>
      </c>
    </row>
    <row r="6" s="13" customFormat="true" ht="20.1" hidden="false" customHeight="true" outlineLevel="0" collapsed="false">
      <c r="A6" s="8"/>
      <c r="B6" s="12" t="s">
        <v>61</v>
      </c>
      <c r="M6" s="13" t="n">
        <f aca="false">ROUND(M9/3500*$D3,2)</f>
        <v>10038.86</v>
      </c>
      <c r="O6" s="13" t="n">
        <f aca="false">ROUND(O9/3500*$D3,2)</f>
        <v>11.15</v>
      </c>
      <c r="AH6" s="13" t="n">
        <f aca="false">ROUND(AH9/3500*$D3,2)</f>
        <v>89.23</v>
      </c>
      <c r="AR6" s="13" t="n">
        <f aca="false">ROUND(AR9/3500*$D3,2)</f>
        <v>669.26</v>
      </c>
    </row>
    <row r="7" s="16" customFormat="true" ht="20.1" hidden="false" customHeight="true" outlineLevel="0" collapsed="false">
      <c r="A7" s="14" t="s">
        <v>62</v>
      </c>
      <c r="B7" s="15" t="s">
        <v>59</v>
      </c>
      <c r="F7" s="16" t="n">
        <v>300</v>
      </c>
      <c r="G7" s="16" t="n">
        <v>90</v>
      </c>
      <c r="M7" s="16" t="n">
        <v>2700</v>
      </c>
      <c r="N7" s="16" t="n">
        <v>100</v>
      </c>
      <c r="O7" s="16" t="n">
        <v>18.75</v>
      </c>
      <c r="P7" s="16" t="n">
        <v>30</v>
      </c>
      <c r="R7" s="16" t="n">
        <v>5</v>
      </c>
      <c r="S7" s="16" t="n">
        <v>4</v>
      </c>
      <c r="T7" s="16" t="n">
        <v>60</v>
      </c>
      <c r="U7" s="16" t="n">
        <v>4</v>
      </c>
      <c r="V7" s="16" t="n">
        <v>20</v>
      </c>
      <c r="W7" s="16" t="n">
        <v>800</v>
      </c>
      <c r="X7" s="16" t="n">
        <v>2400</v>
      </c>
      <c r="Y7" s="16" t="n">
        <v>70</v>
      </c>
      <c r="Z7" s="16" t="n">
        <v>5</v>
      </c>
      <c r="AA7" s="16" t="n">
        <v>10000</v>
      </c>
      <c r="AB7" s="16" t="n">
        <v>8000</v>
      </c>
      <c r="AC7" s="16" t="n">
        <v>6000</v>
      </c>
      <c r="AD7" s="16" t="n">
        <v>2000</v>
      </c>
      <c r="AE7" s="16" t="n">
        <v>3000</v>
      </c>
      <c r="AF7" s="16" t="n">
        <v>800</v>
      </c>
      <c r="AG7" s="16" t="n">
        <v>80</v>
      </c>
      <c r="AH7" s="16" t="n">
        <v>75</v>
      </c>
      <c r="AI7" s="16" t="n">
        <v>100</v>
      </c>
      <c r="AJ7" s="16" t="n">
        <v>15</v>
      </c>
      <c r="AK7" s="16" t="n">
        <v>7.5</v>
      </c>
      <c r="AL7" s="16" t="n">
        <v>350</v>
      </c>
      <c r="AM7" s="16" t="n">
        <v>2000</v>
      </c>
      <c r="AN7" s="16" t="n">
        <v>5200</v>
      </c>
      <c r="AO7" s="16" t="n">
        <v>12500</v>
      </c>
      <c r="AP7" s="16" t="n">
        <v>12000</v>
      </c>
      <c r="AQ7" s="16" t="n">
        <v>11000</v>
      </c>
      <c r="AR7" s="16" t="n">
        <v>6200</v>
      </c>
      <c r="AS7" s="16" t="n">
        <v>8800</v>
      </c>
      <c r="AT7" s="16" t="n">
        <v>4200</v>
      </c>
      <c r="AU7" s="16" t="n">
        <v>7300</v>
      </c>
      <c r="AV7" s="16" t="n">
        <v>2500</v>
      </c>
      <c r="AW7" s="16" t="n">
        <v>6200</v>
      </c>
      <c r="AX7" s="16" t="n">
        <v>12500</v>
      </c>
      <c r="AY7" s="16" t="n">
        <v>3100</v>
      </c>
      <c r="AZ7" s="16" t="n">
        <v>5000</v>
      </c>
      <c r="BA7" s="16" t="n">
        <v>200</v>
      </c>
    </row>
    <row r="8" s="18" customFormat="true" ht="20.1" hidden="false" customHeight="true" outlineLevel="0" collapsed="false">
      <c r="A8" s="14"/>
      <c r="B8" s="17" t="s">
        <v>60</v>
      </c>
      <c r="F8" s="18" t="n">
        <v>260</v>
      </c>
      <c r="G8" s="18" t="n">
        <v>90</v>
      </c>
      <c r="M8" s="18" t="n">
        <v>1500</v>
      </c>
      <c r="N8" s="18" t="n">
        <v>100</v>
      </c>
      <c r="O8" s="18" t="n">
        <v>12.5</v>
      </c>
      <c r="P8" s="18" t="n">
        <v>30</v>
      </c>
      <c r="R8" s="18" t="n">
        <v>5</v>
      </c>
      <c r="S8" s="18" t="n">
        <v>4</v>
      </c>
      <c r="T8" s="18" t="n">
        <v>60</v>
      </c>
      <c r="U8" s="18" t="n">
        <v>4</v>
      </c>
      <c r="V8" s="18" t="n">
        <v>20</v>
      </c>
      <c r="W8" s="18" t="n">
        <v>800</v>
      </c>
      <c r="X8" s="18" t="n">
        <v>2400</v>
      </c>
      <c r="Y8" s="18" t="n">
        <v>70</v>
      </c>
      <c r="Z8" s="18" t="n">
        <v>5</v>
      </c>
      <c r="AA8" s="18" t="n">
        <v>6000</v>
      </c>
      <c r="AB8" s="18" t="n">
        <v>5000</v>
      </c>
      <c r="AC8" s="18" t="n">
        <v>6000</v>
      </c>
      <c r="AD8" s="18" t="n">
        <v>2000</v>
      </c>
      <c r="AE8" s="18" t="n">
        <v>3000</v>
      </c>
      <c r="AF8" s="18" t="n">
        <v>400</v>
      </c>
      <c r="AG8" s="18" t="n">
        <v>80</v>
      </c>
      <c r="AH8" s="18" t="n">
        <v>75</v>
      </c>
      <c r="AI8" s="18" t="n">
        <v>100</v>
      </c>
      <c r="AJ8" s="18" t="n">
        <v>5</v>
      </c>
      <c r="AK8" s="18" t="n">
        <v>7.5</v>
      </c>
      <c r="AL8" s="18" t="n">
        <v>350</v>
      </c>
      <c r="AM8" s="18" t="n">
        <v>2000</v>
      </c>
      <c r="AN8" s="18" t="n">
        <v>5200</v>
      </c>
      <c r="AO8" s="18" t="n">
        <v>12500</v>
      </c>
      <c r="AP8" s="18" t="n">
        <v>8300</v>
      </c>
      <c r="AQ8" s="18" t="n">
        <v>11000</v>
      </c>
      <c r="AR8" s="18" t="n">
        <v>6200</v>
      </c>
      <c r="AS8" s="18" t="n">
        <v>8800</v>
      </c>
      <c r="AT8" s="18" t="n">
        <v>4200</v>
      </c>
      <c r="AU8" s="18" t="n">
        <v>7300</v>
      </c>
      <c r="AV8" s="18" t="n">
        <v>1600</v>
      </c>
      <c r="AW8" s="18" t="n">
        <v>6200</v>
      </c>
      <c r="AX8" s="18" t="n">
        <v>10400</v>
      </c>
      <c r="AY8" s="18" t="n">
        <v>3100</v>
      </c>
      <c r="AZ8" s="18" t="n">
        <v>5000</v>
      </c>
      <c r="BA8" s="18" t="n">
        <v>200</v>
      </c>
    </row>
    <row r="9" s="20" customFormat="true" ht="20.1" hidden="false" customHeight="true" outlineLevel="0" collapsed="false">
      <c r="A9" s="14"/>
      <c r="B9" s="19" t="s">
        <v>61</v>
      </c>
      <c r="M9" s="20" t="n">
        <v>225000</v>
      </c>
      <c r="O9" s="20" t="n">
        <v>250</v>
      </c>
      <c r="AH9" s="20" t="n">
        <v>2000</v>
      </c>
      <c r="AR9" s="20" t="n">
        <v>15000</v>
      </c>
    </row>
    <row r="10" s="3" customFormat="true" ht="39.95" hidden="false" customHeight="true" outlineLevel="0" collapsed="false">
      <c r="A10" s="3" t="s">
        <v>0</v>
      </c>
      <c r="B10" s="3" t="s">
        <v>63</v>
      </c>
      <c r="C10" s="3" t="s">
        <v>0</v>
      </c>
      <c r="D10" s="3" t="s">
        <v>64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  <c r="L10" s="3" t="s">
        <v>9</v>
      </c>
      <c r="M10" s="3" t="s">
        <v>10</v>
      </c>
      <c r="N10" s="3" t="s">
        <v>11</v>
      </c>
      <c r="O10" s="3" t="s">
        <v>12</v>
      </c>
      <c r="P10" s="3" t="s">
        <v>13</v>
      </c>
      <c r="Q10" s="3" t="s">
        <v>14</v>
      </c>
      <c r="R10" s="3" t="s">
        <v>15</v>
      </c>
      <c r="S10" s="3" t="s">
        <v>16</v>
      </c>
      <c r="T10" s="3" t="s">
        <v>17</v>
      </c>
      <c r="U10" s="3" t="s">
        <v>18</v>
      </c>
      <c r="V10" s="3" t="s">
        <v>19</v>
      </c>
      <c r="W10" s="3" t="s">
        <v>20</v>
      </c>
      <c r="X10" s="3" t="s">
        <v>21</v>
      </c>
      <c r="Y10" s="3" t="s">
        <v>22</v>
      </c>
      <c r="Z10" s="3" t="s">
        <v>23</v>
      </c>
      <c r="AA10" s="3" t="s">
        <v>24</v>
      </c>
      <c r="AB10" s="3" t="s">
        <v>25</v>
      </c>
      <c r="AC10" s="3" t="s">
        <v>26</v>
      </c>
      <c r="AD10" s="3" t="s">
        <v>27</v>
      </c>
      <c r="AE10" s="3" t="s">
        <v>28</v>
      </c>
      <c r="AF10" s="3" t="s">
        <v>29</v>
      </c>
      <c r="AG10" s="3" t="s">
        <v>30</v>
      </c>
      <c r="AH10" s="3" t="s">
        <v>31</v>
      </c>
      <c r="AI10" s="3" t="s">
        <v>32</v>
      </c>
      <c r="AJ10" s="3" t="s">
        <v>65</v>
      </c>
      <c r="AK10" s="3" t="s">
        <v>34</v>
      </c>
      <c r="AL10" s="3" t="s">
        <v>35</v>
      </c>
    </row>
    <row r="11" s="2" customFormat="true" ht="20.1" hidden="false" customHeight="true" outlineLevel="0" collapsed="false">
      <c r="A11" s="3" t="s">
        <v>52</v>
      </c>
      <c r="B11" s="3"/>
      <c r="C11" s="3" t="s">
        <v>52</v>
      </c>
      <c r="D11" s="3" t="s">
        <v>52</v>
      </c>
      <c r="E11" s="3" t="s">
        <v>66</v>
      </c>
      <c r="F11" s="3" t="s">
        <v>52</v>
      </c>
      <c r="G11" s="3" t="s">
        <v>52</v>
      </c>
      <c r="H11" s="3" t="s">
        <v>52</v>
      </c>
      <c r="I11" s="3" t="s">
        <v>52</v>
      </c>
      <c r="J11" s="3" t="s">
        <v>52</v>
      </c>
      <c r="K11" s="3" t="s">
        <v>54</v>
      </c>
      <c r="L11" s="3" t="s">
        <v>55</v>
      </c>
      <c r="M11" s="3" t="s">
        <v>56</v>
      </c>
      <c r="N11" s="2" t="s">
        <v>56</v>
      </c>
      <c r="O11" s="2" t="s">
        <v>56</v>
      </c>
      <c r="P11" s="3" t="s">
        <v>54</v>
      </c>
      <c r="Q11" s="3" t="s">
        <v>54</v>
      </c>
      <c r="R11" s="3" t="s">
        <v>54</v>
      </c>
      <c r="S11" s="3" t="s">
        <v>54</v>
      </c>
      <c r="T11" s="3" t="s">
        <v>54</v>
      </c>
      <c r="U11" s="3" t="s">
        <v>54</v>
      </c>
      <c r="V11" s="3" t="s">
        <v>54</v>
      </c>
      <c r="W11" s="3" t="s">
        <v>54</v>
      </c>
      <c r="X11" s="3" t="s">
        <v>54</v>
      </c>
      <c r="Y11" s="3" t="s">
        <v>54</v>
      </c>
      <c r="Z11" s="3" t="s">
        <v>54</v>
      </c>
      <c r="AA11" s="3" t="s">
        <v>54</v>
      </c>
      <c r="AB11" s="3" t="s">
        <v>54</v>
      </c>
      <c r="AC11" s="3" t="s">
        <v>54</v>
      </c>
      <c r="AD11" s="3" t="s">
        <v>54</v>
      </c>
      <c r="AE11" s="3" t="s">
        <v>54</v>
      </c>
      <c r="AF11" s="3" t="s">
        <v>54</v>
      </c>
      <c r="AG11" s="3" t="s">
        <v>54</v>
      </c>
      <c r="AH11" s="3" t="s">
        <v>54</v>
      </c>
      <c r="AI11" s="3" t="s">
        <v>56</v>
      </c>
      <c r="AJ11" s="3" t="s">
        <v>54</v>
      </c>
      <c r="AK11" s="3" t="s">
        <v>54</v>
      </c>
      <c r="AL11" s="2" t="s">
        <v>56</v>
      </c>
      <c r="AZ11" s="21"/>
      <c r="BA11" s="21"/>
    </row>
    <row r="12" customFormat="false" ht="20.1" hidden="false" customHeight="true" outlineLevel="0" collapsed="false">
      <c r="A12" s="22" t="n">
        <v>200</v>
      </c>
      <c r="B12" s="23" t="s">
        <v>67</v>
      </c>
      <c r="C12" s="3" t="n">
        <v>100</v>
      </c>
      <c r="D12" s="2" t="n">
        <v>80</v>
      </c>
      <c r="E12" s="3" t="n">
        <v>121</v>
      </c>
      <c r="F12" s="3" t="n">
        <v>21.1</v>
      </c>
      <c r="G12" s="3" t="n">
        <v>3.1</v>
      </c>
      <c r="H12" s="2" t="n">
        <v>2.1</v>
      </c>
      <c r="I12" s="0"/>
      <c r="J12" s="3" t="n">
        <v>1.1</v>
      </c>
      <c r="K12" s="2" t="n">
        <v>75</v>
      </c>
      <c r="L12" s="0"/>
      <c r="M12" s="3" t="n">
        <v>19</v>
      </c>
      <c r="N12" s="0"/>
      <c r="O12" s="0"/>
      <c r="P12" s="3" t="n">
        <v>0.71</v>
      </c>
      <c r="Q12" s="3"/>
      <c r="R12" s="2" t="n">
        <v>0.03</v>
      </c>
      <c r="S12" s="2" t="n">
        <v>0.04</v>
      </c>
      <c r="T12" s="2" t="n">
        <v>2.1</v>
      </c>
      <c r="U12" s="0"/>
      <c r="V12" s="0"/>
      <c r="W12" s="0"/>
      <c r="X12" s="0"/>
      <c r="Y12" s="0"/>
      <c r="Z12" s="0"/>
      <c r="AA12" s="3" t="n">
        <v>35</v>
      </c>
      <c r="AB12" s="3" t="n">
        <v>130</v>
      </c>
      <c r="AC12" s="3" t="n">
        <v>370</v>
      </c>
      <c r="AD12" s="3" t="n">
        <v>74.2</v>
      </c>
      <c r="AE12" s="3"/>
      <c r="AF12" s="3" t="n">
        <v>50</v>
      </c>
      <c r="AG12" s="3" t="n">
        <v>0.8</v>
      </c>
      <c r="AH12" s="3" t="n">
        <v>1.39</v>
      </c>
      <c r="AI12" s="3" t="n">
        <v>51.81</v>
      </c>
      <c r="AJ12" s="3" t="n">
        <v>0.37</v>
      </c>
      <c r="AK12" s="3" t="n">
        <v>0.03</v>
      </c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Z12" s="21"/>
      <c r="BA12" s="21"/>
    </row>
    <row r="13" customFormat="false" ht="20.1" hidden="false" customHeight="true" outlineLevel="0" collapsed="false">
      <c r="A13" s="22" t="n">
        <v>100</v>
      </c>
      <c r="B13" s="24" t="s">
        <v>68</v>
      </c>
      <c r="C13" s="3" t="n">
        <v>100</v>
      </c>
      <c r="D13" s="2" t="n">
        <v>68</v>
      </c>
      <c r="E13" s="3" t="n">
        <v>240</v>
      </c>
      <c r="F13" s="3" t="n">
        <v>15.5</v>
      </c>
      <c r="G13" s="3" t="n">
        <v>19.7</v>
      </c>
      <c r="H13" s="3" t="n">
        <v>0.2</v>
      </c>
      <c r="I13" s="3"/>
      <c r="J13" s="3" t="n">
        <v>0.7</v>
      </c>
      <c r="K13" s="3" t="n">
        <v>97</v>
      </c>
      <c r="L13" s="3"/>
      <c r="M13" s="3" t="n">
        <v>52</v>
      </c>
      <c r="N13" s="3"/>
      <c r="O13" s="3"/>
      <c r="P13" s="3" t="n">
        <v>0.27</v>
      </c>
      <c r="Q13" s="3"/>
      <c r="R13" s="3" t="n">
        <v>0.08</v>
      </c>
      <c r="S13" s="3" t="n">
        <v>0.22</v>
      </c>
      <c r="T13" s="3" t="n">
        <v>4.2</v>
      </c>
      <c r="U13" s="3"/>
      <c r="V13" s="3"/>
      <c r="W13" s="3"/>
      <c r="X13" s="3"/>
      <c r="Y13" s="3"/>
      <c r="Z13" s="3"/>
      <c r="AA13" s="3" t="n">
        <v>6</v>
      </c>
      <c r="AB13" s="3" t="n">
        <v>122</v>
      </c>
      <c r="AC13" s="3" t="n">
        <v>191</v>
      </c>
      <c r="AD13" s="3" t="n">
        <v>69</v>
      </c>
      <c r="AE13" s="3"/>
      <c r="AF13" s="3" t="n">
        <v>14</v>
      </c>
      <c r="AG13" s="3" t="n">
        <v>2.2</v>
      </c>
      <c r="AH13" s="3" t="n">
        <v>1.33</v>
      </c>
      <c r="AI13" s="3" t="n">
        <v>12.25</v>
      </c>
      <c r="AJ13" s="3" t="n">
        <v>0.21</v>
      </c>
      <c r="AK13" s="3" t="n">
        <v>0.06</v>
      </c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Z13" s="0"/>
      <c r="BA13" s="0"/>
    </row>
    <row r="14" customFormat="false" ht="16.5" hidden="false" customHeight="false" outlineLevel="0" collapsed="false">
      <c r="A14" s="2"/>
      <c r="B14" s="0"/>
      <c r="C14" s="3"/>
      <c r="D14" s="3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25"/>
      <c r="AV14" s="25"/>
      <c r="AW14" s="25"/>
      <c r="AX14" s="25"/>
      <c r="AZ14" s="26"/>
      <c r="BA14" s="26"/>
    </row>
    <row r="15" customFormat="false" ht="16.5" hidden="false" customHeight="false" outlineLevel="0" collapsed="false">
      <c r="A15" s="4" t="s">
        <v>69</v>
      </c>
      <c r="B15" s="0"/>
      <c r="C15" s="3"/>
      <c r="D15" s="3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25"/>
      <c r="AV15" s="25"/>
      <c r="AW15" s="25"/>
      <c r="AX15" s="25"/>
      <c r="AZ15" s="26"/>
      <c r="BA15" s="26"/>
    </row>
    <row r="16" customFormat="false" ht="16.5" hidden="false" customHeight="false" outlineLevel="0" collapsed="false">
      <c r="A16" s="27" t="s">
        <v>70</v>
      </c>
      <c r="B16" s="0"/>
      <c r="C16" s="3"/>
      <c r="D16" s="3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25"/>
      <c r="AV16" s="25"/>
      <c r="AW16" s="25"/>
      <c r="AX16" s="25"/>
      <c r="AZ16" s="26"/>
      <c r="BA16" s="26"/>
    </row>
    <row r="17" customFormat="false" ht="16.5" hidden="false" customHeight="false" outlineLevel="0" collapsed="false">
      <c r="A17" s="27" t="s">
        <v>71</v>
      </c>
      <c r="B17" s="0"/>
      <c r="C17" s="3"/>
      <c r="D17" s="3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25"/>
      <c r="AV17" s="25"/>
      <c r="AW17" s="25"/>
      <c r="AX17" s="25"/>
      <c r="AZ17" s="26"/>
      <c r="BA17" s="26"/>
    </row>
    <row r="18" customFormat="false" ht="16.5" hidden="false" customHeight="false" outlineLevel="0" collapsed="false">
      <c r="A18" s="27" t="s">
        <v>72</v>
      </c>
      <c r="B18" s="0"/>
      <c r="C18" s="3"/>
      <c r="D18" s="3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25"/>
      <c r="AV18" s="25"/>
      <c r="AW18" s="25"/>
      <c r="AX18" s="25"/>
      <c r="AZ18" s="26"/>
      <c r="BA18" s="26"/>
    </row>
    <row r="19" customFormat="false" ht="16.5" hidden="false" customHeight="false" outlineLevel="0" collapsed="false">
      <c r="A19" s="27" t="s">
        <v>73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5"/>
      <c r="AU19" s="25"/>
      <c r="AV19" s="25"/>
      <c r="AW19" s="25"/>
      <c r="AZ19" s="26"/>
      <c r="BA19" s="26"/>
    </row>
    <row r="20" customFormat="false" ht="13.8" hidden="false" customHeight="false" outlineLevel="0" collapsed="false">
      <c r="A20" s="2" t="s">
        <v>74</v>
      </c>
      <c r="B20" s="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5"/>
      <c r="AU20" s="25"/>
      <c r="AV20" s="25"/>
      <c r="AW20" s="25"/>
      <c r="AZ20" s="26"/>
      <c r="BA20" s="26"/>
    </row>
    <row r="21" customFormat="false" ht="14.9" hidden="false" customHeight="false" outlineLevel="0" collapsed="false">
      <c r="A21" s="2"/>
      <c r="B21" s="3" t="s">
        <v>75</v>
      </c>
      <c r="C21" s="3"/>
      <c r="D21" s="3"/>
      <c r="N21" s="0"/>
      <c r="AZ21" s="26"/>
      <c r="BA21" s="26"/>
    </row>
    <row r="22" customFormat="false" ht="13.8" hidden="false" customHeight="false" outlineLevel="0" collapsed="false">
      <c r="A22" s="0"/>
      <c r="B22" s="0" t="s">
        <v>76</v>
      </c>
      <c r="C22" s="3"/>
      <c r="D22" s="3"/>
      <c r="N22" s="0"/>
      <c r="AZ22" s="26"/>
      <c r="BA22" s="26"/>
    </row>
    <row r="23" customFormat="false" ht="13.8" hidden="false" customHeight="false" outlineLevel="0" collapsed="false">
      <c r="A23" s="0"/>
      <c r="B23" s="2" t="s">
        <v>77</v>
      </c>
      <c r="C23" s="3"/>
      <c r="D23" s="3"/>
      <c r="N23" s="0"/>
      <c r="AZ23" s="26"/>
      <c r="BA23" s="26"/>
    </row>
    <row r="24" customFormat="false" ht="13.8" hidden="false" customHeight="false" outlineLevel="0" collapsed="false">
      <c r="A24" s="0"/>
      <c r="B24" s="2" t="s">
        <v>78</v>
      </c>
      <c r="C24" s="3"/>
      <c r="D24" s="3"/>
      <c r="N24" s="0"/>
      <c r="AZ24" s="26"/>
      <c r="BA24" s="26"/>
    </row>
    <row r="25" customFormat="false" ht="13.8" hidden="false" customHeight="false" outlineLevel="0" collapsed="false">
      <c r="A25" s="0"/>
      <c r="B25" s="2" t="s">
        <v>79</v>
      </c>
      <c r="C25" s="3"/>
      <c r="D25" s="3"/>
      <c r="N25" s="0"/>
      <c r="AZ25" s="26"/>
      <c r="BA25" s="26"/>
    </row>
    <row r="26" customFormat="false" ht="13.8" hidden="false" customHeight="false" outlineLevel="0" collapsed="false">
      <c r="A26" s="2"/>
      <c r="B26" s="2" t="s">
        <v>80</v>
      </c>
      <c r="C26" s="3"/>
      <c r="D26" s="3"/>
      <c r="N26" s="0"/>
      <c r="AZ26" s="26"/>
      <c r="BA26" s="26"/>
    </row>
  </sheetData>
  <mergeCells count="2">
    <mergeCell ref="A4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/>
  <cols>
    <col collapsed="false" hidden="false" max="1" min="1" style="1" width="12.6275303643725"/>
    <col collapsed="false" hidden="false" max="2" min="2" style="1" width="35.6194331983806"/>
    <col collapsed="false" hidden="false" max="13" min="3" style="1" width="12.6275303643725"/>
    <col collapsed="false" hidden="false" max="14" min="14" style="2" width="12.6275303643725"/>
    <col collapsed="false" hidden="false" max="53" min="15" style="1" width="12.6275303643725"/>
    <col collapsed="false" hidden="false" max="1025" min="54" style="1" width="9"/>
  </cols>
  <sheetData>
    <row r="1" s="3" customFormat="true" ht="39.95" hidden="false" customHeight="true" outlineLevel="0" collapsed="false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</row>
    <row r="2" customFormat="false" ht="20.1" hidden="false" customHeight="true" outlineLevel="0" collapsed="false">
      <c r="A2" s="4" t="s">
        <v>51</v>
      </c>
      <c r="B2" s="0"/>
      <c r="C2" s="3" t="s">
        <v>52</v>
      </c>
      <c r="D2" s="3" t="s">
        <v>53</v>
      </c>
      <c r="E2" s="3" t="s">
        <v>53</v>
      </c>
      <c r="F2" s="3" t="s">
        <v>52</v>
      </c>
      <c r="G2" s="3" t="s">
        <v>52</v>
      </c>
      <c r="H2" s="3" t="s">
        <v>52</v>
      </c>
      <c r="I2" s="3" t="s">
        <v>52</v>
      </c>
      <c r="J2" s="3" t="s">
        <v>52</v>
      </c>
      <c r="K2" s="3" t="s">
        <v>54</v>
      </c>
      <c r="L2" s="3" t="s">
        <v>55</v>
      </c>
      <c r="M2" s="3" t="s">
        <v>56</v>
      </c>
      <c r="N2" s="2" t="s">
        <v>56</v>
      </c>
      <c r="O2" s="2" t="s">
        <v>56</v>
      </c>
      <c r="P2" s="3" t="s">
        <v>54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 t="s">
        <v>54</v>
      </c>
      <c r="X2" s="3" t="s">
        <v>54</v>
      </c>
      <c r="Y2" s="3" t="s">
        <v>54</v>
      </c>
      <c r="Z2" s="3" t="s">
        <v>54</v>
      </c>
      <c r="AA2" s="3" t="s">
        <v>54</v>
      </c>
      <c r="AB2" s="3" t="s">
        <v>54</v>
      </c>
      <c r="AC2" s="3" t="s">
        <v>54</v>
      </c>
      <c r="AD2" s="3" t="s">
        <v>54</v>
      </c>
      <c r="AE2" s="3" t="s">
        <v>54</v>
      </c>
      <c r="AF2" s="3" t="s">
        <v>54</v>
      </c>
      <c r="AG2" s="3" t="s">
        <v>54</v>
      </c>
      <c r="AH2" s="3" t="s">
        <v>54</v>
      </c>
      <c r="AI2" s="3" t="s">
        <v>56</v>
      </c>
      <c r="AJ2" s="3" t="s">
        <v>54</v>
      </c>
      <c r="AK2" s="3" t="s">
        <v>54</v>
      </c>
      <c r="AL2" s="2" t="s">
        <v>56</v>
      </c>
      <c r="AM2" s="3" t="s">
        <v>54</v>
      </c>
      <c r="AN2" s="3" t="s">
        <v>54</v>
      </c>
      <c r="AO2" s="3" t="s">
        <v>54</v>
      </c>
      <c r="AP2" s="3" t="s">
        <v>54</v>
      </c>
      <c r="AQ2" s="3" t="s">
        <v>54</v>
      </c>
      <c r="AR2" s="3" t="s">
        <v>54</v>
      </c>
      <c r="AS2" s="3" t="s">
        <v>54</v>
      </c>
      <c r="AT2" s="3" t="s">
        <v>54</v>
      </c>
      <c r="AU2" s="3" t="s">
        <v>54</v>
      </c>
      <c r="AV2" s="3" t="s">
        <v>54</v>
      </c>
      <c r="AW2" s="3" t="s">
        <v>54</v>
      </c>
      <c r="AX2" s="3" t="s">
        <v>54</v>
      </c>
      <c r="AY2" s="3" t="s">
        <v>54</v>
      </c>
      <c r="AZ2" s="3" t="s">
        <v>54</v>
      </c>
      <c r="BA2" s="3" t="s">
        <v>54</v>
      </c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20.1" hidden="false" customHeight="true" outlineLevel="0" collapsed="false">
      <c r="A3" s="4" t="s">
        <v>57</v>
      </c>
      <c r="B3" s="5"/>
      <c r="C3" s="6" t="n">
        <f aca="false">A12+A13</f>
        <v>300</v>
      </c>
      <c r="D3" s="6" t="n">
        <f aca="false">ROUND(F3*4+G3*9+(H3-I3)*4,2)</f>
        <v>160.47</v>
      </c>
      <c r="E3" s="6" t="n">
        <f aca="false">ROUND((E12/$C12*$A12+E13/$C13*$A13)/$C3*100,2)</f>
        <v>160.67</v>
      </c>
      <c r="F3" s="6" t="n">
        <f aca="false">ROUND((F12/$C12*$A12+F13/$C13*$A13)/$C3*100,2)</f>
        <v>19.23</v>
      </c>
      <c r="G3" s="6" t="n">
        <f aca="false">ROUND((G12/$C12*$A12+G13/$C13*$A13)/$C3*100,2)</f>
        <v>8.63</v>
      </c>
      <c r="H3" s="6" t="n">
        <f aca="false">ROUND((H12/$C12*$A12+H13/$C13*$A13)/$C3*100,2)</f>
        <v>1.47</v>
      </c>
      <c r="I3" s="6" t="n">
        <f aca="false">ROUND((I12/$C12*$A12+I13/$C13*$A13)/$C3*100,2)</f>
        <v>0</v>
      </c>
      <c r="J3" s="6" t="n">
        <f aca="false">ROUND((J12/$C12*$A12+J13/$C13*$A13)/$C3*100,2)</f>
        <v>0.97</v>
      </c>
      <c r="K3" s="6" t="n">
        <f aca="false">ROUND((K12/$C12*$A12+K13/$C13*$A13)/$C3*100,2)</f>
        <v>82.33</v>
      </c>
      <c r="L3" s="6" t="n">
        <f aca="false">ROUND((L12/$C12*$A12+L13/$C13*$A13)/$C3*100,2)</f>
        <v>0</v>
      </c>
      <c r="M3" s="6" t="n">
        <f aca="false">ROUND((M12/$C12*$A12+M13/$C13*$A13)/$C3*100,2)</f>
        <v>30</v>
      </c>
      <c r="N3" s="6" t="n">
        <f aca="false">ROUND((N12/$C12*$A12+N13/$C13*$A13)/$C3*100,2)</f>
        <v>0</v>
      </c>
      <c r="O3" s="6" t="n">
        <f aca="false">ROUND((O12/$C12*$A12+O13/$C13*$A13)/$C3*100,2)</f>
        <v>0</v>
      </c>
      <c r="P3" s="6" t="n">
        <f aca="false">ROUND((P12/$C12*$A12+P13/$C13*$A13)/$C3*100,2)</f>
        <v>0.56</v>
      </c>
      <c r="Q3" s="6" t="n">
        <f aca="false">ROUND((Q12/$C12*$A12+Q13/$C13*$A13)/$C3*100,2)</f>
        <v>0</v>
      </c>
      <c r="R3" s="6" t="n">
        <f aca="false">ROUND((R12/$C12*$A12+R13/$C13*$A13)/$C3*100,2)</f>
        <v>0.05</v>
      </c>
      <c r="S3" s="6" t="n">
        <f aca="false">ROUND((S12/$C12*$A12+S13/$C13*$A13)/$C3*100,2)</f>
        <v>0.1</v>
      </c>
      <c r="T3" s="6" t="n">
        <f aca="false">ROUND((T12/$C12*$A12+T13/$C13*$A13)/$C3*100,2)</f>
        <v>2.8</v>
      </c>
      <c r="U3" s="6" t="n">
        <f aca="false">ROUND((U12/$C12*$A12+U13/$C13*$A13)/$C3*100,2)</f>
        <v>0</v>
      </c>
      <c r="V3" s="6" t="n">
        <f aca="false">ROUND((V12/$C12*$A12+V13/$C13*$A13)/$C3*100,2)</f>
        <v>0</v>
      </c>
      <c r="W3" s="6" t="n">
        <f aca="false">ROUND((W12/$C12*$A12+W13/$C13*$A13)/$C3*100,2)</f>
        <v>0</v>
      </c>
      <c r="X3" s="6" t="n">
        <f aca="false">ROUND((X12/$C12*$A12+X13/$C13*$A13)/$C3*100,2)</f>
        <v>0</v>
      </c>
      <c r="Y3" s="6" t="n">
        <f aca="false">ROUND((Y12/$C12*$A12+Y13/$C13*$A13)/$C3*100,2)</f>
        <v>0</v>
      </c>
      <c r="Z3" s="6" t="n">
        <f aca="false">ROUND((Z12/$C12*$A12+Z13/$C13*$A13)/$C3*100,2)</f>
        <v>0</v>
      </c>
      <c r="AA3" s="6" t="n">
        <f aca="false">ROUND((AA12/$C12*$A12+AA13/$C13*$A13)/$C3*100,2)</f>
        <v>25.33</v>
      </c>
      <c r="AB3" s="6" t="n">
        <f aca="false">ROUND((AB12/$C12*$A12+AB13/$C13*$A13)/$C3*100,2)</f>
        <v>127.33</v>
      </c>
      <c r="AC3" s="6" t="n">
        <f aca="false">ROUND((AC12/$C12*$A12+AC13/$C13*$A13)/$C3*100,2)</f>
        <v>310.33</v>
      </c>
      <c r="AD3" s="6" t="n">
        <f aca="false">ROUND((AD12/$C12*$A12+AD13/$C13*$A13)/$C3*100,2)</f>
        <v>72.47</v>
      </c>
      <c r="AE3" s="6" t="n">
        <f aca="false">ROUND((AE12/$C12*$A12+AE13/$C13*$A13)/$C3*100,2)</f>
        <v>0</v>
      </c>
      <c r="AF3" s="6" t="n">
        <f aca="false">ROUND((AF12/$C12*$A12+AF13/$C13*$A13)/$C3*100,2)</f>
        <v>38</v>
      </c>
      <c r="AG3" s="6" t="n">
        <f aca="false">ROUND((AG12/$C12*$A12+AG13/$C13*$A13)/$C3*100,2)</f>
        <v>1.27</v>
      </c>
      <c r="AH3" s="6" t="n">
        <f aca="false">ROUND((AH12/$C12*$A12+AH13/$C13*$A13)/$C3*100,2)</f>
        <v>1.37</v>
      </c>
      <c r="AI3" s="6" t="n">
        <f aca="false">ROUND((AI12/$C12*$A12+AI13/$C13*$A13)/$C3*100,2)</f>
        <v>38.62</v>
      </c>
      <c r="AJ3" s="6" t="n">
        <f aca="false">ROUND((AJ12/$C12*$A12+AJ13/$C13*$A13)/$C3*100,2)</f>
        <v>0.32</v>
      </c>
      <c r="AK3" s="6" t="n">
        <f aca="false">ROUND((AK12/$C12*$A12+AK13/$C13*$A13)/$C3*100,2)</f>
        <v>0.04</v>
      </c>
      <c r="AL3" s="6" t="n">
        <f aca="false">ROUND((AL12/$C12*$A12+AL13/$C13*$A13)/$C3*100,2)</f>
        <v>0</v>
      </c>
      <c r="AM3" s="6" t="n">
        <f aca="false">ROUND((AM12/$C12*$A12+AM13/$C13*$A13)/$C3*100,2)</f>
        <v>0</v>
      </c>
      <c r="AN3" s="6" t="n">
        <f aca="false">ROUND((AN12/$C12*$A12+AN13/$C13*$A13)/$C3*100,2)</f>
        <v>0</v>
      </c>
      <c r="AO3" s="6" t="n">
        <f aca="false">ROUND((AO12/$C12*$A12+AO13/$C13*$A13)/$C3*100,2)</f>
        <v>0</v>
      </c>
      <c r="AP3" s="6" t="n">
        <f aca="false">ROUND((AP12/$C12*$A12+AP13/$C13*$A13)/$C3*100,2)</f>
        <v>0</v>
      </c>
      <c r="AQ3" s="6" t="n">
        <f aca="false">ROUND((AQ12/$C12*$A12+AQ13/$C13*$A13)/$C3*100,2)</f>
        <v>0</v>
      </c>
      <c r="AR3" s="6" t="n">
        <f aca="false">ROUND((AR12/$C12*$A12+AR13/$C13*$A13)/$C3*100,2)</f>
        <v>0</v>
      </c>
      <c r="AS3" s="6" t="n">
        <f aca="false">ROUND((AS12/$C12*$A12+AS13/$C13*$A13)/$C3*100,2)</f>
        <v>0</v>
      </c>
      <c r="AT3" s="6" t="n">
        <f aca="false">ROUND((AT12/$C12*$A12+AT13/$C13*$A13)/$C3*100,2)</f>
        <v>0</v>
      </c>
      <c r="AU3" s="6" t="n">
        <f aca="false">ROUND((AU12/$C12*$A12+AU13/$C13*$A13)/$C3*100,2)</f>
        <v>0</v>
      </c>
      <c r="AV3" s="6" t="n">
        <f aca="false">ROUND((AV12/$C12*$A12+AV13/$C13*$A13)/$C3*100,2)</f>
        <v>0</v>
      </c>
      <c r="AW3" s="6" t="n">
        <f aca="false">ROUND((AW12/$C12*$A12+AW13/$C13*$A13)/$C3*100,2)</f>
        <v>0</v>
      </c>
      <c r="AX3" s="6" t="n">
        <f aca="false">ROUND((AX12/$C12*$A12+AX13/$C13*$A13)/$C3*100,2)</f>
        <v>0</v>
      </c>
      <c r="AY3" s="6" t="n">
        <f aca="false">ROUND((AY12/$C12*$A12+AY13/$C13*$A13)/$C3*100,2)</f>
        <v>0</v>
      </c>
      <c r="AZ3" s="6" t="n">
        <f aca="false">ROUND((AZ12/$C12*$A12+AZ13/$C13*$A13)/$C3*100,2)</f>
        <v>0</v>
      </c>
      <c r="BA3" s="6" t="n">
        <f aca="false">ROUND((BA12/$C12*$A12+BA13/$C13*$A13)/$C3*100,2)</f>
        <v>0</v>
      </c>
    </row>
    <row r="4" s="10" customFormat="true" ht="20.1" hidden="false" customHeight="true" outlineLevel="0" collapsed="false">
      <c r="A4" s="8" t="s">
        <v>58</v>
      </c>
      <c r="B4" s="9" t="s">
        <v>59</v>
      </c>
      <c r="F4" s="10" t="n">
        <f aca="false">ROUND(F7/3500*$D3,2)</f>
        <v>10.09</v>
      </c>
      <c r="G4" s="10" t="n">
        <f aca="false">ROUND(G7/3500*$D3,2)</f>
        <v>3.67</v>
      </c>
      <c r="L4" s="10" t="n">
        <f aca="false">ROUND(L7/3500*$D3,2)</f>
        <v>68.77</v>
      </c>
      <c r="N4" s="10" t="n">
        <f aca="false">ROUND(N7/3500*$D3,2)</f>
        <v>0</v>
      </c>
      <c r="O4" s="10" t="n">
        <f aca="false">ROUND(O7/3500*$D3,2)</f>
        <v>0.57</v>
      </c>
      <c r="P4" s="10" t="n">
        <f aca="false">ROUND(P7/3500*$D3,2)</f>
        <v>2.29</v>
      </c>
      <c r="Q4" s="10" t="n">
        <f aca="false">ROUND(Q7/3500*$D3,2)</f>
        <v>0</v>
      </c>
      <c r="R4" s="10" t="n">
        <f aca="false">ROUND(R7/3500*$D3,2)</f>
        <v>0.05</v>
      </c>
      <c r="S4" s="10" t="n">
        <f aca="false">ROUND(S7/3500*$D3,2)</f>
        <v>0.1</v>
      </c>
      <c r="T4" s="10" t="n">
        <f aca="false">ROUND(T7/3500*$D3,2)</f>
        <v>0.52</v>
      </c>
      <c r="U4" s="10" t="n">
        <f aca="false">ROUND(U7/3500*$D3,2)</f>
        <v>0.05</v>
      </c>
      <c r="V4" s="10" t="n">
        <f aca="false">ROUND(V7/3500*$D3,2)</f>
        <v>1.01</v>
      </c>
      <c r="W4" s="10" t="n">
        <f aca="false">ROUND(W7/3500*$D3,2)</f>
        <v>8.25</v>
      </c>
      <c r="X4" s="10" t="n">
        <f aca="false">ROUND(X7/3500*$D3,2)</f>
        <v>55.02</v>
      </c>
      <c r="Y4" s="10" t="n">
        <f aca="false">ROUND(Y7/3500*$D3,2)</f>
        <v>0</v>
      </c>
      <c r="Z4" s="10" t="n">
        <f aca="false">ROUND(Z7/3500*$D3,2)</f>
        <v>0.46</v>
      </c>
      <c r="AA4" s="10" t="n">
        <f aca="false">ROUND(AA7/3500*$D3,2)</f>
        <v>458.49</v>
      </c>
      <c r="AB4" s="10" t="n">
        <f aca="false">ROUND(AB7/3500*$D3,2)</f>
        <v>366.79</v>
      </c>
      <c r="AC4" s="10" t="n">
        <f aca="false">ROUND(AC7/3500*$D3,2)</f>
        <v>275.09</v>
      </c>
      <c r="AD4" s="10" t="n">
        <f aca="false">ROUND(AD7/3500*$D3,2)</f>
        <v>137.55</v>
      </c>
      <c r="AE4" s="10" t="n">
        <f aca="false">ROUND(AE7/3500*$D3,2)</f>
        <v>206.32</v>
      </c>
      <c r="AF4" s="10" t="n">
        <f aca="false">ROUND(AF7/3500*$D3,2)</f>
        <v>18.34</v>
      </c>
      <c r="AG4" s="10" t="n">
        <f aca="false">ROUND(AG7/3500*$D3,2)</f>
        <v>3.67</v>
      </c>
      <c r="AH4" s="10" t="n">
        <f aca="false">ROUND(AH7/3500*$D3,2)</f>
        <v>5.5</v>
      </c>
      <c r="AI4" s="10" t="n">
        <f aca="false">ROUND(AI7/3500*$D3,2)</f>
        <v>5.04</v>
      </c>
      <c r="AJ4" s="10" t="n">
        <f aca="false">ROUND(AJ7/3500*$D3,2)</f>
        <v>0.33</v>
      </c>
      <c r="AK4" s="10" t="n">
        <f aca="false">ROUND(AK7/3500*$D3,2)</f>
        <v>0.23</v>
      </c>
      <c r="AL4" s="10" t="n">
        <f aca="false">ROUND(AL7/3500*$D3,2)</f>
        <v>68.77</v>
      </c>
      <c r="AM4" s="10" t="n">
        <f aca="false">ROUND(AM7/3500*$D3,2)</f>
        <v>0</v>
      </c>
      <c r="AN4" s="10" t="n">
        <f aca="false">ROUND(AN7/3500*$D3,2)</f>
        <v>206.32</v>
      </c>
      <c r="AO4" s="10" t="n">
        <f aca="false">ROUND(AO7/3500*$D3,2)</f>
        <v>330.11</v>
      </c>
      <c r="AP4" s="10" t="n">
        <f aca="false">ROUND(AP7/3500*$D3,2)</f>
        <v>353.03</v>
      </c>
      <c r="AQ4" s="10" t="n">
        <f aca="false">ROUND(AQ7/3500*$D3,2)</f>
        <v>243</v>
      </c>
      <c r="AR4" s="10" t="n">
        <f aca="false">ROUND(AR7/3500*$D3,2)</f>
        <v>0</v>
      </c>
      <c r="AS4" s="10" t="n">
        <f aca="false">ROUND(AS7/3500*$D3,2)</f>
        <v>408.05</v>
      </c>
      <c r="AT4" s="10" t="n">
        <f aca="false">ROUND(AT7/3500*$D3,2)</f>
        <v>0</v>
      </c>
      <c r="AU4" s="10" t="n">
        <f aca="false">ROUND(AU7/3500*$D3,2)</f>
        <v>265.92</v>
      </c>
      <c r="AV4" s="10" t="n">
        <f aca="false">ROUND(AV7/3500*$D3,2)</f>
        <v>91.7</v>
      </c>
      <c r="AW4" s="10" t="n">
        <f aca="false">ROUND(AW7/3500*$D3,2)</f>
        <v>220.07</v>
      </c>
      <c r="AX4" s="10" t="n">
        <f aca="false">ROUND(AX7/3500*$D3,2)</f>
        <v>284.26</v>
      </c>
      <c r="AY4" s="10" t="n">
        <f aca="false">ROUND(AY7/3500*$D3,2)</f>
        <v>100.87</v>
      </c>
      <c r="AZ4" s="10" t="n">
        <f aca="false">ROUND(AZ7/3500*$D3,2)</f>
        <v>458.49</v>
      </c>
      <c r="BA4" s="10" t="n">
        <f aca="false">ROUND(BA7/3500*$D3,2)</f>
        <v>0</v>
      </c>
    </row>
    <row r="5" s="6" customFormat="true" ht="20.1" hidden="false" customHeight="true" outlineLevel="0" collapsed="false">
      <c r="A5" s="8"/>
      <c r="B5" s="11" t="s">
        <v>60</v>
      </c>
      <c r="F5" s="6" t="n">
        <f aca="false">ROUND(F8/3500*$D3,2)</f>
        <v>8.25</v>
      </c>
      <c r="G5" s="6" t="n">
        <f aca="false">ROUND(G8/3500*$D3,2)</f>
        <v>2.29</v>
      </c>
      <c r="L5" s="6" t="n">
        <f aca="false">ROUND(L8/3500*$D3,2)</f>
        <v>68.77</v>
      </c>
      <c r="N5" s="6" t="n">
        <f aca="false">ROUND(N8/3500*$D3,2)</f>
        <v>0</v>
      </c>
      <c r="O5" s="6" t="n">
        <f aca="false">ROUND(O8/3500*$D3,2)</f>
        <v>0.57</v>
      </c>
      <c r="P5" s="6" t="n">
        <f aca="false">ROUND(P8/3500*$D3,2)</f>
        <v>2.29</v>
      </c>
      <c r="Q5" s="6" t="n">
        <f aca="false">ROUND(Q8/3500*$D3,2)</f>
        <v>0</v>
      </c>
      <c r="R5" s="6" t="n">
        <f aca="false">ROUND(R8/3500*$D3,2)</f>
        <v>0.05</v>
      </c>
      <c r="S5" s="6" t="n">
        <f aca="false">ROUND(S8/3500*$D3,2)</f>
        <v>0.1</v>
      </c>
      <c r="T5" s="6" t="n">
        <f aca="false">ROUND(T8/3500*$D3,2)</f>
        <v>0.52</v>
      </c>
      <c r="U5" s="6" t="n">
        <f aca="false">ROUND(U8/3500*$D3,2)</f>
        <v>0.05</v>
      </c>
      <c r="V5" s="6" t="n">
        <f aca="false">ROUND(V8/3500*$D3,2)</f>
        <v>1.01</v>
      </c>
      <c r="W5" s="6" t="n">
        <f aca="false">ROUND(W8/3500*$D3,2)</f>
        <v>8.25</v>
      </c>
      <c r="X5" s="6" t="n">
        <f aca="false">ROUND(X8/3500*$D3,2)</f>
        <v>55.02</v>
      </c>
      <c r="Y5" s="6" t="n">
        <f aca="false">ROUND(Y8/3500*$D3,2)</f>
        <v>0</v>
      </c>
      <c r="Z5" s="6" t="n">
        <f aca="false">ROUND(Z8/3500*$D3,2)</f>
        <v>0.46</v>
      </c>
      <c r="AA5" s="6" t="n">
        <f aca="false">ROUND(AA8/3500*$D3,2)</f>
        <v>275.09</v>
      </c>
      <c r="AB5" s="6" t="n">
        <f aca="false">ROUND(AB8/3500*$D3,2)</f>
        <v>229.24</v>
      </c>
      <c r="AC5" s="6" t="n">
        <f aca="false">ROUND(AC8/3500*$D3,2)</f>
        <v>275.09</v>
      </c>
      <c r="AD5" s="6" t="n">
        <f aca="false">ROUND(AD8/3500*$D3,2)</f>
        <v>27.51</v>
      </c>
      <c r="AE5" s="6" t="n">
        <f aca="false">ROUND(AE8/3500*$D3,2)</f>
        <v>41.26</v>
      </c>
      <c r="AF5" s="6" t="n">
        <f aca="false">ROUND(AF8/3500*$D3,2)</f>
        <v>18.34</v>
      </c>
      <c r="AG5" s="6" t="n">
        <f aca="false">ROUND(AG8/3500*$D3,2)</f>
        <v>3.67</v>
      </c>
      <c r="AH5" s="6" t="n">
        <f aca="false">ROUND(AH8/3500*$D3,2)</f>
        <v>5.5</v>
      </c>
      <c r="AI5" s="6" t="n">
        <f aca="false">ROUND(AI8/3500*$D3,2)</f>
        <v>5.04</v>
      </c>
      <c r="AJ5" s="6" t="n">
        <f aca="false">ROUND(AJ8/3500*$D3,2)</f>
        <v>0.33</v>
      </c>
      <c r="AK5" s="6" t="n">
        <f aca="false">ROUND(AK8/3500*$D3,2)</f>
        <v>0.23</v>
      </c>
      <c r="AL5" s="6" t="n">
        <f aca="false">ROUND(AL8/3500*$D3,2)</f>
        <v>68.77</v>
      </c>
      <c r="AM5" s="6" t="n">
        <f aca="false">ROUND(AM8/3500*$D3,2)</f>
        <v>0</v>
      </c>
      <c r="AN5" s="6" t="n">
        <f aca="false">ROUND(AN8/3500*$D3,2)</f>
        <v>169.64</v>
      </c>
      <c r="AO5" s="6" t="n">
        <f aca="false">ROUND(AO8/3500*$D3,2)</f>
        <v>270.51</v>
      </c>
      <c r="AP5" s="6" t="n">
        <f aca="false">ROUND(AP8/3500*$D3,2)</f>
        <v>288.85</v>
      </c>
      <c r="AQ5" s="6" t="n">
        <f aca="false">ROUND(AQ8/3500*$D3,2)</f>
        <v>197.15</v>
      </c>
      <c r="AR5" s="6" t="n">
        <f aca="false">ROUND(AR8/3500*$D3,2)</f>
        <v>0</v>
      </c>
      <c r="AS5" s="6" t="n">
        <f aca="false">ROUND(AS8/3500*$D3,2)</f>
        <v>334.69</v>
      </c>
      <c r="AT5" s="6" t="n">
        <f aca="false">ROUND(AT8/3500*$D3,2)</f>
        <v>0</v>
      </c>
      <c r="AU5" s="6" t="n">
        <f aca="false">ROUND(AU8/3500*$D3,2)</f>
        <v>220.07</v>
      </c>
      <c r="AV5" s="6" t="n">
        <f aca="false">ROUND(AV8/3500*$D3,2)</f>
        <v>73.36</v>
      </c>
      <c r="AW5" s="6" t="n">
        <f aca="false">ROUND(AW8/3500*$D3,2)</f>
        <v>178.81</v>
      </c>
      <c r="AX5" s="6" t="n">
        <f aca="false">ROUND(AX8/3500*$D3,2)</f>
        <v>233.83</v>
      </c>
      <c r="AY5" s="6" t="n">
        <f aca="false">ROUND(AY8/3500*$D3,2)</f>
        <v>82.53</v>
      </c>
      <c r="AZ5" s="6" t="n">
        <f aca="false">ROUND(AZ8/3500*$D3,2)</f>
        <v>458.49</v>
      </c>
      <c r="BA5" s="6" t="n">
        <f aca="false">ROUND(BA8/3500*$D3,2)</f>
        <v>0</v>
      </c>
    </row>
    <row r="6" s="13" customFormat="true" ht="20.1" hidden="false" customHeight="true" outlineLevel="0" collapsed="false">
      <c r="A6" s="8"/>
      <c r="B6" s="12" t="s">
        <v>61</v>
      </c>
      <c r="L6" s="13" t="n">
        <f aca="false">ROUND(L9/3500*$D3,2)</f>
        <v>3438.64</v>
      </c>
      <c r="O6" s="13" t="n">
        <f aca="false">ROUND(O9/3500*$D3,2)</f>
        <v>5.73</v>
      </c>
      <c r="AH6" s="13" t="n">
        <f aca="false">ROUND(AH9/3500*$D3,2)</f>
        <v>45.85</v>
      </c>
      <c r="AR6" s="13" t="n">
        <f aca="false">ROUND(AR9/3500*$D3,2)</f>
        <v>0</v>
      </c>
    </row>
    <row r="7" s="16" customFormat="true" ht="20.1" hidden="false" customHeight="true" outlineLevel="0" collapsed="false">
      <c r="A7" s="14" t="s">
        <v>62</v>
      </c>
      <c r="B7" s="15" t="s">
        <v>59</v>
      </c>
      <c r="F7" s="3" t="n">
        <v>220</v>
      </c>
      <c r="G7" s="3" t="n">
        <v>80</v>
      </c>
      <c r="L7" s="3" t="n">
        <v>1500</v>
      </c>
      <c r="M7" s="3"/>
      <c r="O7" s="3" t="n">
        <v>12.5</v>
      </c>
      <c r="P7" s="3" t="n">
        <v>50</v>
      </c>
      <c r="R7" s="3" t="n">
        <v>1</v>
      </c>
      <c r="S7" s="3" t="n">
        <v>2.2</v>
      </c>
      <c r="T7" s="3" t="n">
        <v>11.4</v>
      </c>
      <c r="U7" s="3" t="n">
        <v>1</v>
      </c>
      <c r="V7" s="3" t="n">
        <v>22</v>
      </c>
      <c r="W7" s="3" t="n">
        <v>180</v>
      </c>
      <c r="X7" s="3" t="n">
        <v>1200</v>
      </c>
      <c r="Y7" s="3"/>
      <c r="Z7" s="3" t="n">
        <v>10</v>
      </c>
      <c r="AA7" s="3" t="n">
        <v>10000</v>
      </c>
      <c r="AB7" s="3" t="n">
        <v>8000</v>
      </c>
      <c r="AC7" s="3" t="n">
        <v>6000</v>
      </c>
      <c r="AD7" s="3" t="n">
        <v>3000</v>
      </c>
      <c r="AE7" s="3" t="n">
        <v>4500</v>
      </c>
      <c r="AF7" s="3" t="n">
        <v>400</v>
      </c>
      <c r="AG7" s="3" t="n">
        <v>80</v>
      </c>
      <c r="AH7" s="3" t="n">
        <v>120</v>
      </c>
      <c r="AI7" s="3" t="n">
        <v>110</v>
      </c>
      <c r="AJ7" s="3" t="n">
        <v>7.3</v>
      </c>
      <c r="AK7" s="3" t="n">
        <v>5</v>
      </c>
      <c r="AL7" s="2" t="n">
        <v>1500</v>
      </c>
      <c r="AM7" s="3"/>
      <c r="AN7" s="3" t="n">
        <v>4500</v>
      </c>
      <c r="AO7" s="3" t="n">
        <v>7200</v>
      </c>
      <c r="AP7" s="3" t="n">
        <v>7700</v>
      </c>
      <c r="AQ7" s="3" t="n">
        <v>5300</v>
      </c>
      <c r="AR7" s="3"/>
      <c r="AS7" s="3" t="n">
        <v>8900</v>
      </c>
      <c r="AT7" s="3"/>
      <c r="AU7" s="3" t="n">
        <v>5800</v>
      </c>
      <c r="AV7" s="3" t="n">
        <v>2000</v>
      </c>
      <c r="AW7" s="3" t="n">
        <v>4800</v>
      </c>
      <c r="AX7" s="3" t="n">
        <v>6200</v>
      </c>
      <c r="AY7" s="3" t="n">
        <v>2200</v>
      </c>
      <c r="AZ7" s="3" t="n">
        <v>10000</v>
      </c>
      <c r="BA7" s="3"/>
    </row>
    <row r="8" s="18" customFormat="true" ht="20.1" hidden="false" customHeight="true" outlineLevel="0" collapsed="false">
      <c r="A8" s="14"/>
      <c r="B8" s="17" t="s">
        <v>60</v>
      </c>
      <c r="F8" s="3" t="n">
        <v>180</v>
      </c>
      <c r="G8" s="3" t="n">
        <v>50</v>
      </c>
      <c r="L8" s="3" t="n">
        <v>1500</v>
      </c>
      <c r="M8" s="3"/>
      <c r="O8" s="3" t="n">
        <v>12.5</v>
      </c>
      <c r="P8" s="3" t="n">
        <v>50</v>
      </c>
      <c r="R8" s="3" t="n">
        <v>1</v>
      </c>
      <c r="S8" s="3" t="n">
        <v>2.2</v>
      </c>
      <c r="T8" s="3" t="n">
        <v>11.4</v>
      </c>
      <c r="U8" s="3" t="n">
        <v>1</v>
      </c>
      <c r="V8" s="3" t="n">
        <v>22</v>
      </c>
      <c r="W8" s="3" t="n">
        <v>180</v>
      </c>
      <c r="X8" s="3" t="n">
        <v>1200</v>
      </c>
      <c r="Y8" s="3"/>
      <c r="Z8" s="3" t="n">
        <v>10</v>
      </c>
      <c r="AA8" s="3" t="n">
        <v>6000</v>
      </c>
      <c r="AB8" s="3" t="n">
        <v>5000</v>
      </c>
      <c r="AC8" s="3" t="n">
        <v>6000</v>
      </c>
      <c r="AD8" s="3" t="n">
        <v>600</v>
      </c>
      <c r="AE8" s="3" t="n">
        <v>900</v>
      </c>
      <c r="AF8" s="3" t="n">
        <v>400</v>
      </c>
      <c r="AG8" s="3" t="n">
        <v>80</v>
      </c>
      <c r="AH8" s="3" t="n">
        <v>120</v>
      </c>
      <c r="AI8" s="3" t="n">
        <v>110</v>
      </c>
      <c r="AJ8" s="3" t="n">
        <v>7.3</v>
      </c>
      <c r="AK8" s="3" t="n">
        <v>5</v>
      </c>
      <c r="AL8" s="2" t="n">
        <v>1500</v>
      </c>
      <c r="AM8" s="3"/>
      <c r="AN8" s="3" t="n">
        <v>3700</v>
      </c>
      <c r="AO8" s="3" t="n">
        <v>5900</v>
      </c>
      <c r="AP8" s="3" t="n">
        <v>6300</v>
      </c>
      <c r="AQ8" s="3" t="n">
        <v>4300</v>
      </c>
      <c r="AR8" s="3"/>
      <c r="AS8" s="3" t="n">
        <v>7300</v>
      </c>
      <c r="AT8" s="3"/>
      <c r="AU8" s="3" t="n">
        <v>4800</v>
      </c>
      <c r="AV8" s="3" t="n">
        <v>1600</v>
      </c>
      <c r="AW8" s="3" t="n">
        <v>3900</v>
      </c>
      <c r="AX8" s="3" t="n">
        <v>5100</v>
      </c>
      <c r="AY8" s="3" t="n">
        <v>1800</v>
      </c>
      <c r="AZ8" s="3" t="n">
        <v>10000</v>
      </c>
      <c r="BA8" s="3"/>
    </row>
    <row r="9" s="20" customFormat="true" ht="20.1" hidden="false" customHeight="true" outlineLevel="0" collapsed="false">
      <c r="A9" s="14"/>
      <c r="B9" s="19" t="s">
        <v>61</v>
      </c>
      <c r="L9" s="20" t="n">
        <v>75000</v>
      </c>
      <c r="O9" s="20" t="n">
        <v>125</v>
      </c>
      <c r="AA9" s="20" t="n">
        <v>25000</v>
      </c>
      <c r="AB9" s="20" t="n">
        <v>16000</v>
      </c>
      <c r="AF9" s="20" t="n">
        <v>3000</v>
      </c>
      <c r="AG9" s="20" t="n">
        <v>3000</v>
      </c>
      <c r="AH9" s="20" t="n">
        <v>1000</v>
      </c>
      <c r="AI9" s="20" t="n">
        <v>2000</v>
      </c>
      <c r="AJ9" s="20" t="n">
        <v>250</v>
      </c>
      <c r="AL9" s="28" t="n">
        <v>50000</v>
      </c>
    </row>
    <row r="10" s="3" customFormat="true" ht="39.95" hidden="false" customHeight="true" outlineLevel="0" collapsed="false">
      <c r="A10" s="3" t="s">
        <v>0</v>
      </c>
      <c r="B10" s="3" t="s">
        <v>63</v>
      </c>
      <c r="C10" s="3" t="s">
        <v>0</v>
      </c>
      <c r="D10" s="3" t="s">
        <v>64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  <c r="L10" s="3" t="s">
        <v>9</v>
      </c>
      <c r="M10" s="3" t="s">
        <v>10</v>
      </c>
      <c r="N10" s="3" t="s">
        <v>11</v>
      </c>
      <c r="O10" s="3" t="s">
        <v>12</v>
      </c>
      <c r="P10" s="3" t="s">
        <v>13</v>
      </c>
      <c r="Q10" s="3" t="s">
        <v>14</v>
      </c>
      <c r="R10" s="3" t="s">
        <v>15</v>
      </c>
      <c r="S10" s="3" t="s">
        <v>16</v>
      </c>
      <c r="T10" s="3" t="s">
        <v>17</v>
      </c>
      <c r="U10" s="3" t="s">
        <v>18</v>
      </c>
      <c r="V10" s="3" t="s">
        <v>19</v>
      </c>
      <c r="W10" s="3" t="s">
        <v>20</v>
      </c>
      <c r="X10" s="3" t="s">
        <v>21</v>
      </c>
      <c r="Y10" s="3" t="s">
        <v>22</v>
      </c>
      <c r="Z10" s="3" t="s">
        <v>23</v>
      </c>
      <c r="AA10" s="3" t="s">
        <v>24</v>
      </c>
      <c r="AB10" s="3" t="s">
        <v>25</v>
      </c>
      <c r="AC10" s="3" t="s">
        <v>26</v>
      </c>
      <c r="AD10" s="3" t="s">
        <v>27</v>
      </c>
      <c r="AE10" s="3" t="s">
        <v>28</v>
      </c>
      <c r="AF10" s="3" t="s">
        <v>29</v>
      </c>
      <c r="AG10" s="3" t="s">
        <v>30</v>
      </c>
      <c r="AH10" s="3" t="s">
        <v>31</v>
      </c>
      <c r="AI10" s="3" t="s">
        <v>32</v>
      </c>
      <c r="AJ10" s="3" t="s">
        <v>65</v>
      </c>
      <c r="AK10" s="3" t="s">
        <v>34</v>
      </c>
      <c r="AL10" s="3" t="s">
        <v>35</v>
      </c>
    </row>
    <row r="11" s="2" customFormat="true" ht="20.1" hidden="false" customHeight="true" outlineLevel="0" collapsed="false">
      <c r="A11" s="3" t="s">
        <v>52</v>
      </c>
      <c r="B11" s="3"/>
      <c r="C11" s="3" t="s">
        <v>52</v>
      </c>
      <c r="D11" s="3" t="s">
        <v>52</v>
      </c>
      <c r="E11" s="3" t="s">
        <v>66</v>
      </c>
      <c r="F11" s="3" t="s">
        <v>52</v>
      </c>
      <c r="G11" s="3" t="s">
        <v>52</v>
      </c>
      <c r="H11" s="3" t="s">
        <v>52</v>
      </c>
      <c r="I11" s="3" t="s">
        <v>52</v>
      </c>
      <c r="J11" s="3" t="s">
        <v>52</v>
      </c>
      <c r="K11" s="3" t="s">
        <v>54</v>
      </c>
      <c r="L11" s="3" t="s">
        <v>55</v>
      </c>
      <c r="M11" s="3" t="s">
        <v>56</v>
      </c>
      <c r="N11" s="2" t="s">
        <v>56</v>
      </c>
      <c r="O11" s="2" t="s">
        <v>56</v>
      </c>
      <c r="P11" s="3" t="s">
        <v>54</v>
      </c>
      <c r="Q11" s="3" t="s">
        <v>54</v>
      </c>
      <c r="R11" s="3" t="s">
        <v>54</v>
      </c>
      <c r="S11" s="3" t="s">
        <v>54</v>
      </c>
      <c r="T11" s="3" t="s">
        <v>54</v>
      </c>
      <c r="U11" s="3" t="s">
        <v>54</v>
      </c>
      <c r="V11" s="3" t="s">
        <v>54</v>
      </c>
      <c r="W11" s="3" t="s">
        <v>54</v>
      </c>
      <c r="X11" s="3" t="s">
        <v>54</v>
      </c>
      <c r="Y11" s="3" t="s">
        <v>54</v>
      </c>
      <c r="Z11" s="3" t="s">
        <v>54</v>
      </c>
      <c r="AA11" s="3" t="s">
        <v>54</v>
      </c>
      <c r="AB11" s="3" t="s">
        <v>54</v>
      </c>
      <c r="AC11" s="3" t="s">
        <v>54</v>
      </c>
      <c r="AD11" s="3" t="s">
        <v>54</v>
      </c>
      <c r="AE11" s="3" t="s">
        <v>54</v>
      </c>
      <c r="AF11" s="3" t="s">
        <v>54</v>
      </c>
      <c r="AG11" s="3" t="s">
        <v>54</v>
      </c>
      <c r="AH11" s="3" t="s">
        <v>54</v>
      </c>
      <c r="AI11" s="3" t="s">
        <v>56</v>
      </c>
      <c r="AJ11" s="3" t="s">
        <v>54</v>
      </c>
      <c r="AK11" s="3" t="s">
        <v>54</v>
      </c>
      <c r="AL11" s="2" t="s">
        <v>56</v>
      </c>
      <c r="AZ11" s="21"/>
      <c r="BA11" s="21"/>
    </row>
    <row r="12" customFormat="false" ht="20.1" hidden="false" customHeight="true" outlineLevel="0" collapsed="false">
      <c r="A12" s="22" t="n">
        <v>200</v>
      </c>
      <c r="B12" s="23" t="s">
        <v>67</v>
      </c>
      <c r="C12" s="3" t="n">
        <v>100</v>
      </c>
      <c r="D12" s="2" t="n">
        <v>80</v>
      </c>
      <c r="E12" s="3" t="n">
        <v>121</v>
      </c>
      <c r="F12" s="3" t="n">
        <v>21.1</v>
      </c>
      <c r="G12" s="3" t="n">
        <v>3.1</v>
      </c>
      <c r="H12" s="2" t="n">
        <v>2.1</v>
      </c>
      <c r="I12" s="0"/>
      <c r="J12" s="3" t="n">
        <v>1.1</v>
      </c>
      <c r="K12" s="2" t="n">
        <v>75</v>
      </c>
      <c r="L12" s="0"/>
      <c r="M12" s="3" t="n">
        <v>19</v>
      </c>
      <c r="N12" s="0"/>
      <c r="O12" s="0"/>
      <c r="P12" s="3" t="n">
        <v>0.71</v>
      </c>
      <c r="Q12" s="3"/>
      <c r="R12" s="2" t="n">
        <v>0.03</v>
      </c>
      <c r="S12" s="2" t="n">
        <v>0.04</v>
      </c>
      <c r="T12" s="2" t="n">
        <v>2.1</v>
      </c>
      <c r="U12" s="0"/>
      <c r="V12" s="0"/>
      <c r="W12" s="0"/>
      <c r="X12" s="0"/>
      <c r="Y12" s="0"/>
      <c r="Z12" s="0"/>
      <c r="AA12" s="3" t="n">
        <v>35</v>
      </c>
      <c r="AB12" s="3" t="n">
        <v>130</v>
      </c>
      <c r="AC12" s="3" t="n">
        <v>370</v>
      </c>
      <c r="AD12" s="3" t="n">
        <v>74.2</v>
      </c>
      <c r="AE12" s="3"/>
      <c r="AF12" s="3" t="n">
        <v>50</v>
      </c>
      <c r="AG12" s="3" t="n">
        <v>0.8</v>
      </c>
      <c r="AH12" s="3" t="n">
        <v>1.39</v>
      </c>
      <c r="AI12" s="3" t="n">
        <v>51.81</v>
      </c>
      <c r="AJ12" s="3" t="n">
        <v>0.37</v>
      </c>
      <c r="AK12" s="3" t="n">
        <v>0.03</v>
      </c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Z12" s="21"/>
      <c r="BA12" s="21"/>
    </row>
    <row r="13" customFormat="false" ht="20.1" hidden="false" customHeight="true" outlineLevel="0" collapsed="false">
      <c r="A13" s="22" t="n">
        <v>100</v>
      </c>
      <c r="B13" s="24" t="s">
        <v>68</v>
      </c>
      <c r="C13" s="3" t="n">
        <v>100</v>
      </c>
      <c r="D13" s="2" t="n">
        <v>68</v>
      </c>
      <c r="E13" s="3" t="n">
        <v>240</v>
      </c>
      <c r="F13" s="3" t="n">
        <v>15.5</v>
      </c>
      <c r="G13" s="3" t="n">
        <v>19.7</v>
      </c>
      <c r="H13" s="3" t="n">
        <v>0.2</v>
      </c>
      <c r="I13" s="3"/>
      <c r="J13" s="3" t="n">
        <v>0.7</v>
      </c>
      <c r="K13" s="3" t="n">
        <v>97</v>
      </c>
      <c r="L13" s="3"/>
      <c r="M13" s="3" t="n">
        <v>52</v>
      </c>
      <c r="N13" s="3"/>
      <c r="O13" s="3"/>
      <c r="P13" s="3" t="n">
        <v>0.27</v>
      </c>
      <c r="Q13" s="3"/>
      <c r="R13" s="3" t="n">
        <v>0.08</v>
      </c>
      <c r="S13" s="3" t="n">
        <v>0.22</v>
      </c>
      <c r="T13" s="3" t="n">
        <v>4.2</v>
      </c>
      <c r="U13" s="3"/>
      <c r="V13" s="3"/>
      <c r="W13" s="3"/>
      <c r="X13" s="3"/>
      <c r="Y13" s="3"/>
      <c r="Z13" s="3"/>
      <c r="AA13" s="3" t="n">
        <v>6</v>
      </c>
      <c r="AB13" s="3" t="n">
        <v>122</v>
      </c>
      <c r="AC13" s="3" t="n">
        <v>191</v>
      </c>
      <c r="AD13" s="3" t="n">
        <v>69</v>
      </c>
      <c r="AE13" s="3"/>
      <c r="AF13" s="3" t="n">
        <v>14</v>
      </c>
      <c r="AG13" s="3" t="n">
        <v>2.2</v>
      </c>
      <c r="AH13" s="3" t="n">
        <v>1.33</v>
      </c>
      <c r="AI13" s="3" t="n">
        <v>12.25</v>
      </c>
      <c r="AJ13" s="3" t="n">
        <v>0.21</v>
      </c>
      <c r="AK13" s="3" t="n">
        <v>0.06</v>
      </c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Z13" s="0"/>
      <c r="BA13" s="0"/>
    </row>
    <row r="14" customFormat="false" ht="16.5" hidden="false" customHeight="false" outlineLevel="0" collapsed="false">
      <c r="A14" s="2"/>
      <c r="B14" s="0"/>
      <c r="C14" s="3"/>
      <c r="D14" s="3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25"/>
      <c r="AV14" s="25"/>
      <c r="AW14" s="25"/>
      <c r="AX14" s="25"/>
      <c r="AZ14" s="26"/>
      <c r="BA14" s="26"/>
    </row>
    <row r="15" customFormat="false" ht="16.5" hidden="false" customHeight="false" outlineLevel="0" collapsed="false">
      <c r="A15" s="4" t="s">
        <v>69</v>
      </c>
      <c r="B15" s="0"/>
      <c r="C15" s="3"/>
      <c r="D15" s="3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25"/>
      <c r="AV15" s="25"/>
      <c r="AW15" s="25"/>
      <c r="AX15" s="25"/>
      <c r="AZ15" s="26"/>
      <c r="BA15" s="26"/>
    </row>
    <row r="16" customFormat="false" ht="16.5" hidden="false" customHeight="false" outlineLevel="0" collapsed="false">
      <c r="A16" s="27" t="s">
        <v>81</v>
      </c>
      <c r="B16" s="0"/>
      <c r="C16" s="3"/>
      <c r="D16" s="3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25"/>
      <c r="AV16" s="25"/>
      <c r="AW16" s="25"/>
      <c r="AX16" s="25"/>
      <c r="AZ16" s="26"/>
      <c r="BA16" s="26"/>
    </row>
    <row r="17" customFormat="false" ht="16.5" hidden="false" customHeight="false" outlineLevel="0" collapsed="false">
      <c r="A17" s="27" t="s">
        <v>71</v>
      </c>
      <c r="B17" s="0"/>
      <c r="C17" s="3"/>
      <c r="D17" s="3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25"/>
      <c r="AV17" s="25"/>
      <c r="AW17" s="25"/>
      <c r="AX17" s="25"/>
      <c r="AZ17" s="26"/>
      <c r="BA17" s="26"/>
    </row>
    <row r="18" customFormat="false" ht="16.5" hidden="false" customHeight="false" outlineLevel="0" collapsed="false">
      <c r="A18" s="27" t="s">
        <v>72</v>
      </c>
      <c r="B18" s="0"/>
      <c r="C18" s="3"/>
      <c r="D18" s="3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25"/>
      <c r="AV18" s="25"/>
      <c r="AW18" s="25"/>
      <c r="AX18" s="25"/>
      <c r="AZ18" s="26"/>
      <c r="BA18" s="26"/>
    </row>
    <row r="19" customFormat="false" ht="16.5" hidden="false" customHeight="false" outlineLevel="0" collapsed="false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5"/>
      <c r="AU19" s="25"/>
      <c r="AV19" s="25"/>
      <c r="AW19" s="25"/>
      <c r="AZ19" s="26"/>
      <c r="BA19" s="26"/>
    </row>
    <row r="20" customFormat="false" ht="16.5" hidden="false" customHeight="false" outlineLevel="0" collapsed="false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5"/>
      <c r="AU20" s="25"/>
      <c r="AV20" s="25"/>
      <c r="AW20" s="25"/>
      <c r="AZ20" s="26"/>
      <c r="BA20" s="26"/>
    </row>
    <row r="21" customFormat="false" ht="16.5" hidden="false" customHeight="false" outlineLevel="0" collapsed="false">
      <c r="A21" s="2"/>
      <c r="B21" s="0"/>
      <c r="C21" s="3"/>
      <c r="D21" s="3"/>
      <c r="N21" s="0"/>
      <c r="AZ21" s="26"/>
      <c r="BA21" s="26"/>
    </row>
    <row r="22" customFormat="false" ht="16.5" hidden="false" customHeight="false" outlineLevel="0" collapsed="false">
      <c r="A22" s="2"/>
      <c r="B22" s="0"/>
      <c r="C22" s="3"/>
      <c r="D22" s="3"/>
      <c r="N22" s="0"/>
      <c r="AZ22" s="26"/>
      <c r="BA22" s="26"/>
    </row>
    <row r="23" customFormat="false" ht="16.5" hidden="false" customHeight="false" outlineLevel="0" collapsed="false">
      <c r="A23" s="2"/>
      <c r="B23" s="1" t="s">
        <v>82</v>
      </c>
      <c r="C23" s="3"/>
      <c r="D23" s="3"/>
      <c r="N23" s="0"/>
      <c r="AZ23" s="26"/>
      <c r="BA23" s="26"/>
    </row>
  </sheetData>
  <mergeCells count="2">
    <mergeCell ref="A4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6.5"/>
  <cols>
    <col collapsed="false" hidden="false" max="1" min="1" style="29" width="20.6234817813765"/>
    <col collapsed="false" hidden="false" max="2" min="2" style="29" width="25.6234817813765"/>
    <col collapsed="false" hidden="false" max="7" min="3" style="29" width="20.6234817813765"/>
    <col collapsed="false" hidden="false" max="11" min="8" style="29" width="12.6275303643725"/>
    <col collapsed="false" hidden="false" max="1025" min="12" style="29" width="9"/>
  </cols>
  <sheetData>
    <row r="1" customFormat="false" ht="20.1" hidden="false" customHeight="true" outlineLevel="0" collapsed="false">
      <c r="B1" s="0"/>
      <c r="C1" s="0"/>
      <c r="D1" s="0"/>
      <c r="E1" s="0"/>
      <c r="F1" s="0"/>
      <c r="G1" s="0"/>
      <c r="H1" s="0"/>
    </row>
    <row r="2" customFormat="false" ht="20.1" hidden="false" customHeight="true" outlineLevel="0" collapsed="false">
      <c r="B2" s="30" t="s">
        <v>83</v>
      </c>
      <c r="C2" s="31" t="s">
        <v>84</v>
      </c>
      <c r="D2" s="32" t="s">
        <v>85</v>
      </c>
      <c r="E2" s="31" t="s">
        <v>86</v>
      </c>
      <c r="F2" s="0"/>
      <c r="G2" s="33"/>
      <c r="H2" s="11"/>
    </row>
    <row r="3" customFormat="false" ht="20.1" hidden="false" customHeight="true" outlineLevel="0" collapsed="false">
      <c r="B3" s="31" t="s">
        <v>87</v>
      </c>
      <c r="C3" s="31" t="n">
        <v>4</v>
      </c>
      <c r="D3" s="32" t="n">
        <f aca="false">ROUND(100*(B4^0.67)*6.732*(2.718^(-0.189*B4/C3)-0.66),0 )</f>
        <v>198</v>
      </c>
      <c r="E3" s="31" t="n">
        <f aca="false">ROUND(100*B4^0.67,0)</f>
        <v>100</v>
      </c>
      <c r="F3" s="0"/>
      <c r="G3" s="33"/>
      <c r="H3" s="11"/>
    </row>
    <row r="4" customFormat="false" ht="20.1" hidden="false" customHeight="true" outlineLevel="0" collapsed="false">
      <c r="B4" s="31" t="n">
        <v>1</v>
      </c>
      <c r="C4" s="31" t="n">
        <v>4.5</v>
      </c>
      <c r="D4" s="32" t="n">
        <f aca="false">ROUND(100*(B4^0.67)*6.732*(2.718^(-0.189*B4/C4)-0.66),0 )</f>
        <v>201</v>
      </c>
      <c r="E4" s="34"/>
      <c r="F4" s="0"/>
      <c r="G4" s="33"/>
      <c r="H4" s="11"/>
    </row>
    <row r="5" customFormat="false" ht="20.1" hidden="false" customHeight="true" outlineLevel="0" collapsed="false">
      <c r="B5" s="0"/>
      <c r="C5" s="0"/>
      <c r="D5" s="0"/>
      <c r="E5" s="0"/>
      <c r="F5" s="12"/>
      <c r="G5" s="12"/>
      <c r="H5" s="0"/>
    </row>
    <row r="6" customFormat="false" ht="20.1" hidden="false" customHeight="true" outlineLevel="0" collapsed="false">
      <c r="B6" s="30" t="s">
        <v>88</v>
      </c>
      <c r="C6" s="31" t="s">
        <v>89</v>
      </c>
      <c r="D6" s="35" t="n">
        <v>1</v>
      </c>
      <c r="E6" s="35" t="n">
        <v>0.5</v>
      </c>
      <c r="F6" s="35" t="n">
        <v>1.5</v>
      </c>
      <c r="G6" s="35" t="n">
        <v>2</v>
      </c>
      <c r="H6" s="0"/>
    </row>
    <row r="7" customFormat="false" ht="20.1" hidden="false" customHeight="true" outlineLevel="0" collapsed="false">
      <c r="B7" s="30"/>
      <c r="C7" s="36" t="s">
        <v>90</v>
      </c>
      <c r="D7" s="31" t="n">
        <f aca="false">ROUND(130*(B9^0.4),0)</f>
        <v>226</v>
      </c>
      <c r="E7" s="37" t="n">
        <f aca="false">D7*0.5</f>
        <v>113</v>
      </c>
      <c r="F7" s="37" t="n">
        <f aca="false">D7*1.5</f>
        <v>339</v>
      </c>
      <c r="G7" s="37" t="n">
        <f aca="false">D7*2</f>
        <v>452</v>
      </c>
      <c r="H7" s="0"/>
    </row>
    <row r="8" customFormat="false" ht="20.1" hidden="false" customHeight="true" outlineLevel="0" collapsed="false">
      <c r="B8" s="31" t="s">
        <v>87</v>
      </c>
      <c r="C8" s="31" t="s">
        <v>91</v>
      </c>
      <c r="D8" s="31" t="n">
        <f aca="false">ROUND(100*(B9^0.67),0)</f>
        <v>253</v>
      </c>
      <c r="E8" s="37" t="n">
        <f aca="false">D8*0.5</f>
        <v>126.5</v>
      </c>
      <c r="F8" s="37" t="n">
        <f aca="false">D8*1.5</f>
        <v>379.5</v>
      </c>
      <c r="G8" s="37" t="n">
        <f aca="false">D8*2</f>
        <v>506</v>
      </c>
      <c r="H8" s="0"/>
    </row>
    <row r="9" customFormat="false" ht="20.1" hidden="false" customHeight="true" outlineLevel="0" collapsed="false">
      <c r="B9" s="31" t="n">
        <v>4</v>
      </c>
      <c r="C9" s="31" t="s">
        <v>92</v>
      </c>
      <c r="D9" s="31" t="n">
        <f aca="false">ROUND(55*B9^0.75,0)</f>
        <v>156</v>
      </c>
      <c r="E9" s="31" t="n">
        <f aca="false">ROUND(260*B9^0.75,0)</f>
        <v>735</v>
      </c>
      <c r="F9" s="0"/>
      <c r="G9" s="0"/>
      <c r="H9" s="0"/>
    </row>
    <row r="10" customFormat="false" ht="20.1" hidden="false" customHeight="true" outlineLevel="0" collapsed="false">
      <c r="B10" s="11"/>
      <c r="C10" s="11"/>
      <c r="D10" s="11"/>
      <c r="E10" s="0"/>
      <c r="F10" s="0"/>
      <c r="G10" s="0"/>
      <c r="H10" s="0"/>
    </row>
    <row r="11" customFormat="false" ht="20.1" hidden="false" customHeight="true" outlineLevel="0" collapsed="false">
      <c r="B11" s="30" t="s">
        <v>93</v>
      </c>
      <c r="C11" s="31" t="s">
        <v>87</v>
      </c>
      <c r="D11" s="38" t="s">
        <v>94</v>
      </c>
      <c r="E11" s="38"/>
      <c r="F11" s="11"/>
      <c r="G11" s="11"/>
      <c r="H11" s="0"/>
    </row>
    <row r="12" customFormat="false" ht="20.1" hidden="false" customHeight="true" outlineLevel="0" collapsed="false">
      <c r="B12" s="30"/>
      <c r="C12" s="31" t="n">
        <v>3.5</v>
      </c>
      <c r="D12" s="31" t="s">
        <v>95</v>
      </c>
      <c r="E12" s="31" t="n">
        <v>0.9</v>
      </c>
      <c r="F12" s="11"/>
      <c r="G12" s="11"/>
      <c r="H12" s="39"/>
    </row>
    <row r="13" customFormat="false" ht="20.1" hidden="false" customHeight="true" outlineLevel="0" collapsed="false">
      <c r="B13" s="31" t="s">
        <v>96</v>
      </c>
      <c r="C13" s="31" t="n">
        <v>1.2</v>
      </c>
      <c r="D13" s="31" t="s">
        <v>97</v>
      </c>
      <c r="E13" s="31" t="n">
        <v>1.2</v>
      </c>
      <c r="F13" s="11"/>
      <c r="G13" s="11"/>
      <c r="H13" s="39"/>
    </row>
    <row r="14" customFormat="false" ht="20.1" hidden="false" customHeight="true" outlineLevel="0" collapsed="false">
      <c r="B14" s="31" t="s">
        <v>86</v>
      </c>
      <c r="C14" s="31" t="n">
        <f aca="false">ROUND(100*C12^0.67,0)</f>
        <v>231</v>
      </c>
      <c r="D14" s="31" t="s">
        <v>98</v>
      </c>
      <c r="E14" s="31" t="n">
        <v>1.1</v>
      </c>
      <c r="F14" s="11"/>
      <c r="G14" s="11"/>
      <c r="H14" s="39"/>
    </row>
    <row r="15" customFormat="false" ht="20.1" hidden="false" customHeight="true" outlineLevel="0" collapsed="false">
      <c r="B15" s="31" t="s">
        <v>99</v>
      </c>
      <c r="C15" s="31" t="n">
        <f aca="false">ROUND(100*C12^0.67+18*C12*C13,0)</f>
        <v>307</v>
      </c>
      <c r="D15" s="31" t="s">
        <v>100</v>
      </c>
      <c r="E15" s="31" t="n">
        <v>1</v>
      </c>
      <c r="F15" s="11"/>
      <c r="G15" s="11"/>
      <c r="H15" s="39"/>
    </row>
    <row r="16" customFormat="false" ht="20.1" hidden="false" customHeight="true" outlineLevel="0" collapsed="false">
      <c r="B16" s="31" t="s">
        <v>101</v>
      </c>
      <c r="C16" s="31" t="n">
        <f aca="false">ROUND(100*C12^0.67+60*C12*C13,0)</f>
        <v>483</v>
      </c>
      <c r="D16" s="31" t="s">
        <v>102</v>
      </c>
      <c r="E16" s="31" t="n">
        <v>0</v>
      </c>
      <c r="F16" s="11"/>
      <c r="G16" s="11"/>
      <c r="H16" s="39"/>
    </row>
    <row r="17" customFormat="false" ht="20.1" hidden="false" customHeight="true" outlineLevel="0" collapsed="false">
      <c r="B17" s="31" t="s">
        <v>103</v>
      </c>
      <c r="C17" s="31" t="n">
        <f aca="false">ROUND(100*C12^0.67+70*C12*C13,0)</f>
        <v>525</v>
      </c>
      <c r="D17" s="31" t="s">
        <v>104</v>
      </c>
      <c r="E17" s="31" t="n">
        <v>0.8</v>
      </c>
      <c r="F17" s="11"/>
      <c r="G17" s="39"/>
      <c r="H17" s="39"/>
    </row>
  </sheetData>
  <mergeCells count="4">
    <mergeCell ref="F5:G5"/>
    <mergeCell ref="B6:B7"/>
    <mergeCell ref="B11:B12"/>
    <mergeCell ref="D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/>
  <cols>
    <col collapsed="false" hidden="false" max="1" min="1" style="29" width="20.6234817813765"/>
    <col collapsed="false" hidden="false" max="2" min="2" style="29" width="25.6234817813765"/>
    <col collapsed="false" hidden="false" max="7" min="3" style="29" width="20.6234817813765"/>
    <col collapsed="false" hidden="false" max="11" min="8" style="29" width="12.6275303643725"/>
    <col collapsed="false" hidden="false" max="1025" min="12" style="29" width="9"/>
  </cols>
  <sheetData>
    <row r="1" customFormat="false" ht="20.1" hidden="false" customHeight="true" outlineLevel="0" collapsed="false">
      <c r="B1" s="0"/>
      <c r="C1" s="0"/>
      <c r="D1" s="0"/>
      <c r="E1" s="0"/>
      <c r="F1" s="0"/>
      <c r="G1" s="0"/>
      <c r="H1" s="0"/>
    </row>
    <row r="2" customFormat="false" ht="20.1" hidden="false" customHeight="true" outlineLevel="0" collapsed="false">
      <c r="B2" s="30" t="s">
        <v>105</v>
      </c>
      <c r="C2" s="31" t="s">
        <v>87</v>
      </c>
      <c r="D2" s="38" t="s">
        <v>106</v>
      </c>
      <c r="E2" s="0"/>
      <c r="F2" s="0"/>
      <c r="G2" s="0"/>
      <c r="H2" s="0"/>
    </row>
    <row r="3" customFormat="false" ht="20.1" hidden="false" customHeight="true" outlineLevel="0" collapsed="false">
      <c r="B3" s="30"/>
      <c r="C3" s="31" t="n">
        <v>0.1</v>
      </c>
      <c r="D3" s="31" t="n">
        <f aca="false">C3*1000/100*25</f>
        <v>25</v>
      </c>
      <c r="E3" s="0"/>
      <c r="F3" s="0"/>
      <c r="G3" s="0"/>
      <c r="H3" s="0"/>
    </row>
    <row r="4" customFormat="false" ht="20.1" hidden="false" customHeight="true" outlineLevel="0" collapsed="false">
      <c r="B4" s="0"/>
      <c r="C4" s="0"/>
      <c r="D4" s="0"/>
      <c r="E4" s="0"/>
      <c r="F4" s="0"/>
      <c r="G4" s="0"/>
      <c r="H4" s="0"/>
    </row>
    <row r="5" customFormat="false" ht="20.1" hidden="false" customHeight="true" outlineLevel="0" collapsed="false">
      <c r="B5" s="30" t="s">
        <v>107</v>
      </c>
      <c r="C5" s="31" t="s">
        <v>84</v>
      </c>
      <c r="D5" s="32" t="s">
        <v>85</v>
      </c>
      <c r="E5" s="31" t="s">
        <v>108</v>
      </c>
      <c r="F5" s="31"/>
      <c r="G5" s="33"/>
      <c r="H5" s="11"/>
    </row>
    <row r="6" customFormat="false" ht="20.1" hidden="false" customHeight="true" outlineLevel="0" collapsed="false">
      <c r="B6" s="31" t="s">
        <v>87</v>
      </c>
      <c r="C6" s="31" t="n">
        <v>35</v>
      </c>
      <c r="D6" s="32" t="n">
        <f aca="false">ROUND(130*(B7^0.75)*3.2*(2.718^(-0.87*B7/C6)-0.1),0 )</f>
        <v>1934</v>
      </c>
      <c r="E6" s="31" t="n">
        <f aca="false">D6*0.8</f>
        <v>1547.2</v>
      </c>
      <c r="F6" s="31" t="n">
        <f aca="false">D6*0.9</f>
        <v>1740.6</v>
      </c>
      <c r="G6" s="33"/>
      <c r="H6" s="11"/>
    </row>
    <row r="7" customFormat="false" ht="20.1" hidden="false" customHeight="true" outlineLevel="0" collapsed="false">
      <c r="B7" s="31" t="n">
        <v>17</v>
      </c>
      <c r="C7" s="31" t="n">
        <v>36</v>
      </c>
      <c r="D7" s="32" t="n">
        <f aca="false">ROUND(130*(B7^0.75)*3.2*(2.718^(-0.87*B7/C7)-0.1),0 )</f>
        <v>1961</v>
      </c>
      <c r="E7" s="31" t="n">
        <f aca="false">D7*0.8</f>
        <v>1568.8</v>
      </c>
      <c r="F7" s="31" t="n">
        <f aca="false">D7*0.9</f>
        <v>1764.9</v>
      </c>
      <c r="G7" s="33"/>
      <c r="H7" s="11"/>
    </row>
    <row r="8" customFormat="false" ht="20.1" hidden="false" customHeight="true" outlineLevel="0" collapsed="false">
      <c r="B8" s="0"/>
      <c r="C8" s="0"/>
      <c r="D8" s="0"/>
      <c r="E8" s="0"/>
      <c r="F8" s="0"/>
      <c r="G8" s="40"/>
      <c r="H8" s="0"/>
    </row>
    <row r="9" customFormat="false" ht="20.1" hidden="false" customHeight="true" outlineLevel="0" collapsed="false">
      <c r="B9" s="30" t="s">
        <v>109</v>
      </c>
      <c r="C9" s="31" t="s">
        <v>87</v>
      </c>
      <c r="D9" s="31" t="n">
        <v>22</v>
      </c>
      <c r="E9" s="31" t="s">
        <v>110</v>
      </c>
      <c r="F9" s="31" t="s">
        <v>111</v>
      </c>
      <c r="G9" s="38" t="s">
        <v>112</v>
      </c>
      <c r="H9" s="0"/>
    </row>
    <row r="10" customFormat="false" ht="20.1" hidden="false" customHeight="true" outlineLevel="0" collapsed="false">
      <c r="B10" s="31" t="s">
        <v>113</v>
      </c>
      <c r="C10" s="31"/>
      <c r="D10" s="31" t="n">
        <f aca="false">ROUND(130*D9^0.75,0)</f>
        <v>1321</v>
      </c>
      <c r="E10" s="31" t="n">
        <f aca="false">D10+26*D9</f>
        <v>1893</v>
      </c>
      <c r="F10" s="31" t="n">
        <f aca="false">D10+D9*(24*G10+12*G12)*G14</f>
        <v>4225</v>
      </c>
      <c r="G10" s="31" t="n">
        <v>4</v>
      </c>
      <c r="H10" s="0"/>
    </row>
    <row r="11" customFormat="false" ht="20.1" hidden="false" customHeight="true" outlineLevel="0" collapsed="false">
      <c r="B11" s="31" t="s">
        <v>114</v>
      </c>
      <c r="C11" s="31"/>
      <c r="D11" s="31" t="n">
        <f aca="false">ROUND(140*D9^0.75,0)</f>
        <v>1422</v>
      </c>
      <c r="E11" s="31" t="n">
        <f aca="false">D11+26*D9</f>
        <v>1994</v>
      </c>
      <c r="F11" s="31" t="n">
        <f aca="false">D11+D9*(24*G10+12*G12)*G14</f>
        <v>4326</v>
      </c>
      <c r="G11" s="38" t="s">
        <v>115</v>
      </c>
      <c r="H11" s="0"/>
    </row>
    <row r="12" customFormat="false" ht="20.1" hidden="false" customHeight="true" outlineLevel="0" collapsed="false">
      <c r="B12" s="31" t="s">
        <v>116</v>
      </c>
      <c r="C12" s="31"/>
      <c r="D12" s="31" t="n">
        <f aca="false">ROUND(200*D9^0.75,0)</f>
        <v>2032</v>
      </c>
      <c r="E12" s="31" t="n">
        <f aca="false">D12+26*D9</f>
        <v>2604</v>
      </c>
      <c r="F12" s="31" t="n">
        <f aca="false">D12+D9*(24*G10+12*G12)*G14</f>
        <v>4936</v>
      </c>
      <c r="G12" s="31" t="n">
        <v>2</v>
      </c>
      <c r="H12" s="0"/>
    </row>
    <row r="13" customFormat="false" ht="20.1" hidden="false" customHeight="true" outlineLevel="0" collapsed="false">
      <c r="B13" s="31" t="s">
        <v>117</v>
      </c>
      <c r="C13" s="31"/>
      <c r="D13" s="31" t="n">
        <f aca="false">ROUND(180*D9^0.75,0)</f>
        <v>1828</v>
      </c>
      <c r="E13" s="31" t="n">
        <f aca="false">D13+26*D9</f>
        <v>2400</v>
      </c>
      <c r="F13" s="31" t="n">
        <f aca="false">D13+D9*(24*G10+12*G12)*G14</f>
        <v>4732</v>
      </c>
      <c r="G13" s="38" t="s">
        <v>118</v>
      </c>
      <c r="H13" s="0"/>
    </row>
    <row r="14" customFormat="false" ht="20.1" hidden="false" customHeight="true" outlineLevel="0" collapsed="false">
      <c r="B14" s="31" t="s">
        <v>119</v>
      </c>
      <c r="C14" s="31"/>
      <c r="D14" s="31" t="n">
        <f aca="false">ROUND(95*D9^0.75,0)</f>
        <v>965</v>
      </c>
      <c r="E14" s="31" t="n">
        <f aca="false">D14+26*D9</f>
        <v>1537</v>
      </c>
      <c r="F14" s="31" t="n">
        <f aca="false">D14+D9*(24*G10+12*G12)*G14</f>
        <v>3869</v>
      </c>
      <c r="G14" s="41" t="n">
        <v>1.1</v>
      </c>
      <c r="H14" s="0"/>
    </row>
    <row r="15" customFormat="false" ht="20.1" hidden="false" customHeight="true" outlineLevel="0" collapsed="false">
      <c r="B15" s="31" t="s">
        <v>120</v>
      </c>
      <c r="C15" s="31"/>
      <c r="D15" s="31" t="n">
        <f aca="false">ROUND(105*D9^0.75,0)</f>
        <v>1067</v>
      </c>
      <c r="E15" s="31" t="n">
        <f aca="false">D15+26*D9</f>
        <v>1639</v>
      </c>
      <c r="F15" s="32" t="n">
        <f aca="false">D15+D9*(24*G10+12*G12)*G14</f>
        <v>3971</v>
      </c>
      <c r="G15" s="42"/>
      <c r="H15" s="0"/>
    </row>
    <row r="16" customFormat="false" ht="20.1" hidden="false" customHeight="true" outlineLevel="0" collapsed="false">
      <c r="B16" s="11"/>
      <c r="C16" s="11"/>
      <c r="D16" s="11"/>
      <c r="E16" s="31" t="s">
        <v>121</v>
      </c>
      <c r="F16" s="31" t="n">
        <f aca="false">ROUND(145*D9^0.75+D9*(24*G10+12*G12)*G14,0)</f>
        <v>4377</v>
      </c>
      <c r="G16" s="0"/>
      <c r="H16" s="0"/>
    </row>
    <row r="17" customFormat="false" ht="20.1" hidden="false" customHeight="true" outlineLevel="0" collapsed="false">
      <c r="B17" s="11"/>
      <c r="C17" s="11"/>
      <c r="D17" s="11"/>
      <c r="E17" s="11"/>
      <c r="F17" s="0"/>
      <c r="G17" s="0"/>
      <c r="H17" s="0"/>
    </row>
    <row r="18" customFormat="false" ht="20.1" hidden="false" customHeight="true" outlineLevel="0" collapsed="false">
      <c r="B18" s="31" t="s">
        <v>122</v>
      </c>
      <c r="C18" s="31" t="s">
        <v>123</v>
      </c>
      <c r="D18" s="31" t="s">
        <v>124</v>
      </c>
      <c r="E18" s="31" t="s">
        <v>125</v>
      </c>
      <c r="F18" s="11"/>
      <c r="G18" s="39"/>
      <c r="H18" s="39"/>
    </row>
    <row r="19" customFormat="false" ht="16.5" hidden="false" customHeight="false" outlineLevel="0" collapsed="false">
      <c r="B19" s="31" t="n">
        <v>1.2</v>
      </c>
      <c r="C19" s="31" t="n">
        <v>0.9</v>
      </c>
      <c r="D19" s="31" t="n">
        <v>1.1</v>
      </c>
      <c r="E19" s="31" t="n">
        <v>1</v>
      </c>
      <c r="F19" s="11"/>
      <c r="G19" s="39"/>
      <c r="H19" s="39"/>
    </row>
  </sheetData>
  <mergeCells count="8">
    <mergeCell ref="B2:B3"/>
    <mergeCell ref="E5:F5"/>
    <mergeCell ref="B10:C10"/>
    <mergeCell ref="B11:C11"/>
    <mergeCell ref="B12:C12"/>
    <mergeCell ref="B13:C13"/>
    <mergeCell ref="B14:C14"/>
    <mergeCell ref="B15:C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/>
  <cols>
    <col collapsed="false" hidden="false" max="1" min="1" style="43" width="35.6194331983806"/>
    <col collapsed="false" hidden="false" max="43" min="2" style="43" width="12.6275303643725"/>
    <col collapsed="false" hidden="false" max="1025" min="44" style="43" width="9"/>
  </cols>
  <sheetData>
    <row r="1" s="44" customFormat="true" ht="39.95" hidden="false" customHeight="true" outlineLevel="0" collapsed="false">
      <c r="A1" s="3"/>
      <c r="B1" s="3" t="s">
        <v>3</v>
      </c>
      <c r="C1" s="3" t="s">
        <v>4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</row>
    <row r="2" s="29" customFormat="true" ht="20.1" hidden="false" customHeight="true" outlineLevel="0" collapsed="false">
      <c r="A2" s="3" t="s">
        <v>126</v>
      </c>
      <c r="B2" s="3" t="s">
        <v>127</v>
      </c>
      <c r="C2" s="3" t="s">
        <v>127</v>
      </c>
      <c r="D2" s="3" t="s">
        <v>128</v>
      </c>
      <c r="E2" s="3" t="s">
        <v>129</v>
      </c>
      <c r="F2" s="3" t="s">
        <v>128</v>
      </c>
      <c r="G2" s="3" t="s">
        <v>128</v>
      </c>
      <c r="H2" s="3" t="s">
        <v>129</v>
      </c>
      <c r="I2" s="3" t="s">
        <v>129</v>
      </c>
      <c r="J2" s="3" t="s">
        <v>129</v>
      </c>
      <c r="K2" s="3" t="s">
        <v>129</v>
      </c>
      <c r="L2" s="3" t="s">
        <v>129</v>
      </c>
      <c r="M2" s="3" t="s">
        <v>129</v>
      </c>
      <c r="N2" s="3" t="s">
        <v>129</v>
      </c>
      <c r="O2" s="3" t="s">
        <v>129</v>
      </c>
      <c r="P2" s="3" t="s">
        <v>129</v>
      </c>
      <c r="Q2" s="3" t="s">
        <v>127</v>
      </c>
      <c r="R2" s="3" t="s">
        <v>127</v>
      </c>
      <c r="S2" s="3" t="s">
        <v>127</v>
      </c>
      <c r="T2" s="3" t="s">
        <v>127</v>
      </c>
      <c r="U2" s="3" t="s">
        <v>127</v>
      </c>
      <c r="V2" s="3" t="s">
        <v>127</v>
      </c>
      <c r="W2" s="3" t="s">
        <v>129</v>
      </c>
      <c r="X2" s="3" t="s">
        <v>129</v>
      </c>
      <c r="Y2" s="3" t="s">
        <v>129</v>
      </c>
      <c r="Z2" s="3" t="s">
        <v>129</v>
      </c>
      <c r="AA2" s="3" t="s">
        <v>129</v>
      </c>
      <c r="AB2" s="3" t="s">
        <v>129</v>
      </c>
      <c r="AC2" s="3" t="s">
        <v>127</v>
      </c>
      <c r="AD2" s="3" t="s">
        <v>127</v>
      </c>
      <c r="AE2" s="3" t="s">
        <v>127</v>
      </c>
      <c r="AF2" s="3" t="s">
        <v>127</v>
      </c>
      <c r="AG2" s="3" t="s">
        <v>127</v>
      </c>
      <c r="AH2" s="3" t="s">
        <v>127</v>
      </c>
      <c r="AI2" s="3" t="s">
        <v>127</v>
      </c>
      <c r="AJ2" s="3" t="s">
        <v>127</v>
      </c>
      <c r="AK2" s="3" t="s">
        <v>127</v>
      </c>
      <c r="AL2" s="3" t="s">
        <v>127</v>
      </c>
      <c r="AM2" s="3" t="s">
        <v>127</v>
      </c>
      <c r="AN2" s="3" t="s">
        <v>127</v>
      </c>
      <c r="AO2" s="3" t="s">
        <v>127</v>
      </c>
      <c r="AP2" s="3" t="s">
        <v>127</v>
      </c>
      <c r="AQ2" s="3" t="s">
        <v>127</v>
      </c>
    </row>
    <row r="3" customFormat="false" ht="20.1" hidden="false" customHeight="true" outlineLevel="0" collapsed="false">
      <c r="A3" s="43" t="s">
        <v>59</v>
      </c>
      <c r="B3" s="3" t="n">
        <v>30</v>
      </c>
      <c r="C3" s="3" t="n">
        <v>9</v>
      </c>
      <c r="D3" s="3" t="n">
        <v>9000</v>
      </c>
      <c r="E3" s="3" t="n">
        <v>0.1</v>
      </c>
      <c r="F3" s="3" t="n">
        <v>750</v>
      </c>
      <c r="G3" s="3" t="n">
        <v>30</v>
      </c>
      <c r="H3" s="3" t="n">
        <v>5</v>
      </c>
      <c r="I3" s="3" t="n">
        <v>4</v>
      </c>
      <c r="J3" s="3" t="n">
        <v>60</v>
      </c>
      <c r="K3" s="3" t="n">
        <v>4</v>
      </c>
      <c r="L3" s="3" t="n">
        <v>0.02</v>
      </c>
      <c r="M3" s="3" t="n">
        <v>0.8</v>
      </c>
      <c r="N3" s="3" t="n">
        <v>2400</v>
      </c>
      <c r="O3" s="3" t="n">
        <v>0.07</v>
      </c>
      <c r="P3" s="3" t="n">
        <v>5</v>
      </c>
      <c r="Q3" s="3" t="n">
        <v>1</v>
      </c>
      <c r="R3" s="3" t="n">
        <v>0.8</v>
      </c>
      <c r="S3" s="3" t="n">
        <v>0.6</v>
      </c>
      <c r="T3" s="3" t="n">
        <v>0.2</v>
      </c>
      <c r="U3" s="21" t="n">
        <v>0.3</v>
      </c>
      <c r="V3" s="3" t="n">
        <v>0.08</v>
      </c>
      <c r="W3" s="3" t="n">
        <v>80</v>
      </c>
      <c r="X3" s="3" t="n">
        <v>75</v>
      </c>
      <c r="Y3" s="3" t="n">
        <v>0.1</v>
      </c>
      <c r="Z3" s="3" t="n">
        <v>5</v>
      </c>
      <c r="AA3" s="3" t="n">
        <v>7.5</v>
      </c>
      <c r="AB3" s="2" t="n">
        <v>0.35</v>
      </c>
      <c r="AC3" s="2" t="n">
        <v>0.2</v>
      </c>
      <c r="AD3" s="2" t="n">
        <v>0.52</v>
      </c>
      <c r="AE3" s="2" t="n">
        <v>1.25</v>
      </c>
      <c r="AF3" s="2" t="n">
        <v>1.2</v>
      </c>
      <c r="AG3" s="2" t="n">
        <v>1.1</v>
      </c>
      <c r="AH3" s="2" t="n">
        <v>0.62</v>
      </c>
      <c r="AI3" s="2" t="n">
        <v>0.88</v>
      </c>
      <c r="AJ3" s="2" t="n">
        <v>0.42</v>
      </c>
      <c r="AK3" s="2" t="n">
        <v>0.73</v>
      </c>
      <c r="AL3" s="2" t="n">
        <v>0.25</v>
      </c>
      <c r="AM3" s="2" t="n">
        <v>0.62</v>
      </c>
      <c r="AN3" s="2" t="n">
        <v>1.25</v>
      </c>
      <c r="AO3" s="2" t="n">
        <v>0.31</v>
      </c>
      <c r="AP3" s="21" t="n">
        <v>0.5</v>
      </c>
      <c r="AQ3" s="21" t="n">
        <v>0.02</v>
      </c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0.1" hidden="false" customHeight="true" outlineLevel="0" collapsed="false">
      <c r="A4" s="43" t="s">
        <v>60</v>
      </c>
      <c r="B4" s="3" t="n">
        <v>26</v>
      </c>
      <c r="C4" s="3" t="n">
        <v>9</v>
      </c>
      <c r="D4" s="3" t="n">
        <v>5000</v>
      </c>
      <c r="E4" s="3" t="n">
        <v>0.1</v>
      </c>
      <c r="F4" s="3" t="n">
        <v>500</v>
      </c>
      <c r="G4" s="3" t="n">
        <v>30</v>
      </c>
      <c r="H4" s="3" t="n">
        <v>5</v>
      </c>
      <c r="I4" s="3" t="n">
        <v>4</v>
      </c>
      <c r="J4" s="3" t="n">
        <v>60</v>
      </c>
      <c r="K4" s="3" t="n">
        <v>4</v>
      </c>
      <c r="L4" s="3" t="n">
        <v>0.02</v>
      </c>
      <c r="M4" s="3" t="n">
        <v>0.8</v>
      </c>
      <c r="N4" s="3" t="n">
        <v>2400</v>
      </c>
      <c r="O4" s="3" t="n">
        <v>0.07</v>
      </c>
      <c r="P4" s="3" t="n">
        <v>5</v>
      </c>
      <c r="Q4" s="3" t="n">
        <v>0.6</v>
      </c>
      <c r="R4" s="3" t="n">
        <v>0.5</v>
      </c>
      <c r="S4" s="3" t="n">
        <v>0.6</v>
      </c>
      <c r="T4" s="3" t="n">
        <v>0.2</v>
      </c>
      <c r="U4" s="21" t="n">
        <v>0.3</v>
      </c>
      <c r="V4" s="3" t="n">
        <v>0.04</v>
      </c>
      <c r="W4" s="3" t="n">
        <v>80</v>
      </c>
      <c r="X4" s="3" t="n">
        <v>75</v>
      </c>
      <c r="Y4" s="3" t="n">
        <v>0.1</v>
      </c>
      <c r="Z4" s="3" t="n">
        <v>5</v>
      </c>
      <c r="AA4" s="3" t="n">
        <v>7.5</v>
      </c>
      <c r="AB4" s="2" t="n">
        <v>0.35</v>
      </c>
      <c r="AC4" s="2" t="n">
        <v>0.2</v>
      </c>
      <c r="AD4" s="2" t="n">
        <v>0.52</v>
      </c>
      <c r="AE4" s="2" t="n">
        <v>1.25</v>
      </c>
      <c r="AF4" s="2" t="n">
        <v>0.83</v>
      </c>
      <c r="AG4" s="2" t="n">
        <v>1.1</v>
      </c>
      <c r="AH4" s="2" t="n">
        <v>0.62</v>
      </c>
      <c r="AI4" s="2" t="n">
        <v>0.88</v>
      </c>
      <c r="AJ4" s="2" t="n">
        <v>0.42</v>
      </c>
      <c r="AK4" s="2" t="n">
        <v>0.73</v>
      </c>
      <c r="AL4" s="2" t="n">
        <v>0.16</v>
      </c>
      <c r="AM4" s="2" t="n">
        <v>0.62</v>
      </c>
      <c r="AN4" s="2" t="n">
        <v>1.04</v>
      </c>
      <c r="AO4" s="2" t="n">
        <v>0.31</v>
      </c>
      <c r="AP4" s="21" t="n">
        <v>0.5</v>
      </c>
      <c r="AQ4" s="21" t="n">
        <v>0.02</v>
      </c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.1" hidden="false" customHeight="true" outlineLevel="0" collapsed="false">
      <c r="A5" s="43" t="s">
        <v>61</v>
      </c>
      <c r="B5" s="3"/>
      <c r="C5" s="3"/>
      <c r="D5" s="3" t="n">
        <v>750000</v>
      </c>
      <c r="E5" s="3"/>
      <c r="F5" s="3" t="n">
        <v>10000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5"/>
      <c r="V5" s="3"/>
      <c r="W5" s="3"/>
      <c r="X5" s="3" t="n">
        <v>2000</v>
      </c>
      <c r="Y5" s="3"/>
      <c r="Z5" s="3"/>
      <c r="AA5" s="3"/>
      <c r="AB5" s="2"/>
      <c r="AC5" s="2"/>
      <c r="AD5" s="2"/>
      <c r="AE5" s="2"/>
      <c r="AF5" s="2"/>
      <c r="AG5" s="2"/>
      <c r="AH5" s="2" t="n">
        <v>1.5</v>
      </c>
      <c r="AI5" s="2"/>
      <c r="AJ5" s="2"/>
      <c r="AK5" s="2"/>
      <c r="AL5" s="2"/>
      <c r="AM5" s="2"/>
      <c r="AN5" s="2"/>
      <c r="AO5" s="2"/>
      <c r="AP5" s="25"/>
      <c r="AQ5" s="25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0.1" hidden="false" customHeight="true" outlineLevel="0" collapsed="false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5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5"/>
      <c r="AQ6" s="25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" customFormat="true" ht="39.95" hidden="false" customHeight="true" outlineLevel="0" collapsed="false">
      <c r="B7" s="3" t="s">
        <v>3</v>
      </c>
      <c r="C7" s="3" t="s">
        <v>4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65</v>
      </c>
      <c r="AA7" s="3" t="s">
        <v>34</v>
      </c>
      <c r="AB7" s="3" t="s">
        <v>35</v>
      </c>
      <c r="AC7" s="3" t="s">
        <v>130</v>
      </c>
      <c r="AD7" s="3" t="s">
        <v>37</v>
      </c>
      <c r="AE7" s="3" t="s">
        <v>38</v>
      </c>
      <c r="AF7" s="3" t="s">
        <v>39</v>
      </c>
      <c r="AG7" s="45" t="s">
        <v>131</v>
      </c>
      <c r="AH7" s="3" t="s">
        <v>41</v>
      </c>
      <c r="AI7" s="3" t="s">
        <v>42</v>
      </c>
      <c r="AJ7" s="3" t="s">
        <v>43</v>
      </c>
      <c r="AK7" s="3" t="s">
        <v>44</v>
      </c>
      <c r="AL7" s="3" t="s">
        <v>45</v>
      </c>
      <c r="AM7" s="3" t="s">
        <v>46</v>
      </c>
      <c r="AN7" s="3" t="s">
        <v>47</v>
      </c>
      <c r="AO7" s="3" t="s">
        <v>48</v>
      </c>
      <c r="AP7" s="3" t="s">
        <v>49</v>
      </c>
      <c r="AQ7" s="3" t="s">
        <v>50</v>
      </c>
    </row>
    <row r="8" customFormat="false" ht="20.1" hidden="false" customHeight="true" outlineLevel="0" collapsed="false">
      <c r="A8" s="3" t="s">
        <v>132</v>
      </c>
      <c r="B8" s="3" t="s">
        <v>52</v>
      </c>
      <c r="C8" s="3" t="s">
        <v>52</v>
      </c>
      <c r="D8" s="3" t="s">
        <v>56</v>
      </c>
      <c r="E8" s="3" t="s">
        <v>56</v>
      </c>
      <c r="F8" s="3" t="s">
        <v>56</v>
      </c>
      <c r="G8" s="3" t="s">
        <v>54</v>
      </c>
      <c r="H8" s="3" t="s">
        <v>54</v>
      </c>
      <c r="I8" s="3" t="s">
        <v>54</v>
      </c>
      <c r="J8" s="3" t="s">
        <v>54</v>
      </c>
      <c r="K8" s="3" t="s">
        <v>54</v>
      </c>
      <c r="L8" s="3" t="s">
        <v>56</v>
      </c>
      <c r="M8" s="3" t="s">
        <v>56</v>
      </c>
      <c r="N8" s="3" t="s">
        <v>54</v>
      </c>
      <c r="O8" s="3" t="s">
        <v>56</v>
      </c>
      <c r="P8" s="3" t="s">
        <v>54</v>
      </c>
      <c r="Q8" s="3" t="s">
        <v>54</v>
      </c>
      <c r="R8" s="3" t="s">
        <v>54</v>
      </c>
      <c r="S8" s="3" t="s">
        <v>54</v>
      </c>
      <c r="T8" s="3" t="s">
        <v>54</v>
      </c>
      <c r="U8" s="3" t="s">
        <v>54</v>
      </c>
      <c r="V8" s="3" t="s">
        <v>54</v>
      </c>
      <c r="W8" s="3" t="s">
        <v>54</v>
      </c>
      <c r="X8" s="3" t="s">
        <v>54</v>
      </c>
      <c r="Y8" s="3" t="s">
        <v>56</v>
      </c>
      <c r="Z8" s="3" t="s">
        <v>54</v>
      </c>
      <c r="AA8" s="3" t="s">
        <v>54</v>
      </c>
      <c r="AB8" s="3" t="s">
        <v>56</v>
      </c>
      <c r="AC8" s="3" t="s">
        <v>54</v>
      </c>
      <c r="AD8" s="3" t="s">
        <v>54</v>
      </c>
      <c r="AE8" s="3" t="s">
        <v>54</v>
      </c>
      <c r="AF8" s="3" t="s">
        <v>54</v>
      </c>
      <c r="AG8" s="3" t="s">
        <v>54</v>
      </c>
      <c r="AH8" s="3" t="s">
        <v>54</v>
      </c>
      <c r="AI8" s="3" t="s">
        <v>54</v>
      </c>
      <c r="AJ8" s="3" t="s">
        <v>54</v>
      </c>
      <c r="AK8" s="3" t="s">
        <v>54</v>
      </c>
      <c r="AL8" s="3" t="s">
        <v>54</v>
      </c>
      <c r="AM8" s="3" t="s">
        <v>54</v>
      </c>
      <c r="AN8" s="3" t="s">
        <v>54</v>
      </c>
      <c r="AO8" s="3" t="s">
        <v>54</v>
      </c>
      <c r="AP8" s="3" t="s">
        <v>54</v>
      </c>
      <c r="AQ8" s="3" t="s">
        <v>54</v>
      </c>
    </row>
    <row r="9" customFormat="false" ht="20.1" hidden="false" customHeight="true" outlineLevel="0" collapsed="false">
      <c r="A9" s="43" t="s">
        <v>59</v>
      </c>
      <c r="B9" s="3" t="n">
        <v>300</v>
      </c>
      <c r="C9" s="3" t="n">
        <v>90</v>
      </c>
      <c r="D9" s="3" t="n">
        <v>2700</v>
      </c>
      <c r="E9" s="3" t="n">
        <v>100</v>
      </c>
      <c r="F9" s="3" t="n">
        <v>18.75</v>
      </c>
      <c r="G9" s="3" t="n">
        <v>30</v>
      </c>
      <c r="H9" s="3" t="n">
        <v>5</v>
      </c>
      <c r="I9" s="3" t="n">
        <v>4</v>
      </c>
      <c r="J9" s="3" t="n">
        <v>60</v>
      </c>
      <c r="K9" s="3" t="n">
        <v>4</v>
      </c>
      <c r="L9" s="3" t="n">
        <v>20</v>
      </c>
      <c r="M9" s="3" t="n">
        <v>800</v>
      </c>
      <c r="N9" s="3" t="n">
        <v>2400</v>
      </c>
      <c r="O9" s="3" t="n">
        <v>70</v>
      </c>
      <c r="P9" s="3" t="n">
        <v>5</v>
      </c>
      <c r="Q9" s="3" t="n">
        <v>10000</v>
      </c>
      <c r="R9" s="3" t="n">
        <v>8000</v>
      </c>
      <c r="S9" s="3" t="n">
        <v>6000</v>
      </c>
      <c r="T9" s="3" t="n">
        <v>2000</v>
      </c>
      <c r="U9" s="3" t="n">
        <v>3000</v>
      </c>
      <c r="V9" s="3" t="n">
        <v>800</v>
      </c>
      <c r="W9" s="3" t="n">
        <v>80</v>
      </c>
      <c r="X9" s="3" t="n">
        <v>75</v>
      </c>
      <c r="Y9" s="3" t="n">
        <v>100</v>
      </c>
      <c r="Z9" s="3" t="n">
        <v>5</v>
      </c>
      <c r="AA9" s="3" t="n">
        <v>7.5</v>
      </c>
      <c r="AB9" s="3" t="n">
        <v>350</v>
      </c>
      <c r="AC9" s="3" t="n">
        <v>2000</v>
      </c>
      <c r="AD9" s="3" t="n">
        <v>5200</v>
      </c>
      <c r="AE9" s="3" t="n">
        <v>12500</v>
      </c>
      <c r="AF9" s="3" t="n">
        <v>12000</v>
      </c>
      <c r="AG9" s="3" t="n">
        <v>11000</v>
      </c>
      <c r="AH9" s="3" t="n">
        <v>6200</v>
      </c>
      <c r="AI9" s="3" t="n">
        <v>8800</v>
      </c>
      <c r="AJ9" s="3" t="n">
        <v>4200</v>
      </c>
      <c r="AK9" s="3" t="n">
        <v>7300</v>
      </c>
      <c r="AL9" s="3" t="n">
        <v>2500</v>
      </c>
      <c r="AM9" s="3" t="n">
        <v>6200</v>
      </c>
      <c r="AN9" s="3" t="n">
        <v>12500</v>
      </c>
      <c r="AO9" s="3" t="n">
        <v>3100</v>
      </c>
      <c r="AP9" s="3" t="n">
        <v>5000</v>
      </c>
      <c r="AQ9" s="3" t="n">
        <v>200</v>
      </c>
    </row>
    <row r="10" customFormat="false" ht="20.1" hidden="false" customHeight="true" outlineLevel="0" collapsed="false">
      <c r="A10" s="43" t="s">
        <v>60</v>
      </c>
      <c r="B10" s="3" t="n">
        <v>260</v>
      </c>
      <c r="C10" s="3" t="n">
        <v>90</v>
      </c>
      <c r="D10" s="3" t="n">
        <v>1500</v>
      </c>
      <c r="E10" s="3" t="n">
        <v>100</v>
      </c>
      <c r="F10" s="3" t="n">
        <v>12.5</v>
      </c>
      <c r="G10" s="3" t="n">
        <v>30</v>
      </c>
      <c r="H10" s="3" t="n">
        <v>5</v>
      </c>
      <c r="I10" s="3" t="n">
        <v>4</v>
      </c>
      <c r="J10" s="3" t="n">
        <v>60</v>
      </c>
      <c r="K10" s="3" t="n">
        <v>4</v>
      </c>
      <c r="L10" s="3" t="n">
        <v>20</v>
      </c>
      <c r="M10" s="3" t="n">
        <v>800</v>
      </c>
      <c r="N10" s="3" t="n">
        <v>2400</v>
      </c>
      <c r="O10" s="3" t="n">
        <v>70</v>
      </c>
      <c r="P10" s="3" t="n">
        <v>5</v>
      </c>
      <c r="Q10" s="3" t="n">
        <v>6000</v>
      </c>
      <c r="R10" s="3" t="n">
        <v>5000</v>
      </c>
      <c r="S10" s="3" t="n">
        <v>6000</v>
      </c>
      <c r="T10" s="3" t="n">
        <v>2000</v>
      </c>
      <c r="U10" s="3" t="n">
        <v>3000</v>
      </c>
      <c r="V10" s="3" t="n">
        <v>400</v>
      </c>
      <c r="W10" s="3" t="n">
        <v>80</v>
      </c>
      <c r="X10" s="3" t="n">
        <v>75</v>
      </c>
      <c r="Y10" s="3" t="n">
        <v>100</v>
      </c>
      <c r="Z10" s="3" t="n">
        <v>5</v>
      </c>
      <c r="AA10" s="3" t="n">
        <v>7.5</v>
      </c>
      <c r="AB10" s="3" t="n">
        <v>350</v>
      </c>
      <c r="AC10" s="3" t="n">
        <v>2000</v>
      </c>
      <c r="AD10" s="3" t="n">
        <v>5200</v>
      </c>
      <c r="AE10" s="3" t="n">
        <v>12500</v>
      </c>
      <c r="AF10" s="3" t="n">
        <v>8300</v>
      </c>
      <c r="AG10" s="3" t="n">
        <v>11000</v>
      </c>
      <c r="AH10" s="3" t="n">
        <v>6200</v>
      </c>
      <c r="AI10" s="3" t="n">
        <v>8800</v>
      </c>
      <c r="AJ10" s="3" t="n">
        <v>4200</v>
      </c>
      <c r="AK10" s="3" t="n">
        <v>7300</v>
      </c>
      <c r="AL10" s="3" t="n">
        <v>1600</v>
      </c>
      <c r="AM10" s="3" t="n">
        <v>6200</v>
      </c>
      <c r="AN10" s="3" t="n">
        <v>10400</v>
      </c>
      <c r="AO10" s="3" t="n">
        <v>3100</v>
      </c>
      <c r="AP10" s="3" t="n">
        <v>5000</v>
      </c>
      <c r="AQ10" s="3" t="n">
        <v>200</v>
      </c>
    </row>
    <row r="11" customFormat="false" ht="20.1" hidden="false" customHeight="true" outlineLevel="0" collapsed="false">
      <c r="A11" s="43" t="s">
        <v>61</v>
      </c>
      <c r="D11" s="3" t="n">
        <v>225000</v>
      </c>
      <c r="F11" s="3" t="n">
        <v>250</v>
      </c>
      <c r="X11" s="3" t="n">
        <v>2000</v>
      </c>
      <c r="AH11" s="3" t="n">
        <v>15000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3.5"/>
  <cols>
    <col collapsed="false" hidden="false" max="1" min="1" style="0" width="35.6194331983806"/>
    <col collapsed="false" hidden="false" max="43" min="2" style="0" width="12.6275303643725"/>
    <col collapsed="false" hidden="false" max="1025" min="44" style="0" width="8.5748987854251"/>
  </cols>
  <sheetData>
    <row r="1" s="44" customFormat="true" ht="39.95" hidden="false" customHeight="true" outlineLevel="0" collapsed="false">
      <c r="A1" s="3"/>
      <c r="B1" s="3" t="s">
        <v>3</v>
      </c>
      <c r="C1" s="3" t="s">
        <v>4</v>
      </c>
      <c r="D1" s="3" t="s">
        <v>9</v>
      </c>
      <c r="E1" s="3" t="s">
        <v>11</v>
      </c>
      <c r="F1" s="3" t="s">
        <v>12</v>
      </c>
      <c r="G1" s="3" t="s">
        <v>13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133</v>
      </c>
      <c r="AA1" s="3" t="s">
        <v>34</v>
      </c>
      <c r="AB1" s="3" t="s">
        <v>35</v>
      </c>
      <c r="AC1" s="3" t="s">
        <v>134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</row>
    <row r="2" s="29" customFormat="true" ht="20.1" hidden="false" customHeight="true" outlineLevel="0" collapsed="false">
      <c r="A2" s="3" t="s">
        <v>126</v>
      </c>
      <c r="B2" s="3" t="s">
        <v>127</v>
      </c>
      <c r="C2" s="3" t="s">
        <v>127</v>
      </c>
      <c r="D2" s="3" t="s">
        <v>128</v>
      </c>
      <c r="E2" s="3" t="s">
        <v>129</v>
      </c>
      <c r="F2" s="3" t="s">
        <v>128</v>
      </c>
      <c r="G2" s="3" t="s">
        <v>128</v>
      </c>
      <c r="H2" s="3" t="s">
        <v>129</v>
      </c>
      <c r="I2" s="3" t="s">
        <v>129</v>
      </c>
      <c r="J2" s="3" t="s">
        <v>129</v>
      </c>
      <c r="K2" s="3" t="s">
        <v>129</v>
      </c>
      <c r="L2" s="3" t="s">
        <v>129</v>
      </c>
      <c r="M2" s="3" t="s">
        <v>129</v>
      </c>
      <c r="N2" s="3" t="s">
        <v>129</v>
      </c>
      <c r="O2" s="3" t="s">
        <v>129</v>
      </c>
      <c r="P2" s="3" t="s">
        <v>129</v>
      </c>
      <c r="Q2" s="3" t="s">
        <v>127</v>
      </c>
      <c r="R2" s="3" t="s">
        <v>127</v>
      </c>
      <c r="S2" s="3" t="s">
        <v>127</v>
      </c>
      <c r="T2" s="3" t="s">
        <v>127</v>
      </c>
      <c r="U2" s="3" t="s">
        <v>127</v>
      </c>
      <c r="V2" s="3" t="s">
        <v>127</v>
      </c>
      <c r="W2" s="3" t="s">
        <v>129</v>
      </c>
      <c r="X2" s="3" t="s">
        <v>129</v>
      </c>
      <c r="Y2" s="3" t="s">
        <v>129</v>
      </c>
      <c r="Z2" s="3" t="s">
        <v>129</v>
      </c>
      <c r="AA2" s="3" t="s">
        <v>129</v>
      </c>
      <c r="AB2" s="3" t="s">
        <v>129</v>
      </c>
      <c r="AC2" s="3" t="s">
        <v>127</v>
      </c>
      <c r="AD2" s="3" t="s">
        <v>127</v>
      </c>
      <c r="AE2" s="3" t="s">
        <v>127</v>
      </c>
      <c r="AF2" s="3" t="s">
        <v>127</v>
      </c>
      <c r="AG2" s="3" t="s">
        <v>127</v>
      </c>
      <c r="AH2" s="3" t="s">
        <v>127</v>
      </c>
      <c r="AI2" s="3" t="s">
        <v>127</v>
      </c>
      <c r="AJ2" s="3" t="s">
        <v>127</v>
      </c>
      <c r="AK2" s="3" t="s">
        <v>127</v>
      </c>
      <c r="AL2" s="3" t="s">
        <v>127</v>
      </c>
      <c r="AM2" s="3" t="s">
        <v>127</v>
      </c>
      <c r="AN2" s="3" t="s">
        <v>127</v>
      </c>
      <c r="AO2" s="3" t="s">
        <v>127</v>
      </c>
      <c r="AP2" s="3" t="s">
        <v>127</v>
      </c>
      <c r="AQ2" s="3" t="s">
        <v>127</v>
      </c>
    </row>
    <row r="3" customFormat="false" ht="20.1" hidden="false" customHeight="true" outlineLevel="0" collapsed="false">
      <c r="A3" s="43" t="s">
        <v>59</v>
      </c>
      <c r="B3" s="3" t="n">
        <v>22</v>
      </c>
      <c r="C3" s="3" t="n">
        <v>8</v>
      </c>
      <c r="D3" s="3" t="n">
        <v>5000</v>
      </c>
      <c r="E3" s="3"/>
      <c r="F3" s="3" t="n">
        <v>500</v>
      </c>
      <c r="G3" s="3" t="n">
        <v>50</v>
      </c>
      <c r="H3" s="3" t="n">
        <v>1</v>
      </c>
      <c r="I3" s="3" t="n">
        <v>2.2</v>
      </c>
      <c r="J3" s="3" t="n">
        <v>11.4</v>
      </c>
      <c r="K3" s="3" t="n">
        <v>1</v>
      </c>
      <c r="L3" s="3" t="n">
        <v>0.022</v>
      </c>
      <c r="M3" s="3" t="n">
        <v>0.18</v>
      </c>
      <c r="N3" s="3" t="n">
        <v>1200</v>
      </c>
      <c r="O3" s="3"/>
      <c r="P3" s="3" t="n">
        <v>10</v>
      </c>
      <c r="Q3" s="3" t="n">
        <v>1</v>
      </c>
      <c r="R3" s="3" t="n">
        <v>0.8</v>
      </c>
      <c r="S3" s="3" t="n">
        <v>0.6</v>
      </c>
      <c r="T3" s="3" t="n">
        <v>0.3</v>
      </c>
      <c r="U3" s="21" t="n">
        <v>0.45</v>
      </c>
      <c r="V3" s="3" t="n">
        <v>0.04</v>
      </c>
      <c r="W3" s="3" t="n">
        <v>80</v>
      </c>
      <c r="X3" s="3" t="n">
        <v>120</v>
      </c>
      <c r="Y3" s="3" t="n">
        <v>0.11</v>
      </c>
      <c r="Z3" s="3" t="n">
        <v>7.3</v>
      </c>
      <c r="AA3" s="3" t="n">
        <v>5</v>
      </c>
      <c r="AB3" s="2" t="n">
        <v>1.5</v>
      </c>
      <c r="AC3" s="2"/>
      <c r="AD3" s="2" t="n">
        <v>0.45</v>
      </c>
      <c r="AE3" s="2" t="n">
        <v>0.72</v>
      </c>
      <c r="AF3" s="2" t="n">
        <v>0.77</v>
      </c>
      <c r="AG3" s="2" t="n">
        <v>0.53</v>
      </c>
      <c r="AH3" s="2"/>
      <c r="AI3" s="2" t="n">
        <v>0.89</v>
      </c>
      <c r="AJ3" s="2"/>
      <c r="AK3" s="2" t="n">
        <v>0.58</v>
      </c>
      <c r="AL3" s="2" t="n">
        <v>0.2</v>
      </c>
      <c r="AM3" s="2" t="n">
        <v>0.48</v>
      </c>
      <c r="AN3" s="2" t="n">
        <v>0.62</v>
      </c>
      <c r="AO3" s="2" t="n">
        <v>0.22</v>
      </c>
      <c r="AP3" s="21" t="n">
        <v>1</v>
      </c>
      <c r="AQ3" s="21"/>
    </row>
    <row r="4" customFormat="false" ht="20.1" hidden="false" customHeight="true" outlineLevel="0" collapsed="false">
      <c r="A4" s="43" t="s">
        <v>60</v>
      </c>
      <c r="B4" s="3" t="n">
        <v>18</v>
      </c>
      <c r="C4" s="3" t="n">
        <v>5</v>
      </c>
      <c r="D4" s="3" t="n">
        <v>5000</v>
      </c>
      <c r="E4" s="3"/>
      <c r="F4" s="3" t="n">
        <v>500</v>
      </c>
      <c r="G4" s="3" t="n">
        <v>50</v>
      </c>
      <c r="H4" s="3" t="n">
        <v>1</v>
      </c>
      <c r="I4" s="3" t="n">
        <v>2.2</v>
      </c>
      <c r="J4" s="3" t="n">
        <v>11.4</v>
      </c>
      <c r="K4" s="3" t="n">
        <v>1</v>
      </c>
      <c r="L4" s="3" t="n">
        <v>0.022</v>
      </c>
      <c r="M4" s="3" t="n">
        <v>0.18</v>
      </c>
      <c r="N4" s="3" t="n">
        <v>1200</v>
      </c>
      <c r="O4" s="3"/>
      <c r="P4" s="3" t="n">
        <v>10</v>
      </c>
      <c r="Q4" s="3" t="n">
        <v>0.6</v>
      </c>
      <c r="R4" s="3" t="n">
        <v>0.5</v>
      </c>
      <c r="S4" s="3" t="n">
        <v>0.6</v>
      </c>
      <c r="T4" s="3" t="n">
        <v>0.06</v>
      </c>
      <c r="U4" s="21" t="n">
        <v>0.09</v>
      </c>
      <c r="V4" s="3" t="n">
        <v>0.04</v>
      </c>
      <c r="W4" s="3" t="n">
        <v>80</v>
      </c>
      <c r="X4" s="3" t="n">
        <v>120</v>
      </c>
      <c r="Y4" s="3" t="n">
        <v>0.11</v>
      </c>
      <c r="Z4" s="3" t="n">
        <v>7.3</v>
      </c>
      <c r="AA4" s="3" t="n">
        <v>5</v>
      </c>
      <c r="AB4" s="2" t="n">
        <v>1.5</v>
      </c>
      <c r="AC4" s="2"/>
      <c r="AD4" s="2" t="n">
        <v>0.37</v>
      </c>
      <c r="AE4" s="2" t="n">
        <v>0.59</v>
      </c>
      <c r="AF4" s="2" t="n">
        <v>0.63</v>
      </c>
      <c r="AG4" s="2" t="n">
        <v>0.43</v>
      </c>
      <c r="AH4" s="2"/>
      <c r="AI4" s="2" t="n">
        <v>0.73</v>
      </c>
      <c r="AJ4" s="2"/>
      <c r="AK4" s="2" t="n">
        <v>0.48</v>
      </c>
      <c r="AL4" s="2" t="n">
        <v>0.16</v>
      </c>
      <c r="AM4" s="2" t="n">
        <v>0.39</v>
      </c>
      <c r="AN4" s="2" t="n">
        <v>0.51</v>
      </c>
      <c r="AO4" s="2" t="n">
        <v>0.18</v>
      </c>
      <c r="AP4" s="21" t="n">
        <v>1</v>
      </c>
      <c r="AQ4" s="21"/>
    </row>
    <row r="5" customFormat="false" ht="20.1" hidden="false" customHeight="true" outlineLevel="0" collapsed="false">
      <c r="A5" s="43" t="s">
        <v>61</v>
      </c>
      <c r="B5" s="3"/>
      <c r="C5" s="3"/>
      <c r="D5" s="3" t="n">
        <v>250000</v>
      </c>
      <c r="E5" s="3"/>
      <c r="F5" s="3" t="n">
        <v>5000</v>
      </c>
      <c r="G5" s="3" t="n">
        <v>1000</v>
      </c>
      <c r="H5" s="3"/>
      <c r="I5" s="3"/>
      <c r="J5" s="3"/>
      <c r="K5" s="3"/>
      <c r="L5" s="3"/>
      <c r="M5" s="3"/>
      <c r="N5" s="3"/>
      <c r="O5" s="3"/>
      <c r="P5" s="3"/>
      <c r="Q5" s="3" t="n">
        <v>2.5</v>
      </c>
      <c r="R5" s="3" t="n">
        <v>1.6</v>
      </c>
      <c r="S5" s="3"/>
      <c r="T5" s="3"/>
      <c r="U5" s="25"/>
      <c r="V5" s="3" t="n">
        <v>0.3</v>
      </c>
      <c r="W5" s="3" t="n">
        <v>3000</v>
      </c>
      <c r="X5" s="3" t="n">
        <v>1000</v>
      </c>
      <c r="Y5" s="3" t="n">
        <v>2</v>
      </c>
      <c r="Z5" s="3" t="n">
        <v>250</v>
      </c>
      <c r="AA5" s="3"/>
      <c r="AB5" s="2" t="n">
        <v>50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5"/>
      <c r="AQ5" s="25"/>
    </row>
    <row r="6" customFormat="false" ht="20.1" hidden="false" customHeight="true" outlineLevel="0" collapsed="false">
      <c r="A6" s="4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5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5"/>
      <c r="AQ6" s="25"/>
    </row>
    <row r="7" s="3" customFormat="true" ht="39.95" hidden="false" customHeight="true" outlineLevel="0" collapsed="false">
      <c r="B7" s="3" t="s">
        <v>3</v>
      </c>
      <c r="C7" s="3" t="s">
        <v>4</v>
      </c>
      <c r="D7" s="3" t="s">
        <v>9</v>
      </c>
      <c r="E7" s="3" t="s">
        <v>11</v>
      </c>
      <c r="F7" s="3" t="s">
        <v>12</v>
      </c>
      <c r="G7" s="3" t="s">
        <v>13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133</v>
      </c>
      <c r="AA7" s="3" t="s">
        <v>34</v>
      </c>
      <c r="AB7" s="3" t="s">
        <v>35</v>
      </c>
      <c r="AC7" s="3" t="s">
        <v>134</v>
      </c>
      <c r="AD7" s="3" t="s">
        <v>37</v>
      </c>
      <c r="AE7" s="3" t="s">
        <v>38</v>
      </c>
      <c r="AF7" s="3" t="s">
        <v>39</v>
      </c>
      <c r="AG7" s="3" t="s">
        <v>40</v>
      </c>
      <c r="AH7" s="3" t="s">
        <v>41</v>
      </c>
      <c r="AI7" s="3" t="s">
        <v>42</v>
      </c>
      <c r="AJ7" s="3" t="s">
        <v>43</v>
      </c>
      <c r="AK7" s="3" t="s">
        <v>44</v>
      </c>
      <c r="AL7" s="3" t="s">
        <v>45</v>
      </c>
      <c r="AM7" s="3" t="s">
        <v>46</v>
      </c>
      <c r="AN7" s="3" t="s">
        <v>47</v>
      </c>
      <c r="AO7" s="3" t="s">
        <v>48</v>
      </c>
      <c r="AP7" s="3" t="s">
        <v>49</v>
      </c>
      <c r="AQ7" s="3" t="s">
        <v>50</v>
      </c>
    </row>
    <row r="8" customFormat="false" ht="20.1" hidden="false" customHeight="true" outlineLevel="0" collapsed="false">
      <c r="A8" s="3" t="s">
        <v>132</v>
      </c>
      <c r="B8" s="3" t="s">
        <v>52</v>
      </c>
      <c r="C8" s="3" t="s">
        <v>52</v>
      </c>
      <c r="D8" s="3" t="s">
        <v>56</v>
      </c>
      <c r="E8" s="3" t="s">
        <v>56</v>
      </c>
      <c r="F8" s="3" t="s">
        <v>56</v>
      </c>
      <c r="G8" s="3" t="s">
        <v>54</v>
      </c>
      <c r="H8" s="3" t="s">
        <v>54</v>
      </c>
      <c r="I8" s="3" t="s">
        <v>54</v>
      </c>
      <c r="J8" s="3" t="s">
        <v>54</v>
      </c>
      <c r="K8" s="3" t="s">
        <v>54</v>
      </c>
      <c r="L8" s="3" t="s">
        <v>56</v>
      </c>
      <c r="M8" s="3" t="s">
        <v>56</v>
      </c>
      <c r="N8" s="3" t="s">
        <v>54</v>
      </c>
      <c r="O8" s="3" t="s">
        <v>56</v>
      </c>
      <c r="P8" s="3" t="s">
        <v>54</v>
      </c>
      <c r="Q8" s="3" t="s">
        <v>54</v>
      </c>
      <c r="R8" s="3" t="s">
        <v>54</v>
      </c>
      <c r="S8" s="3" t="s">
        <v>54</v>
      </c>
      <c r="T8" s="3" t="s">
        <v>54</v>
      </c>
      <c r="U8" s="3" t="s">
        <v>54</v>
      </c>
      <c r="V8" s="3" t="s">
        <v>54</v>
      </c>
      <c r="W8" s="3" t="s">
        <v>54</v>
      </c>
      <c r="X8" s="3" t="s">
        <v>54</v>
      </c>
      <c r="Y8" s="3" t="s">
        <v>56</v>
      </c>
      <c r="Z8" s="3" t="s">
        <v>54</v>
      </c>
      <c r="AA8" s="3" t="s">
        <v>54</v>
      </c>
      <c r="AB8" s="3" t="s">
        <v>56</v>
      </c>
      <c r="AC8" s="3" t="s">
        <v>54</v>
      </c>
      <c r="AD8" s="3" t="s">
        <v>54</v>
      </c>
      <c r="AE8" s="3" t="s">
        <v>54</v>
      </c>
      <c r="AF8" s="3" t="s">
        <v>54</v>
      </c>
      <c r="AG8" s="3" t="s">
        <v>54</v>
      </c>
      <c r="AH8" s="3" t="s">
        <v>54</v>
      </c>
      <c r="AI8" s="3" t="s">
        <v>54</v>
      </c>
      <c r="AJ8" s="3" t="s">
        <v>54</v>
      </c>
      <c r="AK8" s="3" t="s">
        <v>54</v>
      </c>
      <c r="AL8" s="3" t="s">
        <v>54</v>
      </c>
      <c r="AM8" s="3" t="s">
        <v>54</v>
      </c>
      <c r="AN8" s="3" t="s">
        <v>54</v>
      </c>
      <c r="AO8" s="3" t="s">
        <v>54</v>
      </c>
      <c r="AP8" s="3" t="s">
        <v>54</v>
      </c>
      <c r="AQ8" s="3" t="s">
        <v>54</v>
      </c>
    </row>
    <row r="9" customFormat="false" ht="20.1" hidden="false" customHeight="true" outlineLevel="0" collapsed="false">
      <c r="A9" s="43" t="s">
        <v>59</v>
      </c>
      <c r="B9" s="3" t="n">
        <v>220</v>
      </c>
      <c r="C9" s="3" t="n">
        <v>80</v>
      </c>
      <c r="D9" s="3" t="n">
        <v>1500</v>
      </c>
      <c r="F9" s="3" t="n">
        <v>12.5</v>
      </c>
      <c r="G9" s="3" t="n">
        <v>50</v>
      </c>
      <c r="H9" s="3" t="n">
        <v>1</v>
      </c>
      <c r="I9" s="3" t="n">
        <v>2.2</v>
      </c>
      <c r="J9" s="3" t="n">
        <v>11.4</v>
      </c>
      <c r="K9" s="3" t="n">
        <v>1</v>
      </c>
      <c r="L9" s="3" t="n">
        <v>22</v>
      </c>
      <c r="M9" s="3" t="n">
        <v>180</v>
      </c>
      <c r="N9" s="3" t="n">
        <v>1200</v>
      </c>
      <c r="P9" s="3" t="n">
        <v>10</v>
      </c>
      <c r="Q9" s="3" t="n">
        <v>10000</v>
      </c>
      <c r="R9" s="3" t="n">
        <v>8000</v>
      </c>
      <c r="S9" s="3" t="n">
        <v>6000</v>
      </c>
      <c r="T9" s="3" t="n">
        <v>3000</v>
      </c>
      <c r="U9" s="3" t="n">
        <v>4500</v>
      </c>
      <c r="V9" s="3" t="n">
        <v>400</v>
      </c>
      <c r="W9" s="3" t="n">
        <v>80</v>
      </c>
      <c r="X9" s="3" t="n">
        <v>120</v>
      </c>
      <c r="Y9" s="3" t="n">
        <v>110</v>
      </c>
      <c r="Z9" s="3" t="n">
        <v>7.3</v>
      </c>
      <c r="AA9" s="3" t="n">
        <v>5</v>
      </c>
      <c r="AB9" s="2" t="n">
        <v>1500</v>
      </c>
      <c r="AD9" s="3" t="n">
        <v>4500</v>
      </c>
      <c r="AE9" s="3" t="n">
        <v>7200</v>
      </c>
      <c r="AF9" s="3" t="n">
        <v>7700</v>
      </c>
      <c r="AG9" s="3" t="n">
        <v>5300</v>
      </c>
      <c r="AI9" s="3" t="n">
        <v>8900</v>
      </c>
      <c r="AK9" s="3" t="n">
        <v>5800</v>
      </c>
      <c r="AL9" s="3" t="n">
        <v>2000</v>
      </c>
      <c r="AM9" s="3" t="n">
        <v>4800</v>
      </c>
      <c r="AN9" s="3" t="n">
        <v>6200</v>
      </c>
      <c r="AO9" s="3" t="n">
        <v>2200</v>
      </c>
      <c r="AP9" s="3" t="n">
        <v>10000</v>
      </c>
    </row>
    <row r="10" customFormat="false" ht="20.1" hidden="false" customHeight="true" outlineLevel="0" collapsed="false">
      <c r="A10" s="43" t="s">
        <v>60</v>
      </c>
      <c r="B10" s="3" t="n">
        <v>180</v>
      </c>
      <c r="C10" s="3" t="n">
        <v>50</v>
      </c>
      <c r="D10" s="3" t="n">
        <v>1500</v>
      </c>
      <c r="F10" s="3" t="n">
        <v>12.5</v>
      </c>
      <c r="G10" s="3" t="n">
        <v>50</v>
      </c>
      <c r="H10" s="3" t="n">
        <v>1</v>
      </c>
      <c r="I10" s="3" t="n">
        <v>2.2</v>
      </c>
      <c r="J10" s="3" t="n">
        <v>11.4</v>
      </c>
      <c r="K10" s="3" t="n">
        <v>1</v>
      </c>
      <c r="L10" s="3" t="n">
        <v>22</v>
      </c>
      <c r="M10" s="3" t="n">
        <v>180</v>
      </c>
      <c r="N10" s="3" t="n">
        <v>1200</v>
      </c>
      <c r="P10" s="3" t="n">
        <v>10</v>
      </c>
      <c r="Q10" s="3" t="n">
        <v>6000</v>
      </c>
      <c r="R10" s="3" t="n">
        <v>5000</v>
      </c>
      <c r="S10" s="3" t="n">
        <v>6000</v>
      </c>
      <c r="T10" s="3" t="n">
        <v>600</v>
      </c>
      <c r="U10" s="3" t="n">
        <v>900</v>
      </c>
      <c r="V10" s="3" t="n">
        <v>400</v>
      </c>
      <c r="W10" s="3" t="n">
        <v>80</v>
      </c>
      <c r="X10" s="3" t="n">
        <v>120</v>
      </c>
      <c r="Y10" s="3" t="n">
        <v>110</v>
      </c>
      <c r="Z10" s="3" t="n">
        <v>7.3</v>
      </c>
      <c r="AA10" s="3" t="n">
        <v>5</v>
      </c>
      <c r="AB10" s="2" t="n">
        <v>1500</v>
      </c>
      <c r="AD10" s="3" t="n">
        <v>3700</v>
      </c>
      <c r="AE10" s="3" t="n">
        <v>5900</v>
      </c>
      <c r="AF10" s="3" t="n">
        <v>6300</v>
      </c>
      <c r="AG10" s="3" t="n">
        <v>4300</v>
      </c>
      <c r="AI10" s="3" t="n">
        <v>7300</v>
      </c>
      <c r="AK10" s="3" t="n">
        <v>4800</v>
      </c>
      <c r="AL10" s="3" t="n">
        <v>1600</v>
      </c>
      <c r="AM10" s="3" t="n">
        <v>3900</v>
      </c>
      <c r="AN10" s="3" t="n">
        <v>5100</v>
      </c>
      <c r="AO10" s="3" t="n">
        <v>1800</v>
      </c>
      <c r="AP10" s="3" t="n">
        <v>10000</v>
      </c>
    </row>
    <row r="11" customFormat="false" ht="20.1" hidden="false" customHeight="true" outlineLevel="0" collapsed="false">
      <c r="A11" s="43" t="s">
        <v>61</v>
      </c>
      <c r="D11" s="3" t="n">
        <v>75000</v>
      </c>
      <c r="F11" s="3" t="n">
        <v>125</v>
      </c>
      <c r="Q11" s="3" t="n">
        <v>25000</v>
      </c>
      <c r="R11" s="3" t="n">
        <v>16000</v>
      </c>
      <c r="V11" s="3" t="n">
        <v>3000</v>
      </c>
      <c r="W11" s="3" t="n">
        <v>3000</v>
      </c>
      <c r="X11" s="3" t="n">
        <v>1000</v>
      </c>
      <c r="Y11" s="3" t="n">
        <v>2000</v>
      </c>
      <c r="Z11" s="3" t="n">
        <v>250</v>
      </c>
      <c r="AB11" s="2" t="n">
        <v>50000</v>
      </c>
    </row>
    <row r="13" customFormat="false" ht="20.1" hidden="false" customHeight="true" outlineLevel="0" collapsed="false">
      <c r="A13" s="43" t="s">
        <v>135</v>
      </c>
      <c r="B13" s="46" t="s">
        <v>136</v>
      </c>
    </row>
    <row r="14" customFormat="false" ht="20.1" hidden="false" customHeight="true" outlineLevel="0" collapsed="false">
      <c r="A14" s="43" t="s">
        <v>61</v>
      </c>
      <c r="B14" s="46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/>
  <cols>
    <col collapsed="false" hidden="false" max="1" min="1" style="47" width="12.6275303643725"/>
    <col collapsed="false" hidden="false" max="2" min="2" style="47" width="20.6234817813765"/>
    <col collapsed="false" hidden="false" max="28" min="3" style="47" width="12.6275303643725"/>
    <col collapsed="false" hidden="false" max="1025" min="29" style="47" width="9"/>
  </cols>
  <sheetData>
    <row r="1" s="3" customFormat="true" ht="39.95" hidden="false" customHeight="true" outlineLevel="0" collapsed="false">
      <c r="A1" s="3" t="s">
        <v>138</v>
      </c>
      <c r="B1" s="3" t="s">
        <v>63</v>
      </c>
      <c r="C1" s="3" t="s">
        <v>0</v>
      </c>
      <c r="D1" s="3" t="s">
        <v>64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65</v>
      </c>
      <c r="AB1" s="3" t="s">
        <v>34</v>
      </c>
    </row>
    <row r="2" customFormat="false" ht="20.1" hidden="false" customHeight="true" outlineLevel="0" collapsed="false">
      <c r="A2" s="0"/>
      <c r="B2" s="0"/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  <c r="H2" s="3" t="s">
        <v>52</v>
      </c>
      <c r="I2" s="3" t="s">
        <v>52</v>
      </c>
      <c r="J2" s="3" t="s">
        <v>52</v>
      </c>
      <c r="K2" s="3" t="s">
        <v>54</v>
      </c>
      <c r="L2" s="3" t="s">
        <v>55</v>
      </c>
      <c r="M2" s="3" t="s">
        <v>56</v>
      </c>
      <c r="N2" s="3" t="s">
        <v>54</v>
      </c>
      <c r="O2" s="3" t="s">
        <v>54</v>
      </c>
      <c r="P2" s="3" t="s">
        <v>54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 t="s">
        <v>54</v>
      </c>
      <c r="X2" s="3" t="s">
        <v>54</v>
      </c>
      <c r="Y2" s="3" t="s">
        <v>54</v>
      </c>
      <c r="Z2" s="3" t="s">
        <v>56</v>
      </c>
      <c r="AA2" s="3" t="s">
        <v>54</v>
      </c>
      <c r="AB2" s="3" t="s">
        <v>54</v>
      </c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8" customFormat="true" ht="20.1" hidden="false" customHeight="true" outlineLevel="0" collapsed="false">
      <c r="B3" s="49" t="s">
        <v>139</v>
      </c>
    </row>
    <row r="4" s="2" customFormat="true" ht="20.1" hidden="false" customHeight="true" outlineLevel="0" collapsed="false">
      <c r="A4" s="50" t="s">
        <v>140</v>
      </c>
      <c r="B4" s="45" t="s">
        <v>141</v>
      </c>
      <c r="C4" s="3" t="n">
        <v>100</v>
      </c>
      <c r="D4" s="3" t="n">
        <v>100</v>
      </c>
      <c r="E4" s="3" t="n">
        <v>395</v>
      </c>
      <c r="F4" s="3" t="n">
        <v>13.2</v>
      </c>
      <c r="G4" s="3" t="n">
        <v>37</v>
      </c>
      <c r="H4" s="3" t="n">
        <v>2.4</v>
      </c>
      <c r="I4" s="3"/>
      <c r="J4" s="3" t="n">
        <v>0.6</v>
      </c>
      <c r="K4" s="3" t="n">
        <v>80</v>
      </c>
      <c r="L4" s="3"/>
      <c r="M4" s="3" t="n">
        <v>18</v>
      </c>
      <c r="N4" s="3" t="n">
        <v>0.35</v>
      </c>
      <c r="O4" s="3"/>
      <c r="P4" s="3" t="n">
        <v>0.22</v>
      </c>
      <c r="Q4" s="3" t="n">
        <v>0.16</v>
      </c>
      <c r="R4" s="3" t="n">
        <v>3.5</v>
      </c>
      <c r="S4" s="3" t="n">
        <v>6</v>
      </c>
      <c r="T4" s="3" t="n">
        <v>162</v>
      </c>
      <c r="U4" s="3" t="n">
        <v>204</v>
      </c>
      <c r="V4" s="3" t="n">
        <v>59.4</v>
      </c>
      <c r="W4" s="3" t="n">
        <v>16</v>
      </c>
      <c r="X4" s="3" t="n">
        <v>1.6</v>
      </c>
      <c r="Y4" s="3" t="n">
        <v>2.06</v>
      </c>
      <c r="Z4" s="3" t="n">
        <v>11.97</v>
      </c>
      <c r="AA4" s="3" t="n">
        <v>0.06</v>
      </c>
      <c r="AB4" s="3" t="n">
        <v>0.03</v>
      </c>
    </row>
    <row r="5" s="2" customFormat="true" ht="20.1" hidden="false" customHeight="true" outlineLevel="0" collapsed="false">
      <c r="A5" s="50" t="s">
        <v>140</v>
      </c>
      <c r="B5" s="45" t="s">
        <v>142</v>
      </c>
      <c r="C5" s="3" t="n">
        <v>100</v>
      </c>
      <c r="D5" s="3" t="n">
        <v>97</v>
      </c>
      <c r="E5" s="3" t="n">
        <v>336</v>
      </c>
      <c r="F5" s="3" t="n">
        <v>14.6</v>
      </c>
      <c r="G5" s="3" t="n">
        <v>30.8</v>
      </c>
      <c r="H5" s="3"/>
      <c r="I5" s="3"/>
      <c r="J5" s="3" t="n">
        <v>0.6</v>
      </c>
      <c r="K5" s="3" t="n">
        <v>87</v>
      </c>
      <c r="L5" s="3"/>
      <c r="M5" s="3" t="n">
        <v>16</v>
      </c>
      <c r="N5" s="3" t="n">
        <v>0.95</v>
      </c>
      <c r="O5" s="3"/>
      <c r="P5" s="3" t="n">
        <v>0.26</v>
      </c>
      <c r="Q5" s="3" t="n">
        <v>0.11</v>
      </c>
      <c r="R5" s="3" t="n">
        <v>2.8</v>
      </c>
      <c r="S5" s="3" t="n">
        <v>5</v>
      </c>
      <c r="T5" s="3" t="n">
        <v>130</v>
      </c>
      <c r="U5" s="3" t="n">
        <v>178</v>
      </c>
      <c r="V5" s="3" t="n">
        <v>57.5</v>
      </c>
      <c r="W5" s="3" t="n">
        <v>12</v>
      </c>
      <c r="X5" s="3" t="n">
        <v>1</v>
      </c>
      <c r="Y5" s="3" t="n">
        <v>0.84</v>
      </c>
      <c r="Z5" s="3" t="n">
        <v>2.94</v>
      </c>
      <c r="AA5" s="3" t="n">
        <v>0.13</v>
      </c>
      <c r="AB5" s="3"/>
    </row>
    <row r="6" s="2" customFormat="true" ht="20.1" hidden="false" customHeight="true" outlineLevel="0" collapsed="false">
      <c r="A6" s="50" t="s">
        <v>140</v>
      </c>
      <c r="B6" s="45" t="s">
        <v>143</v>
      </c>
      <c r="C6" s="3" t="n">
        <v>100</v>
      </c>
      <c r="D6" s="3" t="n">
        <v>100</v>
      </c>
      <c r="E6" s="3" t="n">
        <v>155</v>
      </c>
      <c r="F6" s="3" t="n">
        <v>20.2</v>
      </c>
      <c r="G6" s="3" t="n">
        <v>7.9</v>
      </c>
      <c r="H6" s="3" t="n">
        <v>0.7</v>
      </c>
      <c r="I6" s="3"/>
      <c r="J6" s="3" t="n">
        <v>0.9</v>
      </c>
      <c r="K6" s="3" t="n">
        <v>55</v>
      </c>
      <c r="L6" s="3"/>
      <c r="M6" s="3" t="n">
        <v>5</v>
      </c>
      <c r="N6" s="3" t="n">
        <v>0.59</v>
      </c>
      <c r="O6" s="3"/>
      <c r="P6" s="3" t="n">
        <v>0.47</v>
      </c>
      <c r="Q6" s="3" t="n">
        <v>0.12</v>
      </c>
      <c r="R6" s="3" t="n">
        <v>5.2</v>
      </c>
      <c r="S6" s="3" t="n">
        <v>6</v>
      </c>
      <c r="T6" s="3" t="n">
        <v>184</v>
      </c>
      <c r="U6" s="3" t="n">
        <v>317</v>
      </c>
      <c r="V6" s="3" t="n">
        <v>43.2</v>
      </c>
      <c r="W6" s="3" t="n">
        <v>28</v>
      </c>
      <c r="X6" s="3" t="n">
        <v>1.5</v>
      </c>
      <c r="Y6" s="3" t="n">
        <v>2.3</v>
      </c>
      <c r="Z6" s="3" t="n">
        <v>5.25</v>
      </c>
      <c r="AA6" s="3" t="n">
        <v>0.16</v>
      </c>
      <c r="AB6" s="3" t="n">
        <v>0.03</v>
      </c>
    </row>
    <row r="7" s="2" customFormat="true" ht="20.1" hidden="false" customHeight="true" outlineLevel="0" collapsed="false">
      <c r="A7" s="50" t="s">
        <v>140</v>
      </c>
      <c r="B7" s="45" t="s">
        <v>144</v>
      </c>
      <c r="C7" s="3" t="n">
        <v>100</v>
      </c>
      <c r="D7" s="3" t="n">
        <v>100</v>
      </c>
      <c r="E7" s="3" t="n">
        <v>190</v>
      </c>
      <c r="F7" s="3" t="n">
        <v>17.9</v>
      </c>
      <c r="G7" s="3" t="n">
        <v>12.8</v>
      </c>
      <c r="H7" s="3" t="n">
        <v>0.8</v>
      </c>
      <c r="I7" s="3"/>
      <c r="J7" s="3" t="n">
        <v>0.9</v>
      </c>
      <c r="K7" s="3" t="n">
        <v>79</v>
      </c>
      <c r="L7" s="3"/>
      <c r="M7" s="3" t="n">
        <v>3</v>
      </c>
      <c r="N7" s="3" t="n">
        <v>0.3</v>
      </c>
      <c r="O7" s="3"/>
      <c r="P7" s="3" t="n">
        <v>0.53</v>
      </c>
      <c r="Q7" s="3" t="n">
        <v>0.24</v>
      </c>
      <c r="R7" s="3" t="n">
        <v>4.9</v>
      </c>
      <c r="S7" s="3" t="n">
        <v>6</v>
      </c>
      <c r="T7" s="3" t="n">
        <v>185</v>
      </c>
      <c r="U7" s="3" t="n">
        <v>295</v>
      </c>
      <c r="V7" s="3" t="n">
        <v>63</v>
      </c>
      <c r="W7" s="3" t="n">
        <v>25</v>
      </c>
      <c r="X7" s="3" t="n">
        <v>0.9</v>
      </c>
      <c r="Y7" s="3" t="n">
        <v>2.18</v>
      </c>
      <c r="Z7" s="3" t="n">
        <v>13.4</v>
      </c>
      <c r="AA7" s="3" t="n">
        <v>0.14</v>
      </c>
      <c r="AB7" s="3" t="n">
        <v>0.04</v>
      </c>
    </row>
    <row r="8" s="2" customFormat="true" ht="20.1" hidden="false" customHeight="true" outlineLevel="0" collapsed="false">
      <c r="A8" s="50" t="s">
        <v>140</v>
      </c>
      <c r="B8" s="45" t="s">
        <v>145</v>
      </c>
      <c r="C8" s="3" t="n">
        <v>100</v>
      </c>
      <c r="D8" s="3" t="n">
        <v>100</v>
      </c>
      <c r="E8" s="3" t="n">
        <v>196</v>
      </c>
      <c r="F8" s="3" t="n">
        <v>6.9</v>
      </c>
      <c r="G8" s="3" t="n">
        <v>18.7</v>
      </c>
      <c r="H8" s="3"/>
      <c r="I8" s="3"/>
      <c r="J8" s="3" t="n">
        <v>0.8</v>
      </c>
      <c r="K8" s="3" t="n">
        <v>137</v>
      </c>
      <c r="L8" s="3"/>
      <c r="M8" s="3" t="n">
        <v>7</v>
      </c>
      <c r="N8" s="3" t="n">
        <v>0.5</v>
      </c>
      <c r="O8" s="3"/>
      <c r="P8" s="3" t="n">
        <v>0.06</v>
      </c>
      <c r="Q8" s="3" t="n">
        <v>0.11</v>
      </c>
      <c r="R8" s="3" t="n">
        <v>1.9</v>
      </c>
      <c r="S8" s="3" t="n">
        <v>10</v>
      </c>
      <c r="T8" s="3" t="n">
        <v>56</v>
      </c>
      <c r="U8" s="3" t="n">
        <v>44</v>
      </c>
      <c r="V8" s="3" t="n">
        <v>116.3</v>
      </c>
      <c r="W8" s="3" t="n">
        <v>8</v>
      </c>
      <c r="X8" s="3" t="n">
        <v>1</v>
      </c>
      <c r="Y8" s="3" t="n">
        <v>0.98</v>
      </c>
      <c r="Z8" s="3" t="n">
        <v>16.75</v>
      </c>
      <c r="AA8" s="3" t="n">
        <v>0.06</v>
      </c>
      <c r="AB8" s="3" t="n">
        <v>0.07</v>
      </c>
    </row>
    <row r="9" s="2" customFormat="true" ht="20.1" hidden="false" customHeight="true" outlineLevel="0" collapsed="false">
      <c r="A9" s="50" t="s">
        <v>140</v>
      </c>
      <c r="B9" s="45" t="s">
        <v>146</v>
      </c>
      <c r="C9" s="3" t="n">
        <v>100</v>
      </c>
      <c r="D9" s="3" t="n">
        <v>96</v>
      </c>
      <c r="E9" s="3" t="n">
        <v>110</v>
      </c>
      <c r="F9" s="3" t="n">
        <v>15.2</v>
      </c>
      <c r="G9" s="3" t="n">
        <v>5.1</v>
      </c>
      <c r="H9" s="3" t="n">
        <v>0.7</v>
      </c>
      <c r="I9" s="3"/>
      <c r="J9" s="3" t="n">
        <v>0.8</v>
      </c>
      <c r="K9" s="3" t="n">
        <v>165</v>
      </c>
      <c r="L9" s="3"/>
      <c r="M9" s="3" t="n">
        <v>3</v>
      </c>
      <c r="N9" s="3" t="n">
        <v>0.32</v>
      </c>
      <c r="O9" s="3"/>
      <c r="P9" s="3" t="n">
        <v>0.07</v>
      </c>
      <c r="Q9" s="3" t="n">
        <v>0.16</v>
      </c>
      <c r="R9" s="3" t="n">
        <v>3.7</v>
      </c>
      <c r="S9" s="3" t="n">
        <v>11</v>
      </c>
      <c r="T9" s="3" t="n">
        <v>124</v>
      </c>
      <c r="U9" s="3" t="n">
        <v>171</v>
      </c>
      <c r="V9" s="3" t="n">
        <v>75.1</v>
      </c>
      <c r="W9" s="3" t="n">
        <v>12</v>
      </c>
      <c r="X9" s="3" t="n">
        <v>2.4</v>
      </c>
      <c r="Y9" s="3" t="n">
        <v>1.92</v>
      </c>
      <c r="Z9" s="3" t="n">
        <v>12.76</v>
      </c>
      <c r="AA9" s="3" t="n">
        <v>0.1</v>
      </c>
      <c r="AB9" s="3" t="n">
        <v>0.12</v>
      </c>
    </row>
    <row r="10" s="2" customFormat="true" ht="20.1" hidden="false" customHeight="true" outlineLevel="0" collapsed="false">
      <c r="A10" s="50" t="s">
        <v>140</v>
      </c>
      <c r="B10" s="45" t="s">
        <v>147</v>
      </c>
      <c r="C10" s="3" t="n">
        <v>100</v>
      </c>
      <c r="D10" s="3" t="n">
        <v>97</v>
      </c>
      <c r="E10" s="3" t="n">
        <v>84</v>
      </c>
      <c r="F10" s="3" t="n">
        <v>12.2</v>
      </c>
      <c r="G10" s="3" t="n">
        <v>3.9</v>
      </c>
      <c r="H10" s="3" t="n">
        <v>0.1</v>
      </c>
      <c r="I10" s="3"/>
      <c r="J10" s="3" t="n">
        <v>0.7</v>
      </c>
      <c r="K10" s="3" t="n">
        <v>290</v>
      </c>
      <c r="L10" s="3"/>
      <c r="M10" s="3" t="n">
        <v>10</v>
      </c>
      <c r="N10" s="3" t="n">
        <v>0.45</v>
      </c>
      <c r="O10" s="3"/>
      <c r="P10" s="3" t="n">
        <v>0.04</v>
      </c>
      <c r="Q10" s="3" t="n">
        <v>0.18</v>
      </c>
      <c r="R10" s="3" t="n">
        <v>1.8</v>
      </c>
      <c r="S10" s="3" t="n">
        <v>6</v>
      </c>
      <c r="T10" s="3" t="n">
        <v>165</v>
      </c>
      <c r="U10" s="3" t="n">
        <v>210</v>
      </c>
      <c r="V10" s="3" t="n">
        <v>81.4</v>
      </c>
      <c r="W10" s="3" t="n">
        <v>10</v>
      </c>
      <c r="X10" s="3" t="n">
        <v>5.3</v>
      </c>
      <c r="Y10" s="3" t="n">
        <v>1.21</v>
      </c>
      <c r="Z10" s="3" t="n">
        <v>10.77</v>
      </c>
      <c r="AA10" s="3" t="n">
        <v>0.08</v>
      </c>
      <c r="AB10" s="3" t="n">
        <v>0.04</v>
      </c>
    </row>
    <row r="11" s="1" customFormat="true" ht="20.1" hidden="false" customHeight="true" outlineLevel="0" collapsed="false">
      <c r="A11" s="50" t="s">
        <v>140</v>
      </c>
      <c r="B11" s="45" t="s">
        <v>148</v>
      </c>
      <c r="C11" s="3" t="n">
        <v>100</v>
      </c>
      <c r="D11" s="3" t="n">
        <v>99</v>
      </c>
      <c r="E11" s="3" t="n">
        <v>129</v>
      </c>
      <c r="F11" s="3" t="n">
        <v>19.3</v>
      </c>
      <c r="G11" s="3" t="n">
        <v>3.5</v>
      </c>
      <c r="H11" s="3" t="n">
        <v>5</v>
      </c>
      <c r="I11" s="3"/>
      <c r="J11" s="3" t="n">
        <v>1.5</v>
      </c>
      <c r="K11" s="3" t="n">
        <v>288</v>
      </c>
      <c r="L11" s="3"/>
      <c r="M11" s="3" t="n">
        <v>4972</v>
      </c>
      <c r="N11" s="3" t="n">
        <v>0.86</v>
      </c>
      <c r="O11" s="3" t="n">
        <v>20</v>
      </c>
      <c r="P11" s="3" t="n">
        <v>0.21</v>
      </c>
      <c r="Q11" s="3" t="n">
        <v>2.08</v>
      </c>
      <c r="R11" s="3" t="n">
        <v>15</v>
      </c>
      <c r="S11" s="3" t="n">
        <v>6</v>
      </c>
      <c r="T11" s="3" t="n">
        <v>310</v>
      </c>
      <c r="U11" s="3" t="n">
        <v>235</v>
      </c>
      <c r="V11" s="3" t="n">
        <v>68.6</v>
      </c>
      <c r="W11" s="3" t="n">
        <v>24</v>
      </c>
      <c r="X11" s="3" t="n">
        <v>22.6</v>
      </c>
      <c r="Y11" s="3" t="n">
        <v>5.78</v>
      </c>
      <c r="Z11" s="3" t="n">
        <v>19.21</v>
      </c>
      <c r="AA11" s="3" t="n">
        <v>0.65</v>
      </c>
      <c r="AB11" s="3" t="n">
        <v>0.26</v>
      </c>
    </row>
    <row r="12" s="1" customFormat="true" ht="20.1" hidden="false" customHeight="true" outlineLevel="0" collapsed="false">
      <c r="A12" s="50" t="s">
        <v>140</v>
      </c>
      <c r="B12" s="45" t="s">
        <v>149</v>
      </c>
      <c r="C12" s="3" t="n">
        <v>100</v>
      </c>
      <c r="D12" s="3" t="n">
        <v>93</v>
      </c>
      <c r="E12" s="3" t="n">
        <v>96</v>
      </c>
      <c r="F12" s="3" t="n">
        <v>15.4</v>
      </c>
      <c r="G12" s="3" t="n">
        <v>3.2</v>
      </c>
      <c r="H12" s="3" t="n">
        <v>1.4</v>
      </c>
      <c r="I12" s="3"/>
      <c r="J12" s="3" t="n">
        <v>1.2</v>
      </c>
      <c r="K12" s="3" t="n">
        <v>354</v>
      </c>
      <c r="L12" s="3"/>
      <c r="M12" s="3" t="n">
        <v>41</v>
      </c>
      <c r="N12" s="3" t="n">
        <v>0.34</v>
      </c>
      <c r="O12" s="3" t="n">
        <v>13</v>
      </c>
      <c r="P12" s="3" t="n">
        <v>0.31</v>
      </c>
      <c r="Q12" s="3" t="n">
        <v>1.14</v>
      </c>
      <c r="R12" s="3" t="n">
        <v>8</v>
      </c>
      <c r="S12" s="3" t="n">
        <v>12</v>
      </c>
      <c r="T12" s="3" t="n">
        <v>215</v>
      </c>
      <c r="U12" s="3" t="n">
        <v>217</v>
      </c>
      <c r="V12" s="3" t="n">
        <v>134.2</v>
      </c>
      <c r="W12" s="3" t="n">
        <v>22</v>
      </c>
      <c r="X12" s="3" t="n">
        <v>6.1</v>
      </c>
      <c r="Y12" s="3" t="n">
        <v>2.56</v>
      </c>
      <c r="Z12" s="3" t="n">
        <v>111.77</v>
      </c>
      <c r="AA12" s="3" t="n">
        <v>0.58</v>
      </c>
      <c r="AB12" s="3" t="n">
        <v>0.16</v>
      </c>
    </row>
    <row r="13" s="1" customFormat="true" ht="20.1" hidden="false" customHeight="true" outlineLevel="0" collapsed="false">
      <c r="A13" s="50" t="s">
        <v>140</v>
      </c>
      <c r="B13" s="45" t="s">
        <v>150</v>
      </c>
      <c r="C13" s="3" t="n">
        <v>100</v>
      </c>
      <c r="D13" s="3" t="n">
        <v>97</v>
      </c>
      <c r="E13" s="3" t="n">
        <v>119</v>
      </c>
      <c r="F13" s="3" t="n">
        <v>16.6</v>
      </c>
      <c r="G13" s="3" t="n">
        <v>5.3</v>
      </c>
      <c r="H13" s="3" t="n">
        <v>1.1</v>
      </c>
      <c r="I13" s="3"/>
      <c r="J13" s="3" t="n">
        <v>1</v>
      </c>
      <c r="K13" s="3" t="n">
        <v>151</v>
      </c>
      <c r="L13" s="3"/>
      <c r="M13" s="3" t="n">
        <v>13</v>
      </c>
      <c r="N13" s="3" t="n">
        <v>0.74</v>
      </c>
      <c r="O13" s="3" t="n">
        <v>4</v>
      </c>
      <c r="P13" s="3" t="n">
        <v>0.19</v>
      </c>
      <c r="Q13" s="3" t="n">
        <v>0.48</v>
      </c>
      <c r="R13" s="3" t="n">
        <v>6.8</v>
      </c>
      <c r="S13" s="3" t="n">
        <v>12</v>
      </c>
      <c r="T13" s="3" t="n">
        <v>189</v>
      </c>
      <c r="U13" s="3" t="n">
        <v>260</v>
      </c>
      <c r="V13" s="3" t="n">
        <v>71.2</v>
      </c>
      <c r="W13" s="3" t="n">
        <v>17</v>
      </c>
      <c r="X13" s="3" t="n">
        <v>4.3</v>
      </c>
      <c r="Y13" s="3" t="n">
        <v>1.9</v>
      </c>
      <c r="Z13" s="3" t="n">
        <v>14.94</v>
      </c>
      <c r="AA13" s="3" t="n">
        <v>0.37</v>
      </c>
      <c r="AB13" s="3" t="n">
        <v>0.05</v>
      </c>
    </row>
    <row r="14" s="1" customFormat="true" ht="20.1" hidden="false" customHeight="true" outlineLevel="0" collapsed="false">
      <c r="A14" s="50" t="s">
        <v>140</v>
      </c>
      <c r="B14" s="45" t="s">
        <v>151</v>
      </c>
      <c r="C14" s="3" t="n">
        <v>100</v>
      </c>
      <c r="D14" s="3" t="n">
        <v>100</v>
      </c>
      <c r="E14" s="3" t="n">
        <v>55</v>
      </c>
      <c r="F14" s="3" t="n">
        <v>12.2</v>
      </c>
      <c r="G14" s="3" t="n">
        <v>0.3</v>
      </c>
      <c r="H14" s="3" t="n">
        <v>0.9</v>
      </c>
      <c r="I14" s="3"/>
      <c r="J14" s="3" t="n">
        <v>0.8</v>
      </c>
      <c r="K14" s="3" t="n">
        <v>51</v>
      </c>
      <c r="L14" s="3"/>
      <c r="M14" s="3"/>
      <c r="N14" s="3" t="n">
        <v>0.2</v>
      </c>
      <c r="O14" s="3"/>
      <c r="P14" s="3" t="n">
        <v>0.03</v>
      </c>
      <c r="Q14" s="3" t="n">
        <v>0.04</v>
      </c>
      <c r="R14" s="3" t="n">
        <v>0.3</v>
      </c>
      <c r="S14" s="3" t="n">
        <v>4</v>
      </c>
      <c r="T14" s="3" t="n">
        <v>16</v>
      </c>
      <c r="U14" s="3" t="n">
        <v>56</v>
      </c>
      <c r="V14" s="3" t="n">
        <v>56</v>
      </c>
      <c r="W14" s="3" t="n">
        <v>5</v>
      </c>
      <c r="X14" s="3" t="n">
        <v>8.7</v>
      </c>
      <c r="Y14" s="3" t="n">
        <v>0.28</v>
      </c>
      <c r="Z14" s="3" t="n">
        <v>7.94</v>
      </c>
      <c r="AA14" s="3" t="n">
        <v>0.1</v>
      </c>
      <c r="AB14" s="3" t="n">
        <v>0.03</v>
      </c>
    </row>
    <row r="15" s="1" customFormat="true" ht="20.1" hidden="false" customHeight="true" outlineLevel="0" collapsed="false">
      <c r="A15" s="50" t="s">
        <v>140</v>
      </c>
      <c r="B15" s="45" t="s">
        <v>152</v>
      </c>
      <c r="C15" s="3" t="n">
        <v>100</v>
      </c>
      <c r="D15" s="3" t="n">
        <v>100</v>
      </c>
      <c r="E15" s="3" t="n">
        <v>396</v>
      </c>
      <c r="F15" s="3" t="n">
        <v>23.4</v>
      </c>
      <c r="G15" s="3" t="n">
        <v>11.5</v>
      </c>
      <c r="H15" s="3" t="n">
        <v>49.7</v>
      </c>
      <c r="I15" s="3"/>
      <c r="J15" s="3" t="n">
        <v>6</v>
      </c>
      <c r="K15" s="3" t="n">
        <v>111</v>
      </c>
      <c r="L15" s="3"/>
      <c r="M15" s="3" t="n">
        <v>44</v>
      </c>
      <c r="N15" s="3" t="n">
        <v>10.02</v>
      </c>
      <c r="O15" s="3"/>
      <c r="P15" s="3" t="n">
        <v>0.04</v>
      </c>
      <c r="Q15" s="3" t="n">
        <v>0.13</v>
      </c>
      <c r="R15" s="3" t="n">
        <v>3.3</v>
      </c>
      <c r="S15" s="3" t="n">
        <v>41</v>
      </c>
      <c r="T15" s="3" t="n">
        <v>162</v>
      </c>
      <c r="U15" s="3" t="n">
        <v>313</v>
      </c>
      <c r="V15" s="3" t="n">
        <v>469</v>
      </c>
      <c r="W15" s="3" t="n">
        <v>55</v>
      </c>
      <c r="X15" s="3" t="n">
        <v>6.4</v>
      </c>
      <c r="Y15" s="3" t="n">
        <v>4.28</v>
      </c>
      <c r="Z15" s="3" t="n">
        <v>8.77</v>
      </c>
      <c r="AA15" s="3" t="n">
        <v>0.13</v>
      </c>
      <c r="AB15" s="3" t="n">
        <v>0.6</v>
      </c>
    </row>
    <row r="16" s="1" customFormat="true" ht="20.1" hidden="false" customHeight="true" outlineLevel="0" collapsed="false">
      <c r="A16" s="50" t="s">
        <v>140</v>
      </c>
      <c r="B16" s="45" t="s">
        <v>153</v>
      </c>
      <c r="C16" s="3" t="n">
        <v>100</v>
      </c>
      <c r="D16" s="3" t="n">
        <v>99</v>
      </c>
      <c r="E16" s="3" t="n">
        <v>125</v>
      </c>
      <c r="F16" s="3" t="n">
        <v>19.9</v>
      </c>
      <c r="G16" s="3" t="n">
        <v>4.2</v>
      </c>
      <c r="H16" s="3" t="n">
        <v>2</v>
      </c>
      <c r="I16" s="3"/>
      <c r="J16" s="3" t="n">
        <v>1.1</v>
      </c>
      <c r="K16" s="3" t="n">
        <v>84</v>
      </c>
      <c r="L16" s="3"/>
      <c r="M16" s="3" t="n">
        <v>7</v>
      </c>
      <c r="N16" s="3" t="n">
        <v>0.65</v>
      </c>
      <c r="O16" s="3"/>
      <c r="P16" s="3" t="n">
        <v>0.04</v>
      </c>
      <c r="Q16" s="3" t="n">
        <v>0.14</v>
      </c>
      <c r="R16" s="3" t="n">
        <v>5.6</v>
      </c>
      <c r="S16" s="3" t="n">
        <v>23</v>
      </c>
      <c r="T16" s="3" t="n">
        <v>168</v>
      </c>
      <c r="U16" s="3" t="n">
        <v>216</v>
      </c>
      <c r="V16" s="3" t="n">
        <v>84.2</v>
      </c>
      <c r="W16" s="3" t="n">
        <v>20</v>
      </c>
      <c r="X16" s="3" t="n">
        <v>3.3</v>
      </c>
      <c r="Y16" s="3" t="n">
        <v>4.73</v>
      </c>
      <c r="Z16" s="3" t="n">
        <v>6.45</v>
      </c>
      <c r="AA16" s="3" t="n">
        <v>0.18</v>
      </c>
      <c r="AB16" s="3" t="n">
        <v>0.04</v>
      </c>
    </row>
    <row r="17" s="1" customFormat="true" ht="20.1" hidden="false" customHeight="true" outlineLevel="0" collapsed="false">
      <c r="A17" s="50" t="s">
        <v>140</v>
      </c>
      <c r="B17" s="45" t="s">
        <v>154</v>
      </c>
      <c r="C17" s="3" t="n">
        <v>100</v>
      </c>
      <c r="D17" s="3" t="n">
        <v>100</v>
      </c>
      <c r="E17" s="3" t="n">
        <v>106</v>
      </c>
      <c r="F17" s="3" t="n">
        <v>20.9</v>
      </c>
      <c r="G17" s="3" t="n">
        <v>2</v>
      </c>
      <c r="H17" s="3" t="n">
        <v>1.1</v>
      </c>
      <c r="I17" s="3"/>
      <c r="J17" s="3" t="n">
        <v>1.1</v>
      </c>
      <c r="K17" s="3" t="n">
        <v>74</v>
      </c>
      <c r="L17" s="3"/>
      <c r="M17" s="3" t="n">
        <v>3</v>
      </c>
      <c r="N17" s="3" t="n">
        <v>0.97</v>
      </c>
      <c r="O17" s="3"/>
      <c r="P17" s="3" t="n">
        <v>0.04</v>
      </c>
      <c r="Q17" s="3" t="n">
        <v>0.14</v>
      </c>
      <c r="R17" s="3" t="n">
        <v>6.1</v>
      </c>
      <c r="S17" s="3" t="n">
        <v>5</v>
      </c>
      <c r="T17" s="3" t="n">
        <v>210</v>
      </c>
      <c r="U17" s="3" t="n">
        <v>197</v>
      </c>
      <c r="V17" s="3" t="n">
        <v>45.4</v>
      </c>
      <c r="W17" s="3" t="n">
        <v>21</v>
      </c>
      <c r="X17" s="3" t="n">
        <v>3.3</v>
      </c>
      <c r="Y17" s="3" t="n">
        <v>4.07</v>
      </c>
      <c r="Z17" s="3" t="n">
        <v>4.96</v>
      </c>
      <c r="AA17" s="3" t="n">
        <v>0.11</v>
      </c>
      <c r="AB17" s="3" t="n">
        <v>0.02</v>
      </c>
    </row>
    <row r="18" s="1" customFormat="true" ht="20.1" hidden="false" customHeight="true" outlineLevel="0" collapsed="false">
      <c r="A18" s="50" t="s">
        <v>140</v>
      </c>
      <c r="B18" s="45" t="s">
        <v>155</v>
      </c>
      <c r="C18" s="3" t="n">
        <v>100</v>
      </c>
      <c r="D18" s="3" t="n">
        <v>100</v>
      </c>
      <c r="E18" s="3" t="n">
        <v>107</v>
      </c>
      <c r="F18" s="3" t="n">
        <v>22.2</v>
      </c>
      <c r="G18" s="3" t="n">
        <v>0.9</v>
      </c>
      <c r="H18" s="3" t="n">
        <v>2.4</v>
      </c>
      <c r="I18" s="3"/>
      <c r="J18" s="3" t="n">
        <v>1.3</v>
      </c>
      <c r="K18" s="3" t="n">
        <v>63</v>
      </c>
      <c r="L18" s="3"/>
      <c r="M18" s="3" t="n">
        <v>4</v>
      </c>
      <c r="N18" s="3" t="n">
        <v>0.65</v>
      </c>
      <c r="O18" s="3"/>
      <c r="P18" s="3" t="n">
        <v>0.05</v>
      </c>
      <c r="Q18" s="3" t="n">
        <v>0.15</v>
      </c>
      <c r="R18" s="3" t="n">
        <v>5.6</v>
      </c>
      <c r="S18" s="3" t="n">
        <v>23</v>
      </c>
      <c r="T18" s="3" t="n">
        <v>168</v>
      </c>
      <c r="U18" s="3" t="n">
        <v>216</v>
      </c>
      <c r="V18" s="3" t="n">
        <v>84.2</v>
      </c>
      <c r="W18" s="3" t="n">
        <v>20</v>
      </c>
      <c r="X18" s="3" t="n">
        <v>3.3</v>
      </c>
      <c r="Y18" s="3" t="n">
        <v>4.73</v>
      </c>
      <c r="Z18" s="3" t="n">
        <v>6.45</v>
      </c>
      <c r="AA18" s="3" t="n">
        <v>0.18</v>
      </c>
      <c r="AB18" s="3" t="n">
        <v>0.04</v>
      </c>
    </row>
    <row r="19" s="1" customFormat="true" ht="20.1" hidden="false" customHeight="true" outlineLevel="0" collapsed="false">
      <c r="A19" s="50" t="s">
        <v>140</v>
      </c>
      <c r="B19" s="45" t="s">
        <v>156</v>
      </c>
      <c r="C19" s="3" t="n">
        <v>100</v>
      </c>
      <c r="D19" s="3" t="n">
        <v>100</v>
      </c>
      <c r="E19" s="3" t="n">
        <v>72</v>
      </c>
      <c r="F19" s="3" t="n">
        <v>14.5</v>
      </c>
      <c r="G19" s="3" t="n">
        <v>1.6</v>
      </c>
      <c r="H19" s="3"/>
      <c r="I19" s="3"/>
      <c r="J19" s="3" t="n">
        <v>0.6</v>
      </c>
      <c r="K19" s="3" t="n">
        <v>104</v>
      </c>
      <c r="L19" s="3"/>
      <c r="M19" s="3" t="n">
        <v>2</v>
      </c>
      <c r="N19" s="3" t="n">
        <v>0.51</v>
      </c>
      <c r="O19" s="3"/>
      <c r="P19" s="3" t="n">
        <v>0.03</v>
      </c>
      <c r="Q19" s="3" t="n">
        <v>0.13</v>
      </c>
      <c r="R19" s="3" t="n">
        <v>2.5</v>
      </c>
      <c r="S19" s="3" t="n">
        <v>40</v>
      </c>
      <c r="T19" s="3" t="n">
        <v>104</v>
      </c>
      <c r="U19" s="3" t="n">
        <v>162</v>
      </c>
      <c r="V19" s="3" t="n">
        <v>60.6</v>
      </c>
      <c r="W19" s="3" t="n">
        <v>17</v>
      </c>
      <c r="X19" s="3" t="n">
        <v>1.8</v>
      </c>
      <c r="Y19" s="3" t="n">
        <v>2.31</v>
      </c>
      <c r="Z19" s="3" t="n">
        <v>9.07</v>
      </c>
      <c r="AA19" s="3" t="n">
        <v>0.07</v>
      </c>
      <c r="AB19" s="3" t="n">
        <v>0.21</v>
      </c>
    </row>
    <row r="20" s="1" customFormat="true" ht="20.1" hidden="false" customHeight="true" outlineLevel="0" collapsed="false">
      <c r="A20" s="50" t="s">
        <v>140</v>
      </c>
      <c r="B20" s="45" t="s">
        <v>157</v>
      </c>
      <c r="C20" s="3" t="n">
        <v>100</v>
      </c>
      <c r="D20" s="3" t="n">
        <v>100</v>
      </c>
      <c r="E20" s="3" t="n">
        <v>95</v>
      </c>
      <c r="F20" s="3" t="n">
        <v>16.5</v>
      </c>
      <c r="G20" s="3" t="n">
        <v>2.5</v>
      </c>
      <c r="H20" s="3" t="n">
        <v>1.5</v>
      </c>
      <c r="I20" s="3"/>
      <c r="J20" s="3" t="n">
        <v>0.9</v>
      </c>
      <c r="K20" s="3" t="n">
        <v>306</v>
      </c>
      <c r="L20" s="3"/>
      <c r="M20" s="3" t="n">
        <v>12</v>
      </c>
      <c r="N20" s="3" t="n">
        <v>0.34</v>
      </c>
      <c r="O20" s="3" t="n">
        <v>13</v>
      </c>
      <c r="P20" s="3" t="n">
        <v>0.04</v>
      </c>
      <c r="Q20" s="3" t="n">
        <v>0.21</v>
      </c>
      <c r="R20" s="3" t="n">
        <v>3.4</v>
      </c>
      <c r="S20" s="3" t="n">
        <v>8</v>
      </c>
      <c r="T20" s="3" t="n">
        <v>269</v>
      </c>
      <c r="U20" s="3" t="n">
        <v>197</v>
      </c>
      <c r="V20" s="3" t="n">
        <v>154.8</v>
      </c>
      <c r="W20" s="3" t="n">
        <v>14</v>
      </c>
      <c r="X20" s="3" t="n">
        <v>11.7</v>
      </c>
      <c r="Y20" s="3" t="n">
        <v>2.67</v>
      </c>
      <c r="Z20" s="3" t="n">
        <v>13.61</v>
      </c>
      <c r="AA20" s="3" t="n">
        <v>0.22</v>
      </c>
      <c r="AB20" s="3" t="n">
        <v>0.16</v>
      </c>
    </row>
    <row r="21" s="2" customFormat="true" ht="20.1" hidden="false" customHeight="true" outlineLevel="0" collapsed="false">
      <c r="A21" s="50" t="s">
        <v>140</v>
      </c>
      <c r="B21" s="45" t="s">
        <v>158</v>
      </c>
      <c r="C21" s="3" t="n">
        <v>100</v>
      </c>
      <c r="D21" s="3" t="n">
        <v>100</v>
      </c>
      <c r="E21" s="3" t="n">
        <v>139</v>
      </c>
      <c r="F21" s="3" t="n">
        <v>19.8</v>
      </c>
      <c r="G21" s="3" t="n">
        <v>3.9</v>
      </c>
      <c r="H21" s="3" t="n">
        <v>6.2</v>
      </c>
      <c r="I21" s="3"/>
      <c r="J21" s="3" t="n">
        <v>1.4</v>
      </c>
      <c r="K21" s="3" t="n">
        <v>297</v>
      </c>
      <c r="L21" s="3"/>
      <c r="M21" s="3" t="n">
        <v>20220</v>
      </c>
      <c r="N21" s="3" t="n">
        <v>0.13</v>
      </c>
      <c r="O21" s="3" t="n">
        <v>9</v>
      </c>
      <c r="P21" s="3" t="n">
        <v>0.16</v>
      </c>
      <c r="Q21" s="3" t="n">
        <v>1.3</v>
      </c>
      <c r="R21" s="3" t="n">
        <v>11.9</v>
      </c>
      <c r="S21" s="3" t="n">
        <v>4</v>
      </c>
      <c r="T21" s="3" t="n">
        <v>252</v>
      </c>
      <c r="U21" s="3" t="n">
        <v>185</v>
      </c>
      <c r="V21" s="3" t="n">
        <v>45</v>
      </c>
      <c r="W21" s="3" t="n">
        <v>22</v>
      </c>
      <c r="X21" s="3" t="n">
        <v>6.6</v>
      </c>
      <c r="Y21" s="3" t="n">
        <v>5.01</v>
      </c>
      <c r="Z21" s="3" t="n">
        <v>11.99</v>
      </c>
      <c r="AA21" s="3" t="n">
        <v>1.34</v>
      </c>
      <c r="AB21" s="3" t="n">
        <v>0.37</v>
      </c>
    </row>
    <row r="22" s="2" customFormat="true" ht="20.1" hidden="false" customHeight="true" outlineLevel="0" collapsed="false">
      <c r="A22" s="50" t="s">
        <v>140</v>
      </c>
      <c r="B22" s="45" t="s">
        <v>159</v>
      </c>
      <c r="C22" s="3" t="n">
        <v>100</v>
      </c>
      <c r="D22" s="3" t="n">
        <v>89</v>
      </c>
      <c r="E22" s="3" t="n">
        <v>94</v>
      </c>
      <c r="F22" s="3" t="n">
        <v>15.6</v>
      </c>
      <c r="G22" s="3" t="n">
        <v>2.4</v>
      </c>
      <c r="H22" s="3" t="n">
        <v>2.6</v>
      </c>
      <c r="I22" s="3"/>
      <c r="J22" s="3" t="n">
        <v>1.1</v>
      </c>
      <c r="K22" s="3" t="n">
        <v>295</v>
      </c>
      <c r="L22" s="3"/>
      <c r="M22" s="3" t="n">
        <v>88</v>
      </c>
      <c r="N22" s="3" t="n">
        <v>0.19</v>
      </c>
      <c r="O22" s="3"/>
      <c r="P22" s="3" t="n">
        <v>0.24</v>
      </c>
      <c r="Q22" s="3" t="n">
        <v>0.85</v>
      </c>
      <c r="R22" s="3" t="n">
        <v>7.7</v>
      </c>
      <c r="S22" s="3" t="n">
        <v>8</v>
      </c>
      <c r="T22" s="3" t="n">
        <v>214</v>
      </c>
      <c r="U22" s="3" t="n">
        <v>190</v>
      </c>
      <c r="V22" s="3" t="n">
        <v>180.8</v>
      </c>
      <c r="W22" s="3" t="n">
        <v>13</v>
      </c>
      <c r="X22" s="3" t="n">
        <v>9.4</v>
      </c>
      <c r="Y22" s="3" t="n">
        <v>2.17</v>
      </c>
      <c r="Z22" s="3" t="n">
        <v>70.25</v>
      </c>
      <c r="AA22" s="3" t="n">
        <v>0.16</v>
      </c>
      <c r="AB22" s="3" t="n">
        <v>0.06</v>
      </c>
    </row>
    <row r="23" s="2" customFormat="true" ht="20.1" hidden="false" customHeight="true" outlineLevel="0" collapsed="false">
      <c r="A23" s="50" t="s">
        <v>140</v>
      </c>
      <c r="B23" s="45" t="s">
        <v>160</v>
      </c>
      <c r="C23" s="3" t="n">
        <v>100</v>
      </c>
      <c r="D23" s="3" t="n">
        <v>100</v>
      </c>
      <c r="E23" s="3" t="n">
        <v>106</v>
      </c>
      <c r="F23" s="3" t="n">
        <v>15.4</v>
      </c>
      <c r="G23" s="3" t="n">
        <v>3.5</v>
      </c>
      <c r="H23" s="3" t="n">
        <v>3.1</v>
      </c>
      <c r="I23" s="3"/>
      <c r="J23" s="3" t="n">
        <v>0.8</v>
      </c>
      <c r="K23" s="3" t="n">
        <v>115</v>
      </c>
      <c r="L23" s="3"/>
      <c r="M23" s="3" t="n">
        <v>17</v>
      </c>
      <c r="N23" s="3" t="n">
        <v>0.19</v>
      </c>
      <c r="O23" s="3" t="n">
        <v>5</v>
      </c>
      <c r="P23" s="3" t="n">
        <v>0.26</v>
      </c>
      <c r="Q23" s="3" t="n">
        <v>0.39</v>
      </c>
      <c r="R23" s="3" t="n">
        <v>6.8</v>
      </c>
      <c r="S23" s="3" t="n">
        <v>4</v>
      </c>
      <c r="T23" s="3" t="n">
        <v>178</v>
      </c>
      <c r="U23" s="3" t="n">
        <v>282</v>
      </c>
      <c r="V23" s="3" t="n">
        <v>47.9</v>
      </c>
      <c r="W23" s="3" t="n">
        <v>25</v>
      </c>
      <c r="X23" s="3" t="n">
        <v>5.9</v>
      </c>
      <c r="Y23" s="3" t="n">
        <v>2.41</v>
      </c>
      <c r="Z23" s="3" t="n">
        <v>14.8</v>
      </c>
      <c r="AA23" s="3" t="n">
        <v>0.37</v>
      </c>
      <c r="AB23" s="3" t="n">
        <v>0.06</v>
      </c>
    </row>
    <row r="24" customFormat="false" ht="20.1" hidden="false" customHeight="true" outlineLevel="0" collapsed="false">
      <c r="A24" s="50" t="s">
        <v>140</v>
      </c>
      <c r="B24" s="51" t="s">
        <v>161</v>
      </c>
      <c r="C24" s="3" t="n">
        <v>100</v>
      </c>
      <c r="D24" s="47" t="n">
        <v>100</v>
      </c>
      <c r="E24" s="47" t="n">
        <v>193</v>
      </c>
      <c r="F24" s="47" t="n">
        <v>17.4</v>
      </c>
      <c r="G24" s="47" t="n">
        <v>12.4</v>
      </c>
      <c r="H24" s="47" t="n">
        <v>3</v>
      </c>
      <c r="I24" s="0"/>
      <c r="J24" s="47" t="n">
        <v>0.8</v>
      </c>
      <c r="K24" s="47" t="n">
        <v>56</v>
      </c>
      <c r="L24" s="0"/>
      <c r="M24" s="0"/>
      <c r="N24" s="47" t="n">
        <v>0.17</v>
      </c>
      <c r="O24" s="0"/>
      <c r="P24" s="47" t="n">
        <v>0.04</v>
      </c>
      <c r="Q24" s="47" t="n">
        <v>0.08</v>
      </c>
      <c r="R24" s="47" t="n">
        <v>2.28</v>
      </c>
      <c r="S24" s="0"/>
      <c r="T24" s="0"/>
      <c r="U24" s="0"/>
      <c r="V24" s="0"/>
      <c r="W24" s="0"/>
      <c r="X24" s="47" t="n">
        <v>0.7</v>
      </c>
      <c r="Y24" s="47" t="n">
        <v>4.65</v>
      </c>
      <c r="Z24" s="47" t="n">
        <v>1.84</v>
      </c>
      <c r="AA24" s="47" t="n">
        <v>0.01</v>
      </c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0.1" hidden="false" customHeight="true" outlineLevel="0" collapsed="false">
      <c r="A25" s="50" t="s">
        <v>140</v>
      </c>
      <c r="B25" s="51" t="s">
        <v>162</v>
      </c>
      <c r="C25" s="3" t="n">
        <v>100</v>
      </c>
      <c r="D25" s="47" t="n">
        <v>100</v>
      </c>
      <c r="E25" s="47" t="n">
        <v>134</v>
      </c>
      <c r="F25" s="47" t="n">
        <v>22.3</v>
      </c>
      <c r="G25" s="47" t="n">
        <v>5</v>
      </c>
      <c r="H25" s="0"/>
      <c r="I25" s="0"/>
      <c r="J25" s="47" t="n">
        <v>1.1</v>
      </c>
      <c r="K25" s="47" t="n">
        <v>44</v>
      </c>
      <c r="L25" s="0"/>
      <c r="M25" s="0"/>
      <c r="N25" s="0"/>
      <c r="O25" s="0"/>
      <c r="P25" s="47" t="n">
        <v>0.04</v>
      </c>
      <c r="Q25" s="47" t="n">
        <v>0.1</v>
      </c>
      <c r="R25" s="47" t="n">
        <v>6.24</v>
      </c>
      <c r="S25" s="47" t="n">
        <v>3</v>
      </c>
      <c r="T25" s="47" t="n">
        <v>241</v>
      </c>
      <c r="U25" s="47" t="n">
        <v>140</v>
      </c>
      <c r="V25" s="47" t="n">
        <v>75.1</v>
      </c>
      <c r="W25" s="47" t="n">
        <v>29</v>
      </c>
      <c r="X25" s="47" t="n">
        <v>0.4</v>
      </c>
      <c r="Y25" s="47" t="n">
        <v>4.73</v>
      </c>
      <c r="Z25" s="47" t="n">
        <v>3.57</v>
      </c>
      <c r="AA25" s="47" t="n">
        <v>0.01</v>
      </c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0.1" hidden="false" customHeight="true" outlineLevel="0" collapsed="false">
      <c r="A26" s="50" t="s">
        <v>140</v>
      </c>
      <c r="B26" s="51" t="s">
        <v>163</v>
      </c>
      <c r="C26" s="3" t="n">
        <v>100</v>
      </c>
      <c r="D26" s="47" t="n">
        <v>100</v>
      </c>
      <c r="E26" s="47" t="n">
        <v>117</v>
      </c>
      <c r="F26" s="47" t="n">
        <v>22.6</v>
      </c>
      <c r="G26" s="47" t="n">
        <v>2.6</v>
      </c>
      <c r="H26" s="47" t="n">
        <v>0.9</v>
      </c>
      <c r="I26" s="0"/>
      <c r="J26" s="47" t="n">
        <v>1.1</v>
      </c>
      <c r="K26" s="47" t="n">
        <v>22</v>
      </c>
      <c r="L26" s="0"/>
      <c r="M26" s="0"/>
      <c r="N26" s="0"/>
      <c r="O26" s="0"/>
      <c r="P26" s="47" t="n">
        <v>0.05</v>
      </c>
      <c r="Q26" s="47" t="n">
        <v>0.09</v>
      </c>
      <c r="R26" s="47" t="n">
        <v>4.86</v>
      </c>
      <c r="S26" s="47" t="n">
        <v>2</v>
      </c>
      <c r="T26" s="47" t="n">
        <v>159</v>
      </c>
      <c r="U26" s="47" t="n">
        <v>325</v>
      </c>
      <c r="V26" s="47" t="n">
        <v>40.2</v>
      </c>
      <c r="W26" s="47" t="n">
        <v>22</v>
      </c>
      <c r="X26" s="47" t="n">
        <v>1.4</v>
      </c>
      <c r="Y26" s="47" t="n">
        <v>5.48</v>
      </c>
      <c r="Z26" s="47" t="n">
        <v>3.63</v>
      </c>
      <c r="AA26" s="47" t="n">
        <v>0.01</v>
      </c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0.1" hidden="false" customHeight="true" outlineLevel="0" collapsed="false">
      <c r="A27" s="50" t="s">
        <v>140</v>
      </c>
      <c r="B27" s="51" t="s">
        <v>164</v>
      </c>
      <c r="C27" s="3" t="n">
        <v>100</v>
      </c>
      <c r="D27" s="47" t="n">
        <v>100</v>
      </c>
      <c r="E27" s="47" t="n">
        <v>342</v>
      </c>
      <c r="F27" s="47" t="n">
        <v>14.1</v>
      </c>
      <c r="G27" s="47" t="n">
        <v>31.7</v>
      </c>
      <c r="H27" s="0"/>
      <c r="I27" s="0"/>
      <c r="J27" s="47" t="n">
        <v>0.9</v>
      </c>
      <c r="K27" s="47" t="n">
        <v>51</v>
      </c>
      <c r="L27" s="0"/>
      <c r="M27" s="0"/>
      <c r="N27" s="47" t="n">
        <v>0.19</v>
      </c>
      <c r="O27" s="0"/>
      <c r="P27" s="47" t="n">
        <v>0.02</v>
      </c>
      <c r="Q27" s="47" t="n">
        <v>0.06</v>
      </c>
      <c r="R27" s="47" t="n">
        <v>1.66</v>
      </c>
      <c r="S27" s="0"/>
      <c r="T27" s="0"/>
      <c r="U27" s="0"/>
      <c r="V27" s="0"/>
      <c r="W27" s="0"/>
      <c r="X27" s="47" t="n">
        <v>0.5</v>
      </c>
      <c r="Y27" s="47" t="n">
        <v>2.59</v>
      </c>
      <c r="Z27" s="47" t="n">
        <v>2.32</v>
      </c>
      <c r="AA27" s="47" t="n">
        <v>0.01</v>
      </c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0.1" hidden="false" customHeight="true" outlineLevel="0" collapsed="false">
      <c r="A28" s="50" t="s">
        <v>140</v>
      </c>
      <c r="B28" s="51" t="s">
        <v>165</v>
      </c>
      <c r="C28" s="3" t="n">
        <v>100</v>
      </c>
      <c r="D28" s="47" t="n">
        <v>100</v>
      </c>
      <c r="E28" s="47" t="n">
        <v>326</v>
      </c>
      <c r="F28" s="47" t="n">
        <v>16.6</v>
      </c>
      <c r="G28" s="47" t="n">
        <v>28.8</v>
      </c>
      <c r="H28" s="0"/>
      <c r="I28" s="0"/>
      <c r="J28" s="47" t="n">
        <v>0.8</v>
      </c>
      <c r="K28" s="47" t="n">
        <v>56</v>
      </c>
      <c r="L28" s="0"/>
      <c r="M28" s="0"/>
      <c r="N28" s="47" t="n">
        <v>0.23</v>
      </c>
      <c r="O28" s="0"/>
      <c r="P28" s="47" t="n">
        <v>0.02</v>
      </c>
      <c r="Q28" s="47" t="n">
        <v>0.09</v>
      </c>
      <c r="R28" s="47" t="n">
        <v>1.9</v>
      </c>
      <c r="S28" s="0"/>
      <c r="T28" s="0"/>
      <c r="U28" s="0"/>
      <c r="V28" s="0"/>
      <c r="W28" s="0"/>
      <c r="X28" s="47" t="n">
        <v>0.7</v>
      </c>
      <c r="Y28" s="47" t="n">
        <v>4.55</v>
      </c>
      <c r="Z28" s="47" t="n">
        <v>1.75</v>
      </c>
      <c r="AA28" s="47" t="n">
        <v>0.01</v>
      </c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0.1" hidden="false" customHeight="true" outlineLevel="0" collapsed="false">
      <c r="A29" s="50" t="s">
        <v>140</v>
      </c>
      <c r="B29" s="51" t="s">
        <v>166</v>
      </c>
      <c r="C29" s="3" t="n">
        <v>100</v>
      </c>
      <c r="D29" s="47" t="n">
        <v>100</v>
      </c>
      <c r="E29" s="47" t="n">
        <v>332</v>
      </c>
      <c r="F29" s="47" t="n">
        <v>17.1</v>
      </c>
      <c r="G29" s="47" t="n">
        <v>29.3</v>
      </c>
      <c r="H29" s="0"/>
      <c r="I29" s="0"/>
      <c r="J29" s="47" t="n">
        <v>1</v>
      </c>
      <c r="K29" s="47" t="n">
        <v>44</v>
      </c>
      <c r="L29" s="0"/>
      <c r="M29" s="0"/>
      <c r="N29" s="0"/>
      <c r="O29" s="0"/>
      <c r="P29" s="47" t="n">
        <v>0.02</v>
      </c>
      <c r="Q29" s="47" t="n">
        <v>0.06</v>
      </c>
      <c r="R29" s="47" t="n">
        <v>2.2</v>
      </c>
      <c r="S29" s="0"/>
      <c r="T29" s="0"/>
      <c r="U29" s="0"/>
      <c r="V29" s="0"/>
      <c r="W29" s="0"/>
      <c r="X29" s="47" t="n">
        <v>0.6</v>
      </c>
      <c r="Y29" s="47" t="n">
        <v>2.69</v>
      </c>
      <c r="Z29" s="47" t="n">
        <v>3.2</v>
      </c>
      <c r="AA29" s="47" t="n">
        <v>0.01</v>
      </c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0.1" hidden="false" customHeight="true" outlineLevel="0" collapsed="false">
      <c r="A30" s="50" t="s">
        <v>140</v>
      </c>
      <c r="B30" s="51" t="s">
        <v>167</v>
      </c>
      <c r="C30" s="3" t="n">
        <v>100</v>
      </c>
      <c r="D30" s="47" t="n">
        <v>100</v>
      </c>
      <c r="E30" s="47" t="n">
        <v>119</v>
      </c>
      <c r="F30" s="47" t="n">
        <v>22.8</v>
      </c>
      <c r="G30" s="47" t="n">
        <v>2.9</v>
      </c>
      <c r="H30" s="0"/>
      <c r="I30" s="0"/>
      <c r="J30" s="47" t="n">
        <v>1.4</v>
      </c>
      <c r="K30" s="0"/>
      <c r="L30" s="0"/>
      <c r="M30" s="0"/>
      <c r="N30" s="0"/>
      <c r="O30" s="0"/>
      <c r="P30" s="47" t="n">
        <v>0.04</v>
      </c>
      <c r="Q30" s="47" t="n">
        <v>0.08</v>
      </c>
      <c r="R30" s="47" t="n">
        <v>4.82</v>
      </c>
      <c r="S30" s="47" t="n">
        <v>2</v>
      </c>
      <c r="T30" s="47" t="n">
        <v>141</v>
      </c>
      <c r="U30" s="47" t="n">
        <v>275</v>
      </c>
      <c r="V30" s="47" t="n">
        <v>37.8</v>
      </c>
      <c r="W30" s="47" t="n">
        <v>20</v>
      </c>
      <c r="X30" s="47" t="n">
        <v>1</v>
      </c>
      <c r="Y30" s="47" t="n">
        <v>4.81</v>
      </c>
      <c r="Z30" s="47" t="n">
        <v>2.98</v>
      </c>
      <c r="AA30" s="47" t="n">
        <v>0.01</v>
      </c>
      <c r="AB30" s="47" t="n">
        <v>0.02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0.1" hidden="false" customHeight="true" outlineLevel="0" collapsed="false">
      <c r="A31" s="50" t="s">
        <v>140</v>
      </c>
      <c r="B31" s="51" t="s">
        <v>168</v>
      </c>
      <c r="C31" s="3" t="n">
        <v>100</v>
      </c>
      <c r="D31" s="47" t="n">
        <v>100</v>
      </c>
      <c r="E31" s="47" t="n">
        <v>122</v>
      </c>
      <c r="F31" s="47" t="n">
        <v>23</v>
      </c>
      <c r="G31" s="47" t="n">
        <v>3.3</v>
      </c>
      <c r="H31" s="0"/>
      <c r="I31" s="0"/>
      <c r="J31" s="47" t="n">
        <v>1</v>
      </c>
      <c r="K31" s="47" t="n">
        <v>61</v>
      </c>
      <c r="L31" s="0"/>
      <c r="M31" s="0"/>
      <c r="N31" s="0"/>
      <c r="O31" s="0"/>
      <c r="P31" s="47" t="n">
        <v>0.03</v>
      </c>
      <c r="Q31" s="47" t="n">
        <v>0.13</v>
      </c>
      <c r="R31" s="47" t="n">
        <v>3.69</v>
      </c>
      <c r="S31" s="47" t="n">
        <v>5</v>
      </c>
      <c r="T31" s="47" t="n">
        <v>181</v>
      </c>
      <c r="U31" s="47" t="n">
        <v>182</v>
      </c>
      <c r="V31" s="47" t="n">
        <v>83.1</v>
      </c>
      <c r="W31" s="47" t="n">
        <v>22</v>
      </c>
      <c r="X31" s="47" t="n">
        <v>0.3</v>
      </c>
      <c r="Y31" s="47" t="n">
        <v>5.07</v>
      </c>
      <c r="Z31" s="47" t="n">
        <v>2.54</v>
      </c>
      <c r="AA31" s="47" t="n">
        <v>0.01</v>
      </c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20.1" hidden="false" customHeight="true" outlineLevel="0" collapsed="false">
      <c r="A32" s="50" t="s">
        <v>140</v>
      </c>
      <c r="B32" s="45" t="s">
        <v>169</v>
      </c>
      <c r="C32" s="3" t="n">
        <v>100</v>
      </c>
      <c r="D32" s="3" t="n">
        <v>90</v>
      </c>
      <c r="E32" s="3" t="n">
        <v>203</v>
      </c>
      <c r="F32" s="3" t="n">
        <v>19</v>
      </c>
      <c r="G32" s="3" t="n">
        <v>14.1</v>
      </c>
      <c r="H32" s="3"/>
      <c r="I32" s="3"/>
      <c r="J32" s="3" t="n">
        <v>1.2</v>
      </c>
      <c r="K32" s="3" t="n">
        <v>92</v>
      </c>
      <c r="L32" s="3"/>
      <c r="M32" s="3" t="n">
        <v>22</v>
      </c>
      <c r="N32" s="3" t="n">
        <v>0.26</v>
      </c>
      <c r="O32" s="3"/>
      <c r="P32" s="3" t="n">
        <v>0.05</v>
      </c>
      <c r="Q32" s="3" t="n">
        <v>0.14</v>
      </c>
      <c r="R32" s="3" t="n">
        <v>4.5</v>
      </c>
      <c r="S32" s="3" t="n">
        <v>6</v>
      </c>
      <c r="T32" s="3" t="n">
        <v>146</v>
      </c>
      <c r="U32" s="3" t="n">
        <v>232</v>
      </c>
      <c r="V32" s="3" t="n">
        <v>80.6</v>
      </c>
      <c r="W32" s="3" t="n">
        <v>20</v>
      </c>
      <c r="X32" s="3" t="n">
        <v>2.3</v>
      </c>
      <c r="Y32" s="3" t="n">
        <v>3.22</v>
      </c>
      <c r="Z32" s="3" t="n">
        <v>32.2</v>
      </c>
      <c r="AA32" s="3" t="n">
        <v>0.75</v>
      </c>
      <c r="AB32" s="3" t="n">
        <v>0.02</v>
      </c>
    </row>
    <row r="33" s="2" customFormat="true" ht="20.1" hidden="false" customHeight="true" outlineLevel="0" collapsed="false">
      <c r="A33" s="50" t="s">
        <v>140</v>
      </c>
      <c r="B33" s="45" t="s">
        <v>170</v>
      </c>
      <c r="C33" s="3" t="n">
        <v>100</v>
      </c>
      <c r="D33" s="3" t="n">
        <v>100</v>
      </c>
      <c r="E33" s="3" t="n">
        <v>103</v>
      </c>
      <c r="F33" s="3" t="n">
        <v>20.5</v>
      </c>
      <c r="G33" s="3" t="n">
        <v>1.6</v>
      </c>
      <c r="H33" s="3" t="n">
        <v>1.6</v>
      </c>
      <c r="I33" s="3"/>
      <c r="J33" s="3" t="n">
        <v>0.9</v>
      </c>
      <c r="K33" s="3" t="n">
        <v>107</v>
      </c>
      <c r="L33" s="3"/>
      <c r="M33" s="3" t="n">
        <v>5</v>
      </c>
      <c r="N33" s="3" t="n">
        <v>0.52</v>
      </c>
      <c r="O33" s="3"/>
      <c r="P33" s="3" t="n">
        <v>0.06</v>
      </c>
      <c r="Q33" s="3" t="n">
        <v>0.2</v>
      </c>
      <c r="R33" s="3" t="n">
        <v>5.8</v>
      </c>
      <c r="S33" s="3" t="n">
        <v>8</v>
      </c>
      <c r="T33" s="3" t="n">
        <v>184</v>
      </c>
      <c r="U33" s="3" t="n">
        <v>161</v>
      </c>
      <c r="V33" s="3" t="n">
        <v>74.4</v>
      </c>
      <c r="W33" s="3" t="n">
        <v>22</v>
      </c>
      <c r="X33" s="3" t="n">
        <v>2.8</v>
      </c>
      <c r="Y33" s="3" t="n">
        <v>1.98</v>
      </c>
      <c r="Z33" s="3" t="n">
        <v>5.53</v>
      </c>
      <c r="AA33" s="3" t="n">
        <v>0.15</v>
      </c>
      <c r="AB33" s="3" t="n">
        <v>0.05</v>
      </c>
    </row>
    <row r="34" s="2" customFormat="true" ht="20.1" hidden="false" customHeight="true" outlineLevel="0" collapsed="false">
      <c r="A34" s="50" t="s">
        <v>140</v>
      </c>
      <c r="B34" s="45" t="s">
        <v>171</v>
      </c>
      <c r="C34" s="3" t="n">
        <v>100</v>
      </c>
      <c r="D34" s="3" t="n">
        <v>77</v>
      </c>
      <c r="E34" s="3" t="n">
        <v>110</v>
      </c>
      <c r="F34" s="3" t="n">
        <v>19.5</v>
      </c>
      <c r="G34" s="3" t="n">
        <v>3.4</v>
      </c>
      <c r="H34" s="3" t="n">
        <v>0.3</v>
      </c>
      <c r="I34" s="3"/>
      <c r="J34" s="3" t="n">
        <v>1</v>
      </c>
      <c r="K34" s="3" t="n">
        <v>83</v>
      </c>
      <c r="L34" s="3"/>
      <c r="M34" s="3" t="n">
        <v>8</v>
      </c>
      <c r="N34" s="3" t="n">
        <v>0.52</v>
      </c>
      <c r="O34" s="3"/>
      <c r="P34" s="3" t="n">
        <v>0.05</v>
      </c>
      <c r="Q34" s="3" t="n">
        <v>0.19</v>
      </c>
      <c r="R34" s="3" t="n">
        <v>5.8</v>
      </c>
      <c r="S34" s="3" t="n">
        <v>8</v>
      </c>
      <c r="T34" s="3" t="n">
        <v>184</v>
      </c>
      <c r="U34" s="3" t="n">
        <v>161</v>
      </c>
      <c r="V34" s="3" t="n">
        <v>74.4</v>
      </c>
      <c r="W34" s="3" t="n">
        <v>22</v>
      </c>
      <c r="X34" s="3" t="n">
        <v>2.8</v>
      </c>
      <c r="Y34" s="3" t="n">
        <v>1.98</v>
      </c>
      <c r="Z34" s="3" t="n">
        <v>5.53</v>
      </c>
      <c r="AA34" s="3" t="n">
        <v>0.15</v>
      </c>
      <c r="AB34" s="3" t="n">
        <v>0.05</v>
      </c>
    </row>
    <row r="35" s="2" customFormat="true" ht="20.1" hidden="false" customHeight="true" outlineLevel="0" collapsed="false">
      <c r="A35" s="50" t="s">
        <v>140</v>
      </c>
      <c r="B35" s="45" t="s">
        <v>172</v>
      </c>
      <c r="C35" s="3" t="n">
        <v>100</v>
      </c>
      <c r="D35" s="3" t="n">
        <v>100</v>
      </c>
      <c r="E35" s="3" t="n">
        <v>87</v>
      </c>
      <c r="F35" s="3" t="n">
        <v>12.2</v>
      </c>
      <c r="G35" s="3" t="n">
        <v>3.4</v>
      </c>
      <c r="H35" s="3" t="n">
        <v>1.8</v>
      </c>
      <c r="I35" s="3"/>
      <c r="J35" s="3" t="n">
        <v>0.9</v>
      </c>
      <c r="K35" s="3" t="n">
        <v>124</v>
      </c>
      <c r="L35" s="3"/>
      <c r="M35" s="3" t="n">
        <v>23</v>
      </c>
      <c r="N35" s="3" t="n">
        <v>0.33</v>
      </c>
      <c r="O35" s="3"/>
      <c r="P35" s="3" t="n">
        <v>0.03</v>
      </c>
      <c r="Q35" s="3" t="n">
        <v>0.17</v>
      </c>
      <c r="R35" s="3" t="n">
        <v>1.8</v>
      </c>
      <c r="S35" s="3" t="n">
        <v>38</v>
      </c>
      <c r="T35" s="3" t="n">
        <v>133</v>
      </c>
      <c r="U35" s="3" t="n">
        <v>101</v>
      </c>
      <c r="V35" s="3" t="n">
        <v>66</v>
      </c>
      <c r="W35" s="3" t="n">
        <v>16</v>
      </c>
      <c r="X35" s="3" t="n">
        <v>1.4</v>
      </c>
      <c r="Y35" s="3" t="n">
        <v>2.61</v>
      </c>
      <c r="Z35" s="3" t="n">
        <v>9.68</v>
      </c>
      <c r="AA35" s="3" t="n">
        <v>0.1</v>
      </c>
      <c r="AB35" s="3" t="n">
        <v>0.6</v>
      </c>
    </row>
    <row r="36" s="2" customFormat="true" ht="20.1" hidden="false" customHeight="true" outlineLevel="0" collapsed="false">
      <c r="A36" s="50" t="s">
        <v>140</v>
      </c>
      <c r="B36" s="45" t="s">
        <v>173</v>
      </c>
      <c r="C36" s="3" t="n">
        <v>100</v>
      </c>
      <c r="D36" s="3" t="n">
        <v>100</v>
      </c>
      <c r="E36" s="3" t="n">
        <v>96</v>
      </c>
      <c r="F36" s="3" t="n">
        <v>16.2</v>
      </c>
      <c r="G36" s="3" t="n">
        <v>2.4</v>
      </c>
      <c r="H36" s="3" t="n">
        <v>2.5</v>
      </c>
      <c r="I36" s="3"/>
      <c r="J36" s="3" t="n">
        <v>1.2</v>
      </c>
      <c r="K36" s="3" t="n">
        <v>319</v>
      </c>
      <c r="L36" s="3"/>
      <c r="M36" s="3"/>
      <c r="N36" s="3" t="n">
        <v>1.43</v>
      </c>
      <c r="O36" s="3"/>
      <c r="P36" s="3" t="n">
        <v>0.05</v>
      </c>
      <c r="Q36" s="3" t="n">
        <v>0.14</v>
      </c>
      <c r="R36" s="3" t="n">
        <v>1.1</v>
      </c>
      <c r="S36" s="3" t="n">
        <v>12</v>
      </c>
      <c r="T36" s="3" t="n">
        <v>172</v>
      </c>
      <c r="U36" s="3" t="n">
        <v>139</v>
      </c>
      <c r="V36" s="3" t="n">
        <v>146.2</v>
      </c>
      <c r="W36" s="3" t="n">
        <v>8</v>
      </c>
      <c r="X36" s="3" t="n">
        <v>7.8</v>
      </c>
      <c r="Y36" s="3" t="n">
        <v>1.81</v>
      </c>
      <c r="Z36" s="3" t="n">
        <v>9.33</v>
      </c>
      <c r="AA36" s="3" t="n">
        <v>0.19</v>
      </c>
      <c r="AB36" s="3" t="n">
        <v>0.05</v>
      </c>
    </row>
    <row r="37" s="2" customFormat="true" ht="20.1" hidden="false" customHeight="true" outlineLevel="0" collapsed="false">
      <c r="A37" s="50" t="s">
        <v>140</v>
      </c>
      <c r="B37" s="45" t="s">
        <v>174</v>
      </c>
      <c r="C37" s="3" t="n">
        <v>100</v>
      </c>
      <c r="D37" s="3" t="n">
        <v>100</v>
      </c>
      <c r="E37" s="3" t="n">
        <v>134</v>
      </c>
      <c r="F37" s="3" t="n">
        <v>17.9</v>
      </c>
      <c r="G37" s="3" t="n">
        <v>3.6</v>
      </c>
      <c r="H37" s="3" t="n">
        <v>7.4</v>
      </c>
      <c r="I37" s="3"/>
      <c r="J37" s="3" t="n">
        <v>1.4</v>
      </c>
      <c r="K37" s="3" t="n">
        <v>349</v>
      </c>
      <c r="L37" s="3"/>
      <c r="M37" s="3" t="n">
        <v>20972</v>
      </c>
      <c r="N37" s="3" t="n">
        <v>29.93</v>
      </c>
      <c r="O37" s="3"/>
      <c r="P37" s="3" t="n">
        <v>0.21</v>
      </c>
      <c r="Q37" s="3" t="n">
        <v>1.75</v>
      </c>
      <c r="R37" s="3" t="n">
        <v>22.1</v>
      </c>
      <c r="S37" s="3" t="n">
        <v>8</v>
      </c>
      <c r="T37" s="3" t="n">
        <v>299</v>
      </c>
      <c r="U37" s="3" t="n">
        <v>241</v>
      </c>
      <c r="V37" s="3" t="n">
        <v>123</v>
      </c>
      <c r="W37" s="3" t="n">
        <v>14</v>
      </c>
      <c r="X37" s="3" t="n">
        <v>7.5</v>
      </c>
      <c r="Y37" s="3" t="n">
        <v>3.45</v>
      </c>
      <c r="Z37" s="3" t="n">
        <v>17.68</v>
      </c>
      <c r="AA37" s="3" t="n">
        <v>4.51</v>
      </c>
      <c r="AB37" s="3" t="n">
        <v>0.26</v>
      </c>
    </row>
    <row r="38" s="2" customFormat="true" ht="20.1" hidden="false" customHeight="true" outlineLevel="0" collapsed="false">
      <c r="A38" s="50" t="s">
        <v>140</v>
      </c>
      <c r="B38" s="45" t="s">
        <v>175</v>
      </c>
      <c r="C38" s="3" t="n">
        <v>100</v>
      </c>
      <c r="D38" s="3" t="n">
        <v>95</v>
      </c>
      <c r="E38" s="3" t="n">
        <v>96</v>
      </c>
      <c r="F38" s="3" t="n">
        <v>16.6</v>
      </c>
      <c r="G38" s="3" t="n">
        <v>2.8</v>
      </c>
      <c r="H38" s="3" t="n">
        <v>1</v>
      </c>
      <c r="I38" s="3"/>
      <c r="J38" s="3" t="n">
        <v>1.4</v>
      </c>
      <c r="K38" s="3" t="n">
        <v>289</v>
      </c>
      <c r="L38" s="3"/>
      <c r="M38" s="3" t="n">
        <v>126</v>
      </c>
      <c r="N38" s="3" t="n">
        <v>0.13</v>
      </c>
      <c r="O38" s="3"/>
      <c r="P38" s="3" t="n">
        <v>0.35</v>
      </c>
      <c r="Q38" s="3" t="n">
        <v>2.01</v>
      </c>
      <c r="R38" s="3" t="n">
        <v>8.4</v>
      </c>
      <c r="S38" s="3" t="n">
        <v>8</v>
      </c>
      <c r="T38" s="3" t="n">
        <v>233</v>
      </c>
      <c r="U38" s="3" t="n">
        <v>115</v>
      </c>
      <c r="V38" s="3" t="n">
        <v>193.3</v>
      </c>
      <c r="W38" s="3" t="n">
        <v>18</v>
      </c>
      <c r="X38" s="3" t="n">
        <v>5.8</v>
      </c>
      <c r="Y38" s="3" t="n">
        <v>2.74</v>
      </c>
      <c r="Z38" s="3" t="n">
        <v>58.9</v>
      </c>
      <c r="AA38" s="3" t="n">
        <v>0.32</v>
      </c>
      <c r="AB38" s="3" t="n">
        <v>0.1</v>
      </c>
    </row>
    <row r="39" s="2" customFormat="true" ht="20.1" hidden="false" customHeight="true" outlineLevel="0" collapsed="false">
      <c r="A39" s="50" t="s">
        <v>140</v>
      </c>
      <c r="B39" s="45" t="s">
        <v>176</v>
      </c>
      <c r="C39" s="3" t="n">
        <v>100</v>
      </c>
      <c r="D39" s="3" t="n">
        <v>100</v>
      </c>
      <c r="E39" s="3" t="n">
        <v>113</v>
      </c>
      <c r="F39" s="3" t="n">
        <v>13.8</v>
      </c>
      <c r="G39" s="3" t="n">
        <v>5.5</v>
      </c>
      <c r="H39" s="3" t="n">
        <v>2</v>
      </c>
      <c r="I39" s="3"/>
      <c r="J39" s="3" t="n">
        <v>1</v>
      </c>
      <c r="K39" s="3" t="n">
        <v>104</v>
      </c>
      <c r="L39" s="3"/>
      <c r="M39" s="3" t="n">
        <v>16</v>
      </c>
      <c r="N39" s="3" t="n">
        <v>1.75</v>
      </c>
      <c r="O39" s="3"/>
      <c r="P39" s="3" t="n">
        <v>0.28</v>
      </c>
      <c r="Q39" s="3" t="n">
        <v>0.4</v>
      </c>
      <c r="R39" s="3" t="n">
        <v>5.6</v>
      </c>
      <c r="S39" s="3" t="n">
        <v>10</v>
      </c>
      <c r="T39" s="3" t="n">
        <v>172</v>
      </c>
      <c r="U39" s="3" t="n">
        <v>200</v>
      </c>
      <c r="V39" s="3" t="n">
        <v>100.8</v>
      </c>
      <c r="W39" s="3" t="n">
        <v>17</v>
      </c>
      <c r="X39" s="3" t="n">
        <v>4</v>
      </c>
      <c r="Y39" s="3" t="n">
        <v>2.09</v>
      </c>
      <c r="Z39" s="3" t="n">
        <v>16.7</v>
      </c>
      <c r="AA39" s="3" t="n">
        <v>0.26</v>
      </c>
      <c r="AB39" s="3" t="n">
        <v>0.04</v>
      </c>
    </row>
    <row r="40" s="2" customFormat="true" ht="20.1" hidden="false" customHeight="true" outlineLevel="0" collapsed="false">
      <c r="A40" s="50" t="s">
        <v>140</v>
      </c>
      <c r="B40" s="45" t="s">
        <v>177</v>
      </c>
      <c r="C40" s="3" t="n">
        <v>100</v>
      </c>
      <c r="D40" s="3" t="n">
        <v>100</v>
      </c>
      <c r="E40" s="3" t="n">
        <v>57</v>
      </c>
      <c r="F40" s="3" t="n">
        <v>6.8</v>
      </c>
      <c r="G40" s="3" t="n">
        <v>0.2</v>
      </c>
      <c r="H40" s="3" t="n">
        <v>6.9</v>
      </c>
      <c r="I40" s="3"/>
      <c r="J40" s="3" t="n">
        <v>1.1</v>
      </c>
      <c r="K40" s="3" t="n">
        <v>92</v>
      </c>
      <c r="L40" s="3"/>
      <c r="M40" s="3"/>
      <c r="N40" s="3"/>
      <c r="O40" s="3"/>
      <c r="P40" s="3" t="n">
        <v>0.04</v>
      </c>
      <c r="Q40" s="3" t="n">
        <v>0.09</v>
      </c>
      <c r="R40" s="3" t="n">
        <v>0.2</v>
      </c>
      <c r="S40" s="3" t="n">
        <v>22</v>
      </c>
      <c r="T40" s="3" t="n">
        <v>7</v>
      </c>
      <c r="U40" s="3" t="n">
        <v>6</v>
      </c>
      <c r="V40" s="3" t="n">
        <v>443.4</v>
      </c>
      <c r="W40" s="3" t="n">
        <v>2</v>
      </c>
      <c r="X40" s="3" t="n">
        <v>18.3</v>
      </c>
      <c r="Y40" s="3" t="n">
        <v>0.67</v>
      </c>
      <c r="Z40" s="3" t="n">
        <v>15.68</v>
      </c>
      <c r="AA40" s="3" t="n">
        <v>0.02</v>
      </c>
      <c r="AB40" s="3" t="n">
        <v>0.01</v>
      </c>
    </row>
    <row r="41" s="7" customFormat="true" ht="20.1" hidden="false" customHeight="true" outlineLevel="0" collapsed="false">
      <c r="B41" s="49" t="s">
        <v>178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="2" customFormat="true" ht="20.1" hidden="false" customHeight="true" outlineLevel="0" collapsed="false">
      <c r="A42" s="50" t="s">
        <v>140</v>
      </c>
      <c r="B42" s="45" t="s">
        <v>179</v>
      </c>
      <c r="C42" s="3" t="n">
        <v>100</v>
      </c>
      <c r="D42" s="3" t="n">
        <v>66</v>
      </c>
      <c r="E42" s="3" t="n">
        <v>167</v>
      </c>
      <c r="F42" s="3" t="n">
        <v>19.3</v>
      </c>
      <c r="G42" s="3" t="n">
        <v>9.4</v>
      </c>
      <c r="H42" s="3" t="n">
        <v>1.3</v>
      </c>
      <c r="I42" s="3"/>
      <c r="J42" s="3" t="n">
        <v>1</v>
      </c>
      <c r="K42" s="3" t="n">
        <v>106</v>
      </c>
      <c r="L42" s="3"/>
      <c r="M42" s="3" t="n">
        <v>48</v>
      </c>
      <c r="N42" s="3" t="n">
        <v>0.67</v>
      </c>
      <c r="O42" s="3"/>
      <c r="P42" s="3" t="n">
        <v>0.05</v>
      </c>
      <c r="Q42" s="3" t="n">
        <v>0.09</v>
      </c>
      <c r="R42" s="3" t="n">
        <v>5.6</v>
      </c>
      <c r="S42" s="3" t="n">
        <v>9</v>
      </c>
      <c r="T42" s="3" t="n">
        <v>156</v>
      </c>
      <c r="U42" s="3" t="n">
        <v>251</v>
      </c>
      <c r="V42" s="3" t="n">
        <v>63.3</v>
      </c>
      <c r="W42" s="3" t="n">
        <v>19</v>
      </c>
      <c r="X42" s="3" t="n">
        <v>1.4</v>
      </c>
      <c r="Y42" s="3" t="n">
        <v>1.09</v>
      </c>
      <c r="Z42" s="3" t="n">
        <v>11.75</v>
      </c>
      <c r="AA42" s="3" t="n">
        <v>0.07</v>
      </c>
      <c r="AB42" s="3" t="n">
        <v>0.03</v>
      </c>
    </row>
    <row r="43" s="2" customFormat="true" ht="20.1" hidden="false" customHeight="true" outlineLevel="0" collapsed="false">
      <c r="A43" s="50" t="s">
        <v>140</v>
      </c>
      <c r="B43" s="45" t="s">
        <v>180</v>
      </c>
      <c r="C43" s="3" t="n">
        <v>100</v>
      </c>
      <c r="D43" s="3" t="n">
        <v>69</v>
      </c>
      <c r="E43" s="3" t="n">
        <v>181</v>
      </c>
      <c r="F43" s="3" t="n">
        <v>16</v>
      </c>
      <c r="G43" s="3" t="n">
        <v>13</v>
      </c>
      <c r="H43" s="3"/>
      <c r="I43" s="3"/>
      <c r="J43" s="3" t="n">
        <v>0.8</v>
      </c>
      <c r="K43" s="3" t="n">
        <v>162</v>
      </c>
      <c r="L43" s="3"/>
      <c r="M43" s="3" t="n">
        <v>44</v>
      </c>
      <c r="N43" s="3" t="n">
        <v>0.03</v>
      </c>
      <c r="O43" s="3"/>
      <c r="P43" s="3" t="n">
        <v>0.02</v>
      </c>
      <c r="Q43" s="3" t="n">
        <v>0.14</v>
      </c>
      <c r="R43" s="3" t="n">
        <v>6</v>
      </c>
      <c r="S43" s="3" t="n">
        <v>6</v>
      </c>
      <c r="T43" s="3" t="n">
        <v>172</v>
      </c>
      <c r="U43" s="3" t="n">
        <v>242</v>
      </c>
      <c r="V43" s="3" t="n">
        <v>64.4</v>
      </c>
      <c r="W43" s="3" t="n">
        <v>34</v>
      </c>
      <c r="X43" s="3" t="n">
        <v>1.5</v>
      </c>
      <c r="Y43" s="3" t="n">
        <v>1.12</v>
      </c>
      <c r="Z43" s="3" t="n">
        <v>12.4</v>
      </c>
      <c r="AA43" s="3" t="n">
        <v>0.09</v>
      </c>
      <c r="AB43" s="3" t="n">
        <v>0.03</v>
      </c>
    </row>
    <row r="44" customFormat="false" ht="20.1" hidden="false" customHeight="true" outlineLevel="0" collapsed="false">
      <c r="A44" s="50" t="s">
        <v>140</v>
      </c>
      <c r="B44" s="50" t="s">
        <v>181</v>
      </c>
      <c r="C44" s="3" t="n">
        <v>100</v>
      </c>
      <c r="D44" s="2" t="n">
        <v>100</v>
      </c>
      <c r="E44" s="2" t="n">
        <v>133</v>
      </c>
      <c r="F44" s="2" t="n">
        <v>19.4</v>
      </c>
      <c r="G44" s="2" t="n">
        <v>5</v>
      </c>
      <c r="H44" s="2" t="n">
        <v>2.5</v>
      </c>
      <c r="I44" s="0"/>
      <c r="J44" s="2" t="n">
        <v>1.1</v>
      </c>
      <c r="K44" s="2" t="n">
        <v>82</v>
      </c>
      <c r="L44" s="0"/>
      <c r="M44" s="2" t="n">
        <v>16</v>
      </c>
      <c r="N44" s="2" t="n">
        <v>0.22</v>
      </c>
      <c r="O44" s="0"/>
      <c r="P44" s="3" t="n">
        <v>0.07</v>
      </c>
      <c r="Q44" s="3" t="n">
        <v>0.13</v>
      </c>
      <c r="R44" s="3" t="n">
        <v>10.8</v>
      </c>
      <c r="S44" s="2" t="n">
        <v>3</v>
      </c>
      <c r="T44" s="2" t="n">
        <v>214</v>
      </c>
      <c r="U44" s="2" t="n">
        <v>338</v>
      </c>
      <c r="V44" s="2" t="n">
        <v>34.4</v>
      </c>
      <c r="W44" s="2" t="n">
        <v>28</v>
      </c>
      <c r="X44" s="2" t="n">
        <v>0.6</v>
      </c>
      <c r="Y44" s="2" t="n">
        <v>0.51</v>
      </c>
      <c r="Z44" s="2" t="n">
        <v>10.5</v>
      </c>
      <c r="AA44" s="2" t="n">
        <v>0.06</v>
      </c>
      <c r="AB44" s="2" t="n">
        <v>0.01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0.1" hidden="false" customHeight="true" outlineLevel="0" collapsed="false">
      <c r="A45" s="50" t="s">
        <v>140</v>
      </c>
      <c r="B45" s="51" t="s">
        <v>182</v>
      </c>
      <c r="C45" s="3" t="n">
        <v>100</v>
      </c>
      <c r="D45" s="47" t="n">
        <v>100</v>
      </c>
      <c r="E45" s="47" t="n">
        <v>118</v>
      </c>
      <c r="F45" s="47" t="n">
        <v>24.6</v>
      </c>
      <c r="G45" s="47" t="n">
        <v>1.9</v>
      </c>
      <c r="H45" s="47" t="n">
        <v>0.6</v>
      </c>
      <c r="I45" s="0"/>
      <c r="J45" s="47" t="n">
        <v>1.2</v>
      </c>
      <c r="K45" s="47" t="n">
        <v>65</v>
      </c>
      <c r="L45" s="0"/>
      <c r="M45" s="47" t="n">
        <v>3</v>
      </c>
      <c r="N45" s="47" t="n">
        <v>0.41</v>
      </c>
      <c r="O45" s="0"/>
      <c r="P45" s="47" t="n">
        <v>0.07</v>
      </c>
      <c r="Q45" s="47" t="n">
        <v>0.06</v>
      </c>
      <c r="R45" s="47" t="n">
        <v>11.96</v>
      </c>
      <c r="S45" s="47" t="n">
        <v>1</v>
      </c>
      <c r="T45" s="47" t="n">
        <v>170</v>
      </c>
      <c r="U45" s="47" t="n">
        <v>333</v>
      </c>
      <c r="V45" s="47" t="n">
        <v>44.8</v>
      </c>
      <c r="W45" s="47" t="n">
        <v>28</v>
      </c>
      <c r="X45" s="47" t="n">
        <v>1</v>
      </c>
      <c r="Y45" s="47" t="n">
        <v>0.26</v>
      </c>
      <c r="Z45" s="47" t="n">
        <v>11.75</v>
      </c>
      <c r="AA45" s="47" t="n">
        <v>0.01</v>
      </c>
      <c r="AB45" s="47" t="n">
        <v>0.01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0.1" hidden="false" customHeight="true" outlineLevel="0" collapsed="false">
      <c r="A46" s="50" t="s">
        <v>140</v>
      </c>
      <c r="B46" s="51" t="s">
        <v>183</v>
      </c>
      <c r="C46" s="3" t="n">
        <v>100</v>
      </c>
      <c r="D46" s="47" t="n">
        <v>74</v>
      </c>
      <c r="E46" s="47" t="n">
        <v>146</v>
      </c>
      <c r="F46" s="47" t="n">
        <v>20.2</v>
      </c>
      <c r="G46" s="47" t="n">
        <v>7.2</v>
      </c>
      <c r="H46" s="0"/>
      <c r="I46" s="0"/>
      <c r="J46" s="47" t="n">
        <v>0.9</v>
      </c>
      <c r="K46" s="47" t="n">
        <v>99</v>
      </c>
      <c r="L46" s="0"/>
      <c r="M46" s="47" t="n">
        <v>22</v>
      </c>
      <c r="N46" s="0"/>
      <c r="O46" s="0"/>
      <c r="P46" s="47" t="n">
        <v>0.06</v>
      </c>
      <c r="Q46" s="47" t="n">
        <v>0.1</v>
      </c>
      <c r="R46" s="47" t="n">
        <v>3.25</v>
      </c>
      <c r="S46" s="47" t="n">
        <v>3</v>
      </c>
      <c r="T46" s="47" t="n">
        <v>271</v>
      </c>
      <c r="U46" s="47" t="n">
        <v>221</v>
      </c>
      <c r="V46" s="47" t="n">
        <v>73.6</v>
      </c>
      <c r="W46" s="47" t="n">
        <v>21</v>
      </c>
      <c r="X46" s="47" t="n">
        <v>1.8</v>
      </c>
      <c r="Y46" s="47" t="n">
        <v>1.11</v>
      </c>
      <c r="Z46" s="47" t="n">
        <v>9.7</v>
      </c>
      <c r="AA46" s="47" t="n">
        <v>0.01</v>
      </c>
      <c r="AB46" s="47" t="n">
        <v>0.01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20.1" hidden="false" customHeight="true" outlineLevel="0" collapsed="false">
      <c r="A47" s="50" t="s">
        <v>140</v>
      </c>
      <c r="B47" s="45" t="s">
        <v>184</v>
      </c>
      <c r="C47" s="3" t="n">
        <v>100</v>
      </c>
      <c r="D47" s="2" t="n">
        <v>100</v>
      </c>
      <c r="E47" s="3" t="n">
        <v>172</v>
      </c>
      <c r="F47" s="3" t="n">
        <v>15.9</v>
      </c>
      <c r="G47" s="3" t="n">
        <v>11.8</v>
      </c>
      <c r="H47" s="3" t="n">
        <v>0.6</v>
      </c>
      <c r="I47" s="3"/>
      <c r="J47" s="3" t="n">
        <v>0.9</v>
      </c>
      <c r="K47" s="3" t="n">
        <v>194</v>
      </c>
      <c r="L47" s="3"/>
      <c r="M47" s="3" t="n">
        <v>910</v>
      </c>
      <c r="N47" s="3"/>
      <c r="O47" s="3"/>
      <c r="P47" s="3" t="n">
        <v>0.46</v>
      </c>
      <c r="Q47" s="3" t="n">
        <v>0.26</v>
      </c>
      <c r="R47" s="3" t="n">
        <v>11.5</v>
      </c>
      <c r="S47" s="3" t="n">
        <v>54</v>
      </c>
      <c r="T47" s="3" t="n">
        <v>176</v>
      </c>
      <c r="U47" s="3" t="n">
        <v>220</v>
      </c>
      <c r="V47" s="3" t="n">
        <v>108.4</v>
      </c>
      <c r="W47" s="3" t="n">
        <v>11</v>
      </c>
      <c r="X47" s="3" t="n">
        <v>4.7</v>
      </c>
      <c r="Y47" s="3" t="n">
        <v>1.94</v>
      </c>
      <c r="Z47" s="3" t="n">
        <v>4.1</v>
      </c>
      <c r="AA47" s="3" t="n">
        <v>0.27</v>
      </c>
      <c r="AB47" s="3" t="n">
        <v>0.04</v>
      </c>
    </row>
    <row r="48" s="2" customFormat="true" ht="20.1" hidden="false" customHeight="true" outlineLevel="0" collapsed="false">
      <c r="A48" s="50" t="s">
        <v>140</v>
      </c>
      <c r="B48" s="45" t="s">
        <v>185</v>
      </c>
      <c r="C48" s="3" t="n">
        <v>100</v>
      </c>
      <c r="D48" s="2" t="n">
        <v>100</v>
      </c>
      <c r="E48" s="3" t="n">
        <v>118</v>
      </c>
      <c r="F48" s="3" t="n">
        <v>19.2</v>
      </c>
      <c r="G48" s="3" t="n">
        <v>2.8</v>
      </c>
      <c r="H48" s="3" t="n">
        <v>4</v>
      </c>
      <c r="I48" s="3"/>
      <c r="J48" s="3" t="n">
        <v>0.9</v>
      </c>
      <c r="K48" s="3" t="n">
        <v>174</v>
      </c>
      <c r="L48" s="3"/>
      <c r="M48" s="3" t="n">
        <v>36</v>
      </c>
      <c r="N48" s="3" t="n">
        <v>0.87</v>
      </c>
      <c r="O48" s="3"/>
      <c r="P48" s="3" t="n">
        <v>0.04</v>
      </c>
      <c r="Q48" s="3" t="n">
        <v>0.09</v>
      </c>
      <c r="R48" s="3" t="n">
        <v>3.4</v>
      </c>
      <c r="S48" s="3" t="n">
        <v>7</v>
      </c>
      <c r="T48" s="3" t="n">
        <v>135</v>
      </c>
      <c r="U48" s="3" t="n">
        <v>272</v>
      </c>
      <c r="V48" s="3" t="n">
        <v>74.8</v>
      </c>
      <c r="W48" s="3" t="n">
        <v>15</v>
      </c>
      <c r="X48" s="3" t="n">
        <v>4.4</v>
      </c>
      <c r="Y48" s="3" t="n">
        <v>2.76</v>
      </c>
      <c r="Z48" s="3" t="n">
        <v>10.54</v>
      </c>
      <c r="AA48" s="3" t="n">
        <v>2.11</v>
      </c>
      <c r="AB48" s="3" t="n">
        <v>0.06</v>
      </c>
    </row>
    <row r="49" s="2" customFormat="true" ht="20.1" hidden="false" customHeight="true" outlineLevel="0" collapsed="false">
      <c r="A49" s="50" t="s">
        <v>140</v>
      </c>
      <c r="B49" s="45" t="s">
        <v>186</v>
      </c>
      <c r="C49" s="3" t="n">
        <v>100</v>
      </c>
      <c r="D49" s="2" t="n">
        <v>100</v>
      </c>
      <c r="E49" s="3" t="n">
        <v>121</v>
      </c>
      <c r="F49" s="3" t="n">
        <v>16.6</v>
      </c>
      <c r="G49" s="3" t="n">
        <v>4.8</v>
      </c>
      <c r="H49" s="3" t="n">
        <v>2.8</v>
      </c>
      <c r="I49" s="3"/>
      <c r="J49" s="3" t="n">
        <v>1.4</v>
      </c>
      <c r="K49" s="3" t="n">
        <v>356</v>
      </c>
      <c r="L49" s="3"/>
      <c r="M49" s="3" t="n">
        <v>10414</v>
      </c>
      <c r="N49" s="3" t="n">
        <v>1.88</v>
      </c>
      <c r="O49" s="3"/>
      <c r="P49" s="3" t="n">
        <v>0.33</v>
      </c>
      <c r="Q49" s="3" t="n">
        <v>1.1</v>
      </c>
      <c r="R49" s="3" t="n">
        <v>11.9</v>
      </c>
      <c r="S49" s="3" t="n">
        <v>7</v>
      </c>
      <c r="T49" s="3" t="n">
        <v>263</v>
      </c>
      <c r="U49" s="3" t="n">
        <v>222</v>
      </c>
      <c r="V49" s="3" t="n">
        <v>92</v>
      </c>
      <c r="W49" s="3" t="n">
        <v>16</v>
      </c>
      <c r="X49" s="3" t="n">
        <v>12</v>
      </c>
      <c r="Y49" s="3" t="n">
        <v>2.4</v>
      </c>
      <c r="Z49" s="3" t="n">
        <v>38.55</v>
      </c>
      <c r="AA49" s="3" t="n">
        <v>0.32</v>
      </c>
      <c r="AB49" s="3" t="n">
        <v>0.24</v>
      </c>
    </row>
    <row r="50" s="2" customFormat="true" ht="20.1" hidden="false" customHeight="true" outlineLevel="0" collapsed="false">
      <c r="A50" s="50" t="s">
        <v>140</v>
      </c>
      <c r="B50" s="45" t="s">
        <v>187</v>
      </c>
      <c r="C50" s="3" t="n">
        <v>100</v>
      </c>
      <c r="D50" s="2" t="n">
        <v>100</v>
      </c>
      <c r="E50" s="3" t="n">
        <v>121</v>
      </c>
      <c r="F50" s="3" t="n">
        <v>16.7</v>
      </c>
      <c r="G50" s="3" t="n">
        <v>4.5</v>
      </c>
      <c r="H50" s="3" t="n">
        <v>3.5</v>
      </c>
      <c r="I50" s="3"/>
      <c r="J50" s="3" t="n">
        <v>1.3</v>
      </c>
      <c r="K50" s="3" t="n">
        <v>476</v>
      </c>
      <c r="L50" s="3"/>
      <c r="M50" s="3" t="n">
        <v>2867</v>
      </c>
      <c r="N50" s="3" t="n">
        <v>0.75</v>
      </c>
      <c r="O50" s="3"/>
      <c r="P50" s="3" t="n">
        <v>0.32</v>
      </c>
      <c r="Q50" s="3" t="n">
        <v>0.58</v>
      </c>
      <c r="R50" s="3"/>
      <c r="S50" s="3" t="n">
        <v>4</v>
      </c>
      <c r="T50" s="3" t="n">
        <v>216</v>
      </c>
      <c r="U50" s="3" t="n">
        <v>321</v>
      </c>
      <c r="V50" s="3" t="n">
        <v>98.2</v>
      </c>
      <c r="W50" s="3" t="n">
        <v>17</v>
      </c>
      <c r="X50" s="3" t="n">
        <v>9.6</v>
      </c>
      <c r="Y50" s="3" t="n">
        <v>3.46</v>
      </c>
      <c r="Z50" s="3"/>
      <c r="AA50" s="3" t="n">
        <v>0.35</v>
      </c>
      <c r="AB50" s="3" t="n">
        <v>0.07</v>
      </c>
    </row>
    <row r="51" s="2" customFormat="true" ht="20.1" hidden="false" customHeight="true" outlineLevel="0" collapsed="false">
      <c r="A51" s="50" t="s">
        <v>140</v>
      </c>
      <c r="B51" s="45" t="s">
        <v>188</v>
      </c>
      <c r="C51" s="3" t="n">
        <v>100</v>
      </c>
      <c r="D51" s="2" t="n">
        <v>100</v>
      </c>
      <c r="E51" s="3" t="n">
        <v>49</v>
      </c>
      <c r="F51" s="3" t="n">
        <v>7.8</v>
      </c>
      <c r="G51" s="3" t="n">
        <v>0.2</v>
      </c>
      <c r="H51" s="3" t="n">
        <v>4.1</v>
      </c>
      <c r="I51" s="3"/>
      <c r="J51" s="3" t="n">
        <v>0.9</v>
      </c>
      <c r="K51" s="3" t="n">
        <v>170</v>
      </c>
      <c r="L51" s="3"/>
      <c r="M51" s="3" t="n">
        <v>56</v>
      </c>
      <c r="N51" s="3" t="n">
        <v>0.21</v>
      </c>
      <c r="O51" s="3"/>
      <c r="P51" s="3" t="n">
        <v>0.05</v>
      </c>
      <c r="Q51" s="3" t="n">
        <v>0.04</v>
      </c>
      <c r="R51" s="3" t="n">
        <v>0.1</v>
      </c>
      <c r="S51" s="3" t="n">
        <v>10</v>
      </c>
      <c r="T51" s="3" t="n">
        <v>68</v>
      </c>
      <c r="U51" s="3" t="n">
        <v>136</v>
      </c>
      <c r="V51" s="3" t="n">
        <v>208</v>
      </c>
      <c r="W51" s="3" t="n">
        <v>4</v>
      </c>
      <c r="X51" s="3" t="n">
        <v>25</v>
      </c>
      <c r="Y51" s="3" t="n">
        <v>0.45</v>
      </c>
      <c r="Z51" s="3" t="n">
        <v>12.13</v>
      </c>
      <c r="AA51" s="3" t="n">
        <v>0.03</v>
      </c>
      <c r="AB51" s="3" t="n">
        <v>0.03</v>
      </c>
    </row>
    <row r="52" s="2" customFormat="true" ht="20.1" hidden="false" customHeight="true" outlineLevel="0" collapsed="false">
      <c r="A52" s="50" t="s">
        <v>140</v>
      </c>
      <c r="B52" s="45" t="s">
        <v>189</v>
      </c>
      <c r="C52" s="3" t="n">
        <v>100</v>
      </c>
      <c r="D52" s="2" t="n">
        <v>68</v>
      </c>
      <c r="E52" s="3" t="n">
        <v>240</v>
      </c>
      <c r="F52" s="3" t="n">
        <v>15.5</v>
      </c>
      <c r="G52" s="3" t="n">
        <v>19.7</v>
      </c>
      <c r="H52" s="3" t="n">
        <v>0.2</v>
      </c>
      <c r="I52" s="3"/>
      <c r="J52" s="3" t="n">
        <v>0.7</v>
      </c>
      <c r="K52" s="3" t="n">
        <v>97</v>
      </c>
      <c r="L52" s="3"/>
      <c r="M52" s="3" t="n">
        <v>52</v>
      </c>
      <c r="N52" s="3" t="n">
        <v>0.27</v>
      </c>
      <c r="O52" s="3"/>
      <c r="P52" s="3" t="n">
        <v>0.08</v>
      </c>
      <c r="Q52" s="3" t="n">
        <v>0.22</v>
      </c>
      <c r="R52" s="3" t="n">
        <v>4.2</v>
      </c>
      <c r="S52" s="3" t="n">
        <v>6</v>
      </c>
      <c r="T52" s="3" t="n">
        <v>122</v>
      </c>
      <c r="U52" s="3" t="n">
        <v>191</v>
      </c>
      <c r="V52" s="3" t="n">
        <v>69</v>
      </c>
      <c r="W52" s="3" t="n">
        <v>14</v>
      </c>
      <c r="X52" s="3" t="n">
        <v>2.2</v>
      </c>
      <c r="Y52" s="3" t="n">
        <v>1.33</v>
      </c>
      <c r="Z52" s="3" t="n">
        <v>12.25</v>
      </c>
      <c r="AA52" s="3" t="n">
        <v>0.21</v>
      </c>
      <c r="AB52" s="3" t="n">
        <v>0.06</v>
      </c>
    </row>
    <row r="53" s="2" customFormat="true" ht="20.1" hidden="false" customHeight="true" outlineLevel="0" collapsed="false">
      <c r="A53" s="50" t="s">
        <v>140</v>
      </c>
      <c r="B53" s="45" t="s">
        <v>190</v>
      </c>
      <c r="C53" s="3" t="n">
        <v>100</v>
      </c>
      <c r="D53" s="2" t="n">
        <v>100</v>
      </c>
      <c r="E53" s="3" t="n">
        <v>90</v>
      </c>
      <c r="F53" s="3" t="n">
        <v>15</v>
      </c>
      <c r="G53" s="3" t="n">
        <v>1.5</v>
      </c>
      <c r="H53" s="3" t="n">
        <v>4</v>
      </c>
      <c r="I53" s="3"/>
      <c r="J53" s="3" t="n">
        <v>0.9</v>
      </c>
      <c r="K53" s="3" t="n">
        <v>121</v>
      </c>
      <c r="L53" s="3"/>
      <c r="M53" s="3"/>
      <c r="N53" s="3" t="n">
        <v>1.98</v>
      </c>
      <c r="O53" s="3"/>
      <c r="P53" s="3" t="n">
        <v>0.01</v>
      </c>
      <c r="Q53" s="3" t="n">
        <v>0.07</v>
      </c>
      <c r="R53" s="3" t="n">
        <v>4.2</v>
      </c>
      <c r="S53" s="3" t="n">
        <v>6</v>
      </c>
      <c r="T53" s="3" t="n">
        <v>86</v>
      </c>
      <c r="U53" s="3" t="n">
        <v>126</v>
      </c>
      <c r="V53" s="3" t="n">
        <v>60.2</v>
      </c>
      <c r="W53" s="3" t="n">
        <v>24</v>
      </c>
      <c r="X53" s="3" t="n">
        <v>4.1</v>
      </c>
      <c r="Y53" s="3" t="n">
        <v>1.17</v>
      </c>
      <c r="Z53" s="3" t="n">
        <v>12.62</v>
      </c>
      <c r="AA53" s="3" t="n">
        <v>0.27</v>
      </c>
      <c r="AB53" s="3" t="n">
        <v>0.01</v>
      </c>
    </row>
    <row r="54" customFormat="false" ht="20.1" hidden="false" customHeight="true" outlineLevel="0" collapsed="false">
      <c r="A54" s="50" t="s">
        <v>140</v>
      </c>
      <c r="B54" s="50" t="s">
        <v>191</v>
      </c>
      <c r="C54" s="3" t="n">
        <v>100</v>
      </c>
      <c r="D54" s="2" t="n">
        <v>100</v>
      </c>
      <c r="E54" s="2" t="n">
        <v>143</v>
      </c>
      <c r="F54" s="2" t="n">
        <v>12.8</v>
      </c>
      <c r="G54" s="2" t="n">
        <v>8.9</v>
      </c>
      <c r="H54" s="2" t="n">
        <v>2.9</v>
      </c>
      <c r="I54" s="0"/>
      <c r="J54" s="2" t="n">
        <v>0.9</v>
      </c>
      <c r="K54" s="2" t="n">
        <v>120</v>
      </c>
      <c r="L54" s="0"/>
      <c r="M54" s="2" t="n">
        <v>24</v>
      </c>
      <c r="N54" s="2" t="n">
        <v>0.81</v>
      </c>
      <c r="O54" s="0"/>
      <c r="P54" s="3" t="n">
        <v>0.14</v>
      </c>
      <c r="Q54" s="3" t="n">
        <v>0.87</v>
      </c>
      <c r="R54" s="3" t="n">
        <v>8</v>
      </c>
      <c r="S54" s="2" t="n">
        <v>20</v>
      </c>
      <c r="T54" s="2" t="n">
        <v>188</v>
      </c>
      <c r="U54" s="2" t="n">
        <v>233</v>
      </c>
      <c r="V54" s="2" t="n">
        <v>86.2</v>
      </c>
      <c r="W54" s="2" t="n">
        <v>18</v>
      </c>
      <c r="X54" s="2" t="n">
        <v>5</v>
      </c>
      <c r="Y54" s="2" t="n">
        <v>1.38</v>
      </c>
      <c r="Z54" s="2" t="n">
        <v>15.3</v>
      </c>
      <c r="AA54" s="2" t="n">
        <v>0.37</v>
      </c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20.1" hidden="false" customHeight="true" outlineLevel="0" collapsed="false">
      <c r="A55" s="50" t="s">
        <v>140</v>
      </c>
      <c r="B55" s="45" t="s">
        <v>192</v>
      </c>
      <c r="C55" s="3" t="n">
        <v>100</v>
      </c>
      <c r="D55" s="2" t="n">
        <v>93</v>
      </c>
      <c r="E55" s="3" t="n">
        <v>92</v>
      </c>
      <c r="F55" s="3" t="n">
        <v>17.9</v>
      </c>
      <c r="G55" s="3" t="n">
        <v>1.3</v>
      </c>
      <c r="H55" s="3" t="n">
        <v>2.1</v>
      </c>
      <c r="I55" s="3"/>
      <c r="J55" s="3" t="n">
        <v>0.9</v>
      </c>
      <c r="K55" s="3" t="n">
        <v>153</v>
      </c>
      <c r="L55" s="3"/>
      <c r="M55" s="3" t="n">
        <v>6</v>
      </c>
      <c r="N55" s="3" t="n">
        <v>0.21</v>
      </c>
      <c r="O55" s="3"/>
      <c r="P55" s="3" t="n">
        <v>0.04</v>
      </c>
      <c r="Q55" s="3" t="n">
        <v>0.15</v>
      </c>
      <c r="R55" s="3" t="n">
        <v>4.4</v>
      </c>
      <c r="S55" s="3" t="n">
        <v>12</v>
      </c>
      <c r="T55" s="3" t="n">
        <v>134</v>
      </c>
      <c r="U55" s="3" t="n">
        <v>284</v>
      </c>
      <c r="V55" s="3" t="n">
        <v>69.2</v>
      </c>
      <c r="W55" s="3" t="n">
        <v>18</v>
      </c>
      <c r="X55" s="3" t="n">
        <v>4.3</v>
      </c>
      <c r="Y55" s="3" t="n">
        <v>2.77</v>
      </c>
      <c r="Z55" s="3" t="n">
        <v>15.95</v>
      </c>
      <c r="AA55" s="3" t="n">
        <v>0.18</v>
      </c>
      <c r="AB55" s="3" t="n">
        <v>0.08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20.1" hidden="false" customHeight="true" outlineLevel="0" collapsed="false">
      <c r="A56" s="50" t="s">
        <v>140</v>
      </c>
      <c r="B56" s="45" t="s">
        <v>193</v>
      </c>
      <c r="C56" s="3" t="n">
        <v>100</v>
      </c>
      <c r="D56" s="2" t="n">
        <v>97</v>
      </c>
      <c r="E56" s="3" t="n">
        <v>117</v>
      </c>
      <c r="F56" s="3" t="n">
        <v>21.7</v>
      </c>
      <c r="G56" s="3" t="n">
        <v>2.9</v>
      </c>
      <c r="H56" s="3" t="n">
        <v>1</v>
      </c>
      <c r="I56" s="3"/>
      <c r="J56" s="3" t="n">
        <v>1.8</v>
      </c>
      <c r="K56" s="3" t="n">
        <v>230</v>
      </c>
      <c r="L56" s="3"/>
      <c r="M56" s="3" t="n">
        <v>6</v>
      </c>
      <c r="N56" s="3" t="n">
        <v>9</v>
      </c>
      <c r="O56" s="3" t="n">
        <v>9</v>
      </c>
      <c r="P56" s="3" t="n">
        <v>0.02</v>
      </c>
      <c r="Q56" s="3" t="n">
        <v>0.78</v>
      </c>
      <c r="R56" s="3" t="n">
        <v>3.2</v>
      </c>
      <c r="S56" s="3" t="n">
        <v>20</v>
      </c>
      <c r="T56" s="3" t="n">
        <v>554</v>
      </c>
      <c r="U56" s="3" t="n">
        <v>84</v>
      </c>
      <c r="V56" s="3" t="n">
        <v>55.7</v>
      </c>
      <c r="W56" s="3" t="n">
        <v>41</v>
      </c>
      <c r="X56" s="3" t="n">
        <v>1.9</v>
      </c>
      <c r="Y56" s="3" t="n">
        <v>4.16</v>
      </c>
      <c r="Z56" s="3" t="n">
        <v>26.2</v>
      </c>
      <c r="AA56" s="3" t="n">
        <v>0.08</v>
      </c>
      <c r="AB56" s="3" t="n">
        <v>0.05</v>
      </c>
    </row>
    <row r="57" s="2" customFormat="true" ht="20.1" hidden="false" customHeight="true" outlineLevel="0" collapsed="false">
      <c r="A57" s="50" t="s">
        <v>140</v>
      </c>
      <c r="B57" s="45" t="s">
        <v>194</v>
      </c>
      <c r="C57" s="3" t="n">
        <v>100</v>
      </c>
      <c r="D57" s="2" t="n">
        <v>100</v>
      </c>
      <c r="E57" s="3" t="n">
        <v>128</v>
      </c>
      <c r="F57" s="3" t="n">
        <v>14.5</v>
      </c>
      <c r="G57" s="3" t="n">
        <v>7.5</v>
      </c>
      <c r="H57" s="3" t="n">
        <v>0.5</v>
      </c>
      <c r="I57" s="3"/>
      <c r="J57" s="3" t="n">
        <v>1.2</v>
      </c>
      <c r="K57" s="3" t="n">
        <v>341</v>
      </c>
      <c r="L57" s="3"/>
      <c r="M57" s="3" t="n">
        <v>1040</v>
      </c>
      <c r="N57" s="3" t="n">
        <v>1.41</v>
      </c>
      <c r="O57" s="3" t="n">
        <v>18</v>
      </c>
      <c r="P57" s="3" t="n">
        <v>0.26</v>
      </c>
      <c r="Q57" s="3" t="n">
        <v>1.05</v>
      </c>
      <c r="R57" s="3" t="n">
        <v>6.9</v>
      </c>
      <c r="S57" s="3" t="n">
        <v>18</v>
      </c>
      <c r="T57" s="3" t="n">
        <v>283</v>
      </c>
      <c r="U57" s="3" t="n">
        <v>230</v>
      </c>
      <c r="V57" s="3" t="n">
        <v>87.2</v>
      </c>
      <c r="W57" s="3" t="n">
        <v>18</v>
      </c>
      <c r="X57" s="3" t="n">
        <v>23.1</v>
      </c>
      <c r="Y57" s="3" t="n">
        <v>3.08</v>
      </c>
      <c r="Z57" s="3" t="n">
        <v>57.27</v>
      </c>
      <c r="AA57" s="3" t="n">
        <v>1.31</v>
      </c>
      <c r="AB57" s="3" t="n">
        <v>0.28</v>
      </c>
    </row>
    <row r="58" customFormat="false" ht="20.1" hidden="false" customHeight="true" outlineLevel="0" collapsed="false">
      <c r="A58" s="50" t="s">
        <v>140</v>
      </c>
      <c r="B58" s="45" t="s">
        <v>195</v>
      </c>
      <c r="C58" s="3" t="n">
        <v>100</v>
      </c>
      <c r="D58" s="2" t="n">
        <v>100</v>
      </c>
      <c r="E58" s="3" t="n">
        <v>538</v>
      </c>
      <c r="F58" s="3" t="n">
        <v>6.5</v>
      </c>
      <c r="G58" s="3" t="n">
        <v>50.2</v>
      </c>
      <c r="H58" s="3" t="n">
        <v>15.1</v>
      </c>
      <c r="I58" s="3"/>
      <c r="J58" s="3" t="n">
        <v>0.1</v>
      </c>
      <c r="K58" s="3" t="n">
        <v>46</v>
      </c>
      <c r="L58" s="3"/>
      <c r="M58" s="3" t="n">
        <v>21</v>
      </c>
      <c r="N58" s="3"/>
      <c r="O58" s="3"/>
      <c r="P58" s="3" t="n">
        <v>0.01</v>
      </c>
      <c r="Q58" s="3" t="n">
        <v>0.04</v>
      </c>
      <c r="R58" s="3" t="n">
        <v>1</v>
      </c>
      <c r="S58" s="3" t="n">
        <v>6</v>
      </c>
      <c r="T58" s="3" t="n">
        <v>42</v>
      </c>
      <c r="U58" s="3" t="n">
        <v>38</v>
      </c>
      <c r="V58" s="3" t="n">
        <v>26.2</v>
      </c>
      <c r="W58" s="3"/>
      <c r="X58" s="3" t="n">
        <v>3.1</v>
      </c>
      <c r="Y58" s="3" t="n">
        <v>0.64</v>
      </c>
      <c r="Z58" s="3" t="n">
        <v>4.7</v>
      </c>
      <c r="AA58" s="3"/>
      <c r="AB58" s="3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20.1" hidden="false" customHeight="true" outlineLevel="0" collapsed="false">
      <c r="A59" s="50" t="s">
        <v>140</v>
      </c>
      <c r="B59" s="45" t="s">
        <v>196</v>
      </c>
      <c r="C59" s="3" t="n">
        <v>100</v>
      </c>
      <c r="D59" s="2" t="n">
        <v>53</v>
      </c>
      <c r="E59" s="3" t="n">
        <v>129</v>
      </c>
      <c r="F59" s="3" t="n">
        <v>14.2</v>
      </c>
      <c r="G59" s="3" t="n">
        <v>7.8</v>
      </c>
      <c r="H59" s="3" t="n">
        <v>0.4</v>
      </c>
      <c r="I59" s="3"/>
      <c r="J59" s="3" t="n">
        <v>0.6</v>
      </c>
      <c r="K59" s="3" t="n">
        <v>187</v>
      </c>
      <c r="L59" s="3"/>
      <c r="M59" s="3" t="n">
        <v>16</v>
      </c>
      <c r="N59" s="3"/>
      <c r="O59" s="3"/>
      <c r="P59" s="3" t="n">
        <v>0.02</v>
      </c>
      <c r="Q59" s="3" t="n">
        <v>0.22</v>
      </c>
      <c r="R59" s="3" t="n">
        <v>3.1</v>
      </c>
      <c r="S59" s="3" t="n">
        <v>31</v>
      </c>
      <c r="T59" s="3" t="n">
        <v>166</v>
      </c>
      <c r="U59" s="3" t="n">
        <v>136</v>
      </c>
      <c r="V59" s="3" t="n">
        <v>32</v>
      </c>
      <c r="W59" s="3" t="n">
        <v>13</v>
      </c>
      <c r="X59" s="3" t="n">
        <v>2.3</v>
      </c>
      <c r="Y59" s="3" t="n">
        <v>1.19</v>
      </c>
      <c r="Z59" s="3" t="n">
        <v>24.9</v>
      </c>
      <c r="AA59" s="3" t="n">
        <v>0.18</v>
      </c>
      <c r="AB59" s="3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20.1" hidden="false" customHeight="true" outlineLevel="0" collapsed="false">
      <c r="A60" s="50" t="s">
        <v>140</v>
      </c>
      <c r="B60" s="45" t="s">
        <v>197</v>
      </c>
      <c r="C60" s="3" t="n">
        <v>100</v>
      </c>
      <c r="D60" s="2" t="n">
        <v>100</v>
      </c>
      <c r="E60" s="3" t="n">
        <v>108</v>
      </c>
      <c r="F60" s="3" t="n">
        <v>13.6</v>
      </c>
      <c r="G60" s="3" t="n">
        <v>0.4</v>
      </c>
      <c r="H60" s="3" t="n">
        <v>12.4</v>
      </c>
      <c r="I60" s="3"/>
      <c r="J60" s="3" t="n">
        <v>1</v>
      </c>
      <c r="K60" s="3" t="n">
        <v>95</v>
      </c>
      <c r="L60" s="3"/>
      <c r="M60" s="3"/>
      <c r="N60" s="3" t="n">
        <v>0.34</v>
      </c>
      <c r="O60" s="3"/>
      <c r="P60" s="3" t="n">
        <v>0.06</v>
      </c>
      <c r="Q60" s="3" t="n">
        <v>0.06</v>
      </c>
      <c r="R60" s="3"/>
      <c r="S60" s="3" t="n">
        <v>5</v>
      </c>
      <c r="T60" s="3" t="n">
        <v>87</v>
      </c>
      <c r="U60" s="3" t="n">
        <v>166</v>
      </c>
      <c r="V60" s="3" t="n">
        <v>173.6</v>
      </c>
      <c r="W60" s="3" t="n">
        <v>8</v>
      </c>
      <c r="X60" s="3" t="n">
        <v>30.5</v>
      </c>
      <c r="Y60" s="3" t="n">
        <v>0.5</v>
      </c>
      <c r="Z60" s="3"/>
      <c r="AA60" s="3" t="n">
        <v>0.06</v>
      </c>
      <c r="AB60" s="3" t="n">
        <v>0.14</v>
      </c>
    </row>
    <row r="61" s="7" customFormat="true" ht="20.1" hidden="false" customHeight="true" outlineLevel="0" collapsed="false">
      <c r="B61" s="49" t="s">
        <v>198</v>
      </c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s="2" customFormat="true" ht="20.1" hidden="false" customHeight="true" outlineLevel="0" collapsed="false">
      <c r="A62" s="50" t="s">
        <v>198</v>
      </c>
      <c r="B62" s="45" t="s">
        <v>199</v>
      </c>
      <c r="C62" s="3" t="n">
        <v>100</v>
      </c>
      <c r="D62" s="2" t="n">
        <v>100</v>
      </c>
      <c r="E62" s="3" t="n">
        <v>72</v>
      </c>
      <c r="F62" s="3" t="n">
        <v>2.5</v>
      </c>
      <c r="G62" s="3" t="n">
        <v>2.7</v>
      </c>
      <c r="H62" s="3" t="n">
        <v>9.3</v>
      </c>
      <c r="I62" s="3"/>
      <c r="J62" s="3" t="n">
        <v>0.8</v>
      </c>
      <c r="K62" s="3" t="n">
        <v>15</v>
      </c>
      <c r="L62" s="3"/>
      <c r="M62" s="3" t="n">
        <v>26</v>
      </c>
      <c r="N62" s="3" t="n">
        <v>0.12</v>
      </c>
      <c r="O62" s="3" t="n">
        <v>1</v>
      </c>
      <c r="P62" s="3" t="n">
        <v>0.03</v>
      </c>
      <c r="Q62" s="3" t="n">
        <v>0.15</v>
      </c>
      <c r="R62" s="3" t="n">
        <v>0.2</v>
      </c>
      <c r="S62" s="3" t="n">
        <v>118</v>
      </c>
      <c r="T62" s="3" t="n">
        <v>85</v>
      </c>
      <c r="U62" s="3" t="n">
        <v>150</v>
      </c>
      <c r="V62" s="3" t="n">
        <v>39.8</v>
      </c>
      <c r="W62" s="3" t="n">
        <v>12</v>
      </c>
      <c r="X62" s="3" t="n">
        <v>0.4</v>
      </c>
      <c r="Y62" s="3" t="n">
        <v>0.53</v>
      </c>
      <c r="Z62" s="3" t="n">
        <v>1.71</v>
      </c>
      <c r="AA62" s="3" t="n">
        <v>0.03</v>
      </c>
      <c r="AB62" s="3" t="n">
        <v>0.02</v>
      </c>
    </row>
    <row r="63" s="2" customFormat="true" ht="20.1" hidden="false" customHeight="true" outlineLevel="0" collapsed="false">
      <c r="A63" s="50" t="s">
        <v>198</v>
      </c>
      <c r="B63" s="45" t="s">
        <v>200</v>
      </c>
      <c r="C63" s="3" t="n">
        <v>100</v>
      </c>
      <c r="D63" s="2" t="n">
        <v>100</v>
      </c>
      <c r="E63" s="3" t="n">
        <v>328</v>
      </c>
      <c r="F63" s="3" t="n">
        <v>25.7</v>
      </c>
      <c r="G63" s="3" t="n">
        <v>23.5</v>
      </c>
      <c r="H63" s="3" t="n">
        <v>3.5</v>
      </c>
      <c r="I63" s="3"/>
      <c r="J63" s="3" t="n">
        <v>3.8</v>
      </c>
      <c r="K63" s="3" t="n">
        <v>11</v>
      </c>
      <c r="L63" s="3"/>
      <c r="M63" s="3" t="n">
        <v>152</v>
      </c>
      <c r="N63" s="3" t="n">
        <v>0.6</v>
      </c>
      <c r="O63" s="3"/>
      <c r="P63" s="3" t="n">
        <v>0.06</v>
      </c>
      <c r="Q63" s="3" t="n">
        <v>0.91</v>
      </c>
      <c r="R63" s="3" t="n">
        <v>0.6</v>
      </c>
      <c r="S63" s="3" t="n">
        <v>799</v>
      </c>
      <c r="T63" s="3" t="n">
        <v>326</v>
      </c>
      <c r="U63" s="3" t="n">
        <v>75</v>
      </c>
      <c r="V63" s="3" t="n">
        <v>584.6</v>
      </c>
      <c r="W63" s="3" t="n">
        <v>57</v>
      </c>
      <c r="X63" s="3" t="n">
        <v>2.4</v>
      </c>
      <c r="Y63" s="3" t="n">
        <v>6.97</v>
      </c>
      <c r="Z63" s="3" t="n">
        <v>1.5</v>
      </c>
      <c r="AA63" s="3" t="n">
        <v>0.13</v>
      </c>
      <c r="AB63" s="3" t="n">
        <v>0.16</v>
      </c>
    </row>
    <row r="64" s="2" customFormat="true" ht="20.1" hidden="false" customHeight="true" outlineLevel="0" collapsed="false">
      <c r="A64" s="50" t="s">
        <v>198</v>
      </c>
      <c r="B64" s="45" t="s">
        <v>201</v>
      </c>
      <c r="C64" s="3" t="n">
        <v>100</v>
      </c>
      <c r="D64" s="2" t="n">
        <v>100</v>
      </c>
      <c r="E64" s="3" t="n">
        <v>888</v>
      </c>
      <c r="F64" s="3" t="n">
        <v>1.4</v>
      </c>
      <c r="G64" s="3" t="n">
        <v>98</v>
      </c>
      <c r="H64" s="3"/>
      <c r="I64" s="3"/>
      <c r="J64" s="3" t="n">
        <v>0.1</v>
      </c>
      <c r="K64" s="3" t="n">
        <v>296</v>
      </c>
      <c r="L64" s="3"/>
      <c r="M64" s="3"/>
      <c r="N64" s="3"/>
      <c r="O64" s="3"/>
      <c r="P64" s="3"/>
      <c r="Q64" s="3" t="n">
        <v>0.02</v>
      </c>
      <c r="R64" s="3"/>
      <c r="S64" s="3" t="n">
        <v>35</v>
      </c>
      <c r="T64" s="3" t="n">
        <v>8</v>
      </c>
      <c r="U64" s="3" t="n">
        <v>39</v>
      </c>
      <c r="V64" s="3" t="n">
        <v>40.3</v>
      </c>
      <c r="W64" s="3" t="n">
        <v>7</v>
      </c>
      <c r="X64" s="3" t="n">
        <v>0.8</v>
      </c>
      <c r="Y64" s="3" t="n">
        <v>0.11</v>
      </c>
      <c r="Z64" s="3" t="n">
        <v>1.6</v>
      </c>
      <c r="AA64" s="3" t="n">
        <v>0.01</v>
      </c>
      <c r="AB64" s="3" t="n">
        <v>0.05</v>
      </c>
    </row>
    <row r="65" s="2" customFormat="true" ht="20.1" hidden="false" customHeight="true" outlineLevel="0" collapsed="false">
      <c r="A65" s="50" t="s">
        <v>198</v>
      </c>
      <c r="B65" s="45" t="s">
        <v>202</v>
      </c>
      <c r="C65" s="3" t="n">
        <v>100</v>
      </c>
      <c r="D65" s="3" t="n">
        <v>87</v>
      </c>
      <c r="E65" s="3" t="n">
        <v>138</v>
      </c>
      <c r="F65" s="3" t="n">
        <v>12.7</v>
      </c>
      <c r="G65" s="3" t="n">
        <v>9</v>
      </c>
      <c r="H65" s="3" t="n">
        <v>1.5</v>
      </c>
      <c r="I65" s="3"/>
      <c r="J65" s="3" t="n">
        <v>1</v>
      </c>
      <c r="K65" s="3" t="n">
        <v>585</v>
      </c>
      <c r="L65" s="3"/>
      <c r="M65" s="3" t="n">
        <v>310</v>
      </c>
      <c r="N65" s="3" t="n">
        <v>1.23</v>
      </c>
      <c r="O65" s="3"/>
      <c r="P65" s="3" t="n">
        <v>0.09</v>
      </c>
      <c r="Q65" s="3" t="n">
        <v>0.31</v>
      </c>
      <c r="R65" s="3" t="n">
        <v>0.2</v>
      </c>
      <c r="S65" s="3" t="n">
        <v>48</v>
      </c>
      <c r="T65" s="3" t="n">
        <v>176</v>
      </c>
      <c r="U65" s="3" t="n">
        <v>98</v>
      </c>
      <c r="V65" s="3" t="n">
        <v>94.7</v>
      </c>
      <c r="W65" s="3" t="n">
        <v>14</v>
      </c>
      <c r="X65" s="3" t="n">
        <v>2</v>
      </c>
      <c r="Y65" s="3" t="n">
        <v>1</v>
      </c>
      <c r="Z65" s="3" t="n">
        <v>16.55</v>
      </c>
      <c r="AA65" s="3" t="n">
        <v>0.06</v>
      </c>
      <c r="AB65" s="3" t="n">
        <v>0.03</v>
      </c>
    </row>
    <row r="66" customFormat="false" ht="20.1" hidden="false" customHeight="true" outlineLevel="0" collapsed="false">
      <c r="A66" s="50" t="s">
        <v>198</v>
      </c>
      <c r="B66" s="51" t="s">
        <v>203</v>
      </c>
      <c r="C66" s="3" t="n">
        <v>100</v>
      </c>
      <c r="D66" s="47" t="n">
        <v>87</v>
      </c>
      <c r="E66" s="47" t="n">
        <v>143</v>
      </c>
      <c r="F66" s="47" t="n">
        <v>12.2</v>
      </c>
      <c r="G66" s="47" t="n">
        <v>10.5</v>
      </c>
      <c r="H66" s="0"/>
      <c r="I66" s="0"/>
      <c r="J66" s="47" t="n">
        <v>0.8</v>
      </c>
      <c r="K66" s="0"/>
      <c r="L66" s="0"/>
      <c r="M66" s="0"/>
      <c r="N66" s="47" t="n">
        <v>0.84</v>
      </c>
      <c r="O66" s="0"/>
      <c r="P66" s="47" t="n">
        <v>0.05</v>
      </c>
      <c r="Q66" s="47" t="n">
        <v>0.11</v>
      </c>
      <c r="R66" s="0"/>
      <c r="S66" s="47" t="n">
        <v>44</v>
      </c>
      <c r="T66" s="47" t="n">
        <v>182</v>
      </c>
      <c r="U66" s="47" t="n">
        <v>121</v>
      </c>
      <c r="V66" s="47" t="n">
        <v>125.7</v>
      </c>
      <c r="W66" s="47" t="n">
        <v>11</v>
      </c>
      <c r="X66" s="47" t="n">
        <v>1</v>
      </c>
      <c r="Y66" s="47" t="n">
        <v>0.38</v>
      </c>
      <c r="Z66" s="47" t="n">
        <v>13.83</v>
      </c>
      <c r="AA66" s="0"/>
      <c r="AB66" s="47" t="n">
        <v>0.01</v>
      </c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20.1" hidden="false" customHeight="true" outlineLevel="0" collapsed="false">
      <c r="A67" s="50" t="s">
        <v>198</v>
      </c>
      <c r="B67" s="45" t="s">
        <v>204</v>
      </c>
      <c r="C67" s="3" t="n">
        <v>100</v>
      </c>
      <c r="D67" s="3" t="n">
        <v>87</v>
      </c>
      <c r="E67" s="3" t="n">
        <v>180</v>
      </c>
      <c r="F67" s="3" t="n">
        <v>12.6</v>
      </c>
      <c r="G67" s="3" t="n">
        <v>13</v>
      </c>
      <c r="H67" s="3" t="n">
        <v>3.1</v>
      </c>
      <c r="I67" s="3"/>
      <c r="J67" s="3" t="n">
        <v>1</v>
      </c>
      <c r="K67" s="3" t="n">
        <v>565</v>
      </c>
      <c r="L67" s="3"/>
      <c r="M67" s="3" t="n">
        <v>261</v>
      </c>
      <c r="N67" s="3" t="n">
        <v>4.98</v>
      </c>
      <c r="O67" s="3"/>
      <c r="P67" s="3" t="n">
        <v>0.17</v>
      </c>
      <c r="Q67" s="3" t="n">
        <v>0.35</v>
      </c>
      <c r="R67" s="3" t="n">
        <v>0.2</v>
      </c>
      <c r="S67" s="3" t="n">
        <v>62</v>
      </c>
      <c r="T67" s="3" t="n">
        <v>226</v>
      </c>
      <c r="U67" s="3" t="n">
        <v>135</v>
      </c>
      <c r="V67" s="3" t="n">
        <v>106</v>
      </c>
      <c r="W67" s="3" t="n">
        <v>13</v>
      </c>
      <c r="X67" s="3" t="n">
        <v>2.9</v>
      </c>
      <c r="Y67" s="3" t="n">
        <v>1.67</v>
      </c>
      <c r="Z67" s="3" t="n">
        <v>15.68</v>
      </c>
      <c r="AA67" s="3" t="n">
        <v>0.11</v>
      </c>
      <c r="AB67" s="3" t="n">
        <v>0.04</v>
      </c>
    </row>
    <row r="68" s="2" customFormat="true" ht="20.1" hidden="false" customHeight="true" outlineLevel="0" collapsed="false">
      <c r="A68" s="50" t="s">
        <v>198</v>
      </c>
      <c r="B68" s="45" t="s">
        <v>205</v>
      </c>
      <c r="C68" s="3" t="n">
        <v>100</v>
      </c>
      <c r="D68" s="3" t="n">
        <v>86</v>
      </c>
      <c r="E68" s="3" t="n">
        <v>160</v>
      </c>
      <c r="F68" s="3" t="n">
        <v>12.8</v>
      </c>
      <c r="G68" s="3" t="n">
        <v>11.1</v>
      </c>
      <c r="H68" s="3" t="n">
        <v>2.1</v>
      </c>
      <c r="I68" s="3"/>
      <c r="J68" s="3" t="n">
        <v>1</v>
      </c>
      <c r="K68" s="3" t="n">
        <v>515</v>
      </c>
      <c r="L68" s="3"/>
      <c r="M68" s="3" t="n">
        <v>337</v>
      </c>
      <c r="N68" s="3" t="n">
        <v>3.08</v>
      </c>
      <c r="O68" s="3"/>
      <c r="P68" s="3" t="n">
        <v>0.11</v>
      </c>
      <c r="Q68" s="3" t="n">
        <v>0.49</v>
      </c>
      <c r="R68" s="3" t="n">
        <v>0.1</v>
      </c>
      <c r="S68" s="3" t="n">
        <v>47</v>
      </c>
      <c r="T68" s="3" t="n">
        <v>180</v>
      </c>
      <c r="U68" s="3" t="n">
        <v>138</v>
      </c>
      <c r="V68" s="3" t="n">
        <v>106.6</v>
      </c>
      <c r="W68" s="3" t="n">
        <v>11</v>
      </c>
      <c r="X68" s="3" t="n">
        <v>3.2</v>
      </c>
      <c r="Y68" s="3" t="n">
        <v>1.61</v>
      </c>
      <c r="Z68" s="3" t="n">
        <v>25.48</v>
      </c>
      <c r="AA68" s="3" t="n">
        <v>0.09</v>
      </c>
      <c r="AB68" s="3" t="n">
        <v>0.04</v>
      </c>
    </row>
    <row r="69" s="7" customFormat="true" ht="20.1" hidden="false" customHeight="true" outlineLevel="0" collapsed="false">
      <c r="B69" s="49" t="s">
        <v>206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s="2" customFormat="true" ht="20.1" hidden="false" customHeight="true" outlineLevel="0" collapsed="false">
      <c r="A70" s="50" t="s">
        <v>140</v>
      </c>
      <c r="B70" s="45" t="s">
        <v>207</v>
      </c>
      <c r="C70" s="3" t="n">
        <v>100</v>
      </c>
      <c r="D70" s="3" t="n">
        <v>100</v>
      </c>
      <c r="E70" s="3" t="n">
        <v>105</v>
      </c>
      <c r="F70" s="3" t="n">
        <v>17.2</v>
      </c>
      <c r="G70" s="3" t="n">
        <v>4</v>
      </c>
      <c r="H70" s="3"/>
      <c r="I70" s="3"/>
      <c r="J70" s="3" t="n">
        <v>2.6</v>
      </c>
      <c r="K70" s="3" t="n">
        <v>361</v>
      </c>
      <c r="L70" s="3"/>
      <c r="M70" s="3"/>
      <c r="N70" s="3" t="n">
        <v>1.86</v>
      </c>
      <c r="O70" s="3"/>
      <c r="P70" s="3" t="n">
        <v>0.03</v>
      </c>
      <c r="Q70" s="3" t="n">
        <v>0.05</v>
      </c>
      <c r="R70" s="3" t="n">
        <v>0.2</v>
      </c>
      <c r="S70" s="3" t="n">
        <v>46</v>
      </c>
      <c r="T70" s="3" t="n">
        <v>22</v>
      </c>
      <c r="U70" s="3" t="n">
        <v>246</v>
      </c>
      <c r="V70" s="3" t="n">
        <v>8.6</v>
      </c>
      <c r="W70" s="3" t="n">
        <v>25</v>
      </c>
      <c r="X70" s="3" t="n">
        <v>0.9</v>
      </c>
      <c r="Y70" s="3" t="n">
        <v>0.16</v>
      </c>
      <c r="Z70" s="3" t="n">
        <v>9.54</v>
      </c>
      <c r="AA70" s="3"/>
      <c r="AB70" s="3" t="n">
        <v>0.07</v>
      </c>
    </row>
    <row r="71" s="2" customFormat="true" ht="20.1" hidden="false" customHeight="true" outlineLevel="0" collapsed="false">
      <c r="A71" s="50" t="s">
        <v>140</v>
      </c>
      <c r="B71" s="45" t="s">
        <v>208</v>
      </c>
      <c r="C71" s="3" t="n">
        <v>100</v>
      </c>
      <c r="D71" s="3" t="n">
        <v>76</v>
      </c>
      <c r="E71" s="3" t="n">
        <v>127</v>
      </c>
      <c r="F71" s="3" t="n">
        <v>17.7</v>
      </c>
      <c r="G71" s="3" t="n">
        <v>4.9</v>
      </c>
      <c r="H71" s="3" t="n">
        <v>3.1</v>
      </c>
      <c r="I71" s="3"/>
      <c r="J71" s="3" t="n">
        <v>1</v>
      </c>
      <c r="K71" s="3" t="n">
        <v>76</v>
      </c>
      <c r="L71" s="3"/>
      <c r="M71" s="3" t="n">
        <v>29</v>
      </c>
      <c r="N71" s="3" t="n">
        <v>0.82</v>
      </c>
      <c r="O71" s="3"/>
      <c r="P71" s="3" t="n">
        <v>0.02</v>
      </c>
      <c r="Q71" s="3" t="n">
        <v>0.06</v>
      </c>
      <c r="R71" s="3" t="n">
        <v>2.8</v>
      </c>
      <c r="S71" s="3" t="n">
        <v>28</v>
      </c>
      <c r="T71" s="3" t="n">
        <v>191</v>
      </c>
      <c r="U71" s="3" t="n">
        <v>280</v>
      </c>
      <c r="V71" s="3" t="n">
        <v>150.1</v>
      </c>
      <c r="W71" s="3" t="n">
        <v>43</v>
      </c>
      <c r="X71" s="3" t="n">
        <v>1.2</v>
      </c>
      <c r="Y71" s="3" t="n">
        <v>0.7</v>
      </c>
      <c r="Z71" s="3" t="n">
        <v>36.57</v>
      </c>
      <c r="AA71" s="3" t="n">
        <v>0.08</v>
      </c>
      <c r="AB71" s="3" t="n">
        <v>0.17</v>
      </c>
    </row>
    <row r="72" s="2" customFormat="true" ht="20.1" hidden="false" customHeight="true" outlineLevel="0" collapsed="false">
      <c r="A72" s="50" t="s">
        <v>140</v>
      </c>
      <c r="B72" s="45" t="s">
        <v>209</v>
      </c>
      <c r="C72" s="3" t="n">
        <v>100</v>
      </c>
      <c r="D72" s="3" t="n">
        <v>68</v>
      </c>
      <c r="E72" s="3" t="n">
        <v>83</v>
      </c>
      <c r="F72" s="3" t="n">
        <v>17.7</v>
      </c>
      <c r="G72" s="3" t="n">
        <v>1.4</v>
      </c>
      <c r="H72" s="3"/>
      <c r="I72" s="3"/>
      <c r="J72" s="3" t="n">
        <v>1.2</v>
      </c>
      <c r="K72" s="3" t="n">
        <v>82</v>
      </c>
      <c r="L72" s="3"/>
      <c r="M72" s="3" t="n">
        <v>6</v>
      </c>
      <c r="N72" s="3" t="n">
        <v>0.64</v>
      </c>
      <c r="O72" s="3"/>
      <c r="P72" s="3" t="n">
        <v>0.03</v>
      </c>
      <c r="Q72" s="3" t="n">
        <v>0.05</v>
      </c>
      <c r="R72" s="3" t="n">
        <v>2.1</v>
      </c>
      <c r="S72" s="3" t="n">
        <v>57</v>
      </c>
      <c r="T72" s="3" t="n">
        <v>168</v>
      </c>
      <c r="U72" s="3" t="n">
        <v>309</v>
      </c>
      <c r="V72" s="3" t="n">
        <v>138.8</v>
      </c>
      <c r="W72" s="3" t="n">
        <v>27</v>
      </c>
      <c r="X72" s="3" t="n">
        <v>1.5</v>
      </c>
      <c r="Y72" s="3" t="n">
        <v>0.05</v>
      </c>
      <c r="Z72" s="3" t="n">
        <v>34.63</v>
      </c>
      <c r="AA72" s="3" t="n">
        <v>0.04</v>
      </c>
      <c r="AB72" s="3" t="n">
        <v>0.04</v>
      </c>
    </row>
    <row r="73" s="2" customFormat="true" ht="20.1" hidden="false" customHeight="true" outlineLevel="0" collapsed="false">
      <c r="A73" s="50" t="s">
        <v>140</v>
      </c>
      <c r="B73" s="45" t="s">
        <v>210</v>
      </c>
      <c r="C73" s="3" t="n">
        <v>100</v>
      </c>
      <c r="D73" s="3" t="n">
        <v>58</v>
      </c>
      <c r="E73" s="3" t="n">
        <v>105</v>
      </c>
      <c r="F73" s="3" t="n">
        <v>18.6</v>
      </c>
      <c r="G73" s="3" t="n">
        <v>3.4</v>
      </c>
      <c r="H73" s="3"/>
      <c r="I73" s="3"/>
      <c r="J73" s="3" t="n">
        <v>1.5</v>
      </c>
      <c r="K73" s="3" t="n">
        <v>86</v>
      </c>
      <c r="L73" s="3"/>
      <c r="M73" s="3" t="n">
        <v>19</v>
      </c>
      <c r="N73" s="3" t="n">
        <v>0.75</v>
      </c>
      <c r="O73" s="3"/>
      <c r="P73" s="3" t="n">
        <v>0.03</v>
      </c>
      <c r="Q73" s="3" t="n">
        <v>0.17</v>
      </c>
      <c r="R73" s="3" t="n">
        <v>3.1</v>
      </c>
      <c r="S73" s="3" t="n">
        <v>138</v>
      </c>
      <c r="T73" s="3" t="n">
        <v>242</v>
      </c>
      <c r="U73" s="3" t="n">
        <v>205</v>
      </c>
      <c r="V73" s="3" t="n">
        <v>144.1</v>
      </c>
      <c r="W73" s="3" t="n">
        <v>37</v>
      </c>
      <c r="X73" s="3" t="n">
        <v>2</v>
      </c>
      <c r="Y73" s="3" t="n">
        <v>2.83</v>
      </c>
      <c r="Z73" s="3" t="n">
        <v>33.06</v>
      </c>
      <c r="AA73" s="3" t="n">
        <v>0.05</v>
      </c>
      <c r="AB73" s="3" t="n">
        <v>0.04</v>
      </c>
    </row>
    <row r="74" s="2" customFormat="true" ht="20.1" hidden="false" customHeight="true" outlineLevel="0" collapsed="false">
      <c r="A74" s="50" t="s">
        <v>140</v>
      </c>
      <c r="B74" s="50" t="s">
        <v>67</v>
      </c>
      <c r="C74" s="3" t="n">
        <v>100</v>
      </c>
      <c r="D74" s="2" t="n">
        <v>80</v>
      </c>
      <c r="E74" s="3" t="n">
        <v>121</v>
      </c>
      <c r="F74" s="3" t="n">
        <v>21.1</v>
      </c>
      <c r="G74" s="3" t="n">
        <v>3.1</v>
      </c>
      <c r="H74" s="2" t="n">
        <v>2.1</v>
      </c>
      <c r="J74" s="3" t="n">
        <v>1.1</v>
      </c>
      <c r="K74" s="2" t="n">
        <v>75</v>
      </c>
      <c r="M74" s="3" t="n">
        <v>19</v>
      </c>
      <c r="N74" s="3" t="n">
        <v>0.71</v>
      </c>
      <c r="O74" s="3"/>
      <c r="P74" s="2" t="n">
        <v>0.03</v>
      </c>
      <c r="Q74" s="2" t="n">
        <v>0.04</v>
      </c>
      <c r="R74" s="2" t="n">
        <v>2.1</v>
      </c>
      <c r="S74" s="3" t="n">
        <v>35</v>
      </c>
      <c r="T74" s="3" t="n">
        <v>130</v>
      </c>
      <c r="U74" s="3" t="n">
        <v>370</v>
      </c>
      <c r="V74" s="3" t="n">
        <v>74.2</v>
      </c>
      <c r="W74" s="3" t="n">
        <v>50</v>
      </c>
      <c r="X74" s="3" t="n">
        <v>0.8</v>
      </c>
      <c r="Y74" s="3" t="n">
        <v>1.39</v>
      </c>
      <c r="Z74" s="3" t="n">
        <v>51.81</v>
      </c>
      <c r="AA74" s="3" t="n">
        <v>0.37</v>
      </c>
      <c r="AB74" s="3" t="n">
        <v>0.03</v>
      </c>
    </row>
    <row r="75" s="1" customFormat="true" ht="20.1" hidden="false" customHeight="true" outlineLevel="0" collapsed="false">
      <c r="A75" s="50" t="s">
        <v>140</v>
      </c>
      <c r="B75" s="50" t="s">
        <v>211</v>
      </c>
      <c r="C75" s="3" t="n">
        <v>100</v>
      </c>
      <c r="D75" s="2" t="n">
        <v>72</v>
      </c>
      <c r="E75" s="3" t="n">
        <v>139</v>
      </c>
      <c r="F75" s="3" t="n">
        <v>17.2</v>
      </c>
      <c r="G75" s="3" t="n">
        <v>7.8</v>
      </c>
      <c r="H75" s="2" t="n">
        <v>0</v>
      </c>
      <c r="I75" s="2"/>
      <c r="J75" s="3" t="n">
        <v>0.9</v>
      </c>
      <c r="K75" s="2" t="n">
        <v>68</v>
      </c>
      <c r="L75" s="2"/>
      <c r="M75" s="3" t="n">
        <v>45</v>
      </c>
      <c r="N75" s="3" t="n">
        <v>0.78</v>
      </c>
      <c r="O75" s="3"/>
      <c r="P75" s="2" t="n">
        <v>0.07</v>
      </c>
      <c r="Q75" s="2" t="n">
        <v>0.18</v>
      </c>
      <c r="R75" s="2" t="n">
        <v>4.4</v>
      </c>
      <c r="S75" s="3" t="n">
        <v>13</v>
      </c>
      <c r="T75" s="3" t="n">
        <v>154</v>
      </c>
      <c r="U75" s="3" t="n">
        <v>361</v>
      </c>
      <c r="V75" s="3" t="n">
        <v>63.3</v>
      </c>
      <c r="W75" s="3" t="n">
        <v>36</v>
      </c>
      <c r="X75" s="3" t="n">
        <v>0.3</v>
      </c>
      <c r="Y75" s="3" t="n">
        <v>1.11</v>
      </c>
      <c r="Z75" s="3" t="n">
        <v>29.47</v>
      </c>
      <c r="AA75" s="3" t="n">
        <v>0.03</v>
      </c>
      <c r="AB75" s="3" t="n">
        <v>0.02</v>
      </c>
    </row>
    <row r="76" customFormat="false" ht="20.1" hidden="false" customHeight="true" outlineLevel="0" collapsed="false">
      <c r="A76" s="50" t="s">
        <v>140</v>
      </c>
      <c r="B76" s="50" t="s">
        <v>212</v>
      </c>
      <c r="C76" s="3" t="n">
        <v>100</v>
      </c>
      <c r="D76" s="2" t="n">
        <v>45</v>
      </c>
      <c r="E76" s="3" t="n">
        <v>88</v>
      </c>
      <c r="F76" s="3" t="n">
        <v>20.4</v>
      </c>
      <c r="G76" s="3" t="n">
        <v>0.5</v>
      </c>
      <c r="H76" s="3" t="n">
        <v>0.5</v>
      </c>
      <c r="I76" s="2"/>
      <c r="J76" s="3" t="n">
        <v>1.2</v>
      </c>
      <c r="K76" s="3" t="n">
        <v>114</v>
      </c>
      <c r="L76" s="3"/>
      <c r="M76" s="3" t="n">
        <v>14</v>
      </c>
      <c r="N76" s="2"/>
      <c r="O76" s="2"/>
      <c r="P76" s="2" t="n">
        <v>0.04</v>
      </c>
      <c r="Q76" s="2" t="n">
        <v>0.13</v>
      </c>
      <c r="R76" s="2" t="n">
        <v>2.7</v>
      </c>
      <c r="S76" s="3" t="n">
        <v>42</v>
      </c>
      <c r="T76" s="3" t="n">
        <v>232</v>
      </c>
      <c r="U76" s="3" t="n">
        <v>321</v>
      </c>
      <c r="V76" s="3" t="n">
        <v>130.3</v>
      </c>
      <c r="W76" s="3" t="n">
        <v>84</v>
      </c>
      <c r="X76" s="3" t="n">
        <v>0.5</v>
      </c>
      <c r="Y76" s="3" t="n">
        <v>0.86</v>
      </c>
      <c r="Z76" s="3" t="n">
        <v>24.8</v>
      </c>
      <c r="AA76" s="3" t="n">
        <v>0.01</v>
      </c>
      <c r="AB76" s="3" t="n">
        <v>0.01</v>
      </c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20.1" hidden="false" customHeight="true" outlineLevel="0" collapsed="false">
      <c r="A77" s="50" t="s">
        <v>140</v>
      </c>
      <c r="B77" s="50" t="s">
        <v>213</v>
      </c>
      <c r="C77" s="3" t="n">
        <v>100</v>
      </c>
      <c r="D77" s="2" t="n">
        <v>67</v>
      </c>
      <c r="E77" s="2" t="n">
        <v>100</v>
      </c>
      <c r="F77" s="2" t="n">
        <v>16.7</v>
      </c>
      <c r="G77" s="2" t="n">
        <v>2.3</v>
      </c>
      <c r="H77" s="2" t="n">
        <v>3</v>
      </c>
      <c r="I77" s="2"/>
      <c r="J77" s="2" t="n">
        <v>1.5</v>
      </c>
      <c r="K77" s="2" t="n">
        <v>71</v>
      </c>
      <c r="L77" s="2"/>
      <c r="M77" s="2" t="n">
        <v>11</v>
      </c>
      <c r="N77" s="2" t="n">
        <v>0.07</v>
      </c>
      <c r="O77" s="2"/>
      <c r="P77" s="2" t="n">
        <v>0.05</v>
      </c>
      <c r="Q77" s="2" t="n">
        <v>0.1</v>
      </c>
      <c r="R77" s="2" t="n">
        <v>3.7</v>
      </c>
      <c r="S77" s="2" t="n">
        <v>95</v>
      </c>
      <c r="T77" s="2" t="n">
        <v>263</v>
      </c>
      <c r="U77" s="2" t="n">
        <v>194</v>
      </c>
      <c r="V77" s="2" t="n">
        <v>156.3</v>
      </c>
      <c r="W77" s="2" t="n">
        <v>51</v>
      </c>
      <c r="X77" s="2" t="n">
        <v>2.2</v>
      </c>
      <c r="Y77" s="2" t="n">
        <v>1.1</v>
      </c>
      <c r="Z77" s="2" t="n">
        <v>29.48</v>
      </c>
      <c r="AA77" s="2" t="n">
        <v>0.09</v>
      </c>
      <c r="AB77" s="2" t="n">
        <v>0.02</v>
      </c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20.1" hidden="false" customHeight="true" outlineLevel="0" collapsed="false">
      <c r="A78" s="50" t="s">
        <v>140</v>
      </c>
      <c r="B78" s="50" t="s">
        <v>214</v>
      </c>
      <c r="C78" s="3" t="n">
        <v>100</v>
      </c>
      <c r="D78" s="2" t="n">
        <v>100</v>
      </c>
      <c r="E78" s="2" t="n">
        <v>196</v>
      </c>
      <c r="F78" s="2" t="n">
        <v>37.5</v>
      </c>
      <c r="G78" s="2" t="n">
        <v>3.1</v>
      </c>
      <c r="H78" s="2" t="n">
        <v>4.6</v>
      </c>
      <c r="I78" s="2"/>
      <c r="J78" s="2" t="n">
        <v>18.5</v>
      </c>
      <c r="K78" s="2" t="n">
        <v>379</v>
      </c>
      <c r="L78" s="2"/>
      <c r="M78" s="2" t="n">
        <v>119</v>
      </c>
      <c r="N78" s="2" t="n">
        <v>0.3</v>
      </c>
      <c r="O78" s="2"/>
      <c r="P78" s="2" t="n">
        <v>0.01</v>
      </c>
      <c r="Q78" s="2" t="n">
        <v>0.17</v>
      </c>
      <c r="R78" s="2" t="n">
        <v>2</v>
      </c>
      <c r="S78" s="2" t="n">
        <v>590</v>
      </c>
      <c r="T78" s="2" t="n">
        <v>914</v>
      </c>
      <c r="U78" s="2" t="n">
        <v>664</v>
      </c>
      <c r="V78" s="2" t="n">
        <v>4375</v>
      </c>
      <c r="W78" s="2" t="n">
        <v>319</v>
      </c>
      <c r="X78" s="2" t="n">
        <v>4.3</v>
      </c>
      <c r="Y78" s="2" t="n">
        <v>3.4</v>
      </c>
      <c r="Z78" s="2" t="n">
        <v>41.24</v>
      </c>
      <c r="AA78" s="2" t="n">
        <v>0.35</v>
      </c>
      <c r="AB78" s="2" t="n">
        <v>0.84</v>
      </c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20.1" hidden="false" customHeight="true" outlineLevel="0" collapsed="false">
      <c r="A79" s="50" t="s">
        <v>140</v>
      </c>
      <c r="B79" s="50" t="s">
        <v>215</v>
      </c>
      <c r="C79" s="3" t="n">
        <v>100</v>
      </c>
      <c r="D79" s="2" t="n">
        <v>42.2</v>
      </c>
      <c r="E79" s="2" t="n">
        <v>153</v>
      </c>
      <c r="F79" s="2" t="n">
        <v>30.7</v>
      </c>
      <c r="G79" s="2" t="n">
        <v>2.2</v>
      </c>
      <c r="H79" s="2" t="n">
        <v>2.5</v>
      </c>
      <c r="I79" s="2"/>
      <c r="J79" s="2" t="n">
        <v>22.2</v>
      </c>
      <c r="K79" s="2" t="n">
        <v>428</v>
      </c>
      <c r="L79" s="2"/>
      <c r="M79" s="2" t="n">
        <v>19</v>
      </c>
      <c r="N79" s="2" t="n">
        <v>0.92</v>
      </c>
      <c r="O79" s="2"/>
      <c r="P79" s="2" t="n">
        <v>0.02</v>
      </c>
      <c r="Q79" s="2" t="n">
        <v>0.14</v>
      </c>
      <c r="R79" s="2" t="n">
        <v>3.1</v>
      </c>
      <c r="S79" s="2" t="n">
        <v>991</v>
      </c>
      <c r="T79" s="2" t="n">
        <v>582</v>
      </c>
      <c r="U79" s="2" t="n">
        <v>617</v>
      </c>
      <c r="V79" s="2" t="n">
        <v>5057.7</v>
      </c>
      <c r="W79" s="2" t="n">
        <v>265</v>
      </c>
      <c r="X79" s="2" t="n">
        <v>6.7</v>
      </c>
      <c r="Y79" s="2" t="n">
        <v>1.93</v>
      </c>
      <c r="Z79" s="2" t="n">
        <v>74.43</v>
      </c>
      <c r="AA79" s="2" t="n">
        <v>1.08</v>
      </c>
      <c r="AB79" s="2" t="n">
        <v>0.82</v>
      </c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20.1" hidden="false" customHeight="true" outlineLevel="0" collapsed="false">
      <c r="A80" s="50" t="s">
        <v>140</v>
      </c>
      <c r="B80" s="50" t="s">
        <v>216</v>
      </c>
      <c r="C80" s="3" t="n">
        <v>100</v>
      </c>
      <c r="D80" s="2" t="n">
        <v>100</v>
      </c>
      <c r="E80" s="2" t="n">
        <v>198</v>
      </c>
      <c r="F80" s="2" t="n">
        <v>43.7</v>
      </c>
      <c r="G80" s="2" t="n">
        <v>2.6</v>
      </c>
      <c r="H80" s="2"/>
      <c r="I80" s="2"/>
      <c r="J80" s="2" t="n">
        <v>17</v>
      </c>
      <c r="K80" s="2" t="n">
        <v>525</v>
      </c>
      <c r="L80" s="2"/>
      <c r="M80" s="2" t="n">
        <v>21</v>
      </c>
      <c r="N80" s="2" t="n">
        <v>1.46</v>
      </c>
      <c r="O80" s="2"/>
      <c r="P80" s="2" t="n">
        <v>0.01</v>
      </c>
      <c r="Q80" s="2" t="n">
        <v>0.12</v>
      </c>
      <c r="R80" s="2" t="n">
        <v>5</v>
      </c>
      <c r="S80" s="2" t="n">
        <v>555</v>
      </c>
      <c r="T80" s="2" t="n">
        <v>666</v>
      </c>
      <c r="U80" s="2" t="n">
        <v>550</v>
      </c>
      <c r="V80" s="2" t="n">
        <v>4891.9</v>
      </c>
      <c r="W80" s="2" t="n">
        <v>236</v>
      </c>
      <c r="X80" s="2" t="n">
        <v>11</v>
      </c>
      <c r="Y80" s="2" t="n">
        <v>3.82</v>
      </c>
      <c r="Z80" s="2" t="n">
        <v>75.4</v>
      </c>
      <c r="AA80" s="2" t="n">
        <v>2.33</v>
      </c>
      <c r="AB80" s="2" t="n">
        <v>0.77</v>
      </c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20.1" hidden="false" customHeight="true" outlineLevel="0" collapsed="false">
      <c r="A81" s="50" t="s">
        <v>140</v>
      </c>
      <c r="B81" s="50" t="s">
        <v>217</v>
      </c>
      <c r="C81" s="3" t="n">
        <v>100</v>
      </c>
      <c r="D81" s="2" t="n">
        <v>100</v>
      </c>
      <c r="E81" s="2" t="n">
        <v>77</v>
      </c>
      <c r="F81" s="2" t="n">
        <v>15.7</v>
      </c>
      <c r="G81" s="2" t="n">
        <v>0.5</v>
      </c>
      <c r="H81" s="2" t="n">
        <v>2.5</v>
      </c>
      <c r="I81" s="2"/>
      <c r="J81" s="2" t="n">
        <v>1</v>
      </c>
      <c r="K81" s="2" t="n">
        <v>116</v>
      </c>
      <c r="L81" s="2"/>
      <c r="M81" s="2"/>
      <c r="N81" s="2" t="n">
        <v>1.46</v>
      </c>
      <c r="O81" s="2"/>
      <c r="P81" s="2"/>
      <c r="Q81" s="2" t="n">
        <v>0.21</v>
      </c>
      <c r="R81" s="2" t="n">
        <v>2.5</v>
      </c>
      <c r="S81" s="2" t="n">
        <v>28</v>
      </c>
      <c r="T81" s="2" t="n">
        <v>166</v>
      </c>
      <c r="U81" s="2" t="n">
        <v>226</v>
      </c>
      <c r="V81" s="2" t="n">
        <v>120</v>
      </c>
      <c r="W81" s="2" t="n">
        <v>31</v>
      </c>
      <c r="X81" s="2" t="n">
        <v>0.7</v>
      </c>
      <c r="Y81" s="2" t="n">
        <v>2.08</v>
      </c>
      <c r="Z81" s="2" t="n">
        <v>57.35</v>
      </c>
      <c r="AA81" s="2"/>
      <c r="AB81" s="2" t="n">
        <v>0.33</v>
      </c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20.1" hidden="false" customHeight="true" outlineLevel="0" collapsed="false">
      <c r="A82" s="50" t="s">
        <v>140</v>
      </c>
      <c r="B82" s="50" t="s">
        <v>218</v>
      </c>
      <c r="C82" s="3" t="n">
        <v>100</v>
      </c>
      <c r="D82" s="2" t="n">
        <v>78</v>
      </c>
      <c r="E82" s="2" t="n">
        <v>135</v>
      </c>
      <c r="F82" s="2" t="n">
        <v>18.9</v>
      </c>
      <c r="G82" s="2" t="n">
        <v>0.4</v>
      </c>
      <c r="H82" s="2" t="n">
        <v>14</v>
      </c>
      <c r="I82" s="2"/>
      <c r="J82" s="2" t="n">
        <v>1.3</v>
      </c>
      <c r="K82" s="2"/>
      <c r="L82" s="2"/>
      <c r="M82" s="2"/>
      <c r="N82" s="2" t="n">
        <v>0.16</v>
      </c>
      <c r="O82" s="2"/>
      <c r="P82" s="2" t="n">
        <v>0.04</v>
      </c>
      <c r="Q82" s="2" t="n">
        <v>0.06</v>
      </c>
      <c r="R82" s="2" t="n">
        <v>1.4</v>
      </c>
      <c r="S82" s="2" t="n">
        <v>22</v>
      </c>
      <c r="T82" s="2" t="n">
        <v>106</v>
      </c>
      <c r="U82" s="2" t="n">
        <v>157</v>
      </c>
      <c r="V82" s="2" t="n">
        <v>288.1</v>
      </c>
      <c r="W82" s="2" t="n">
        <v>42</v>
      </c>
      <c r="X82" s="2" t="n">
        <v>1.4</v>
      </c>
      <c r="Y82" s="2" t="n">
        <v>5.18</v>
      </c>
      <c r="Z82" s="2" t="n">
        <v>41.86</v>
      </c>
      <c r="AA82" s="2" t="n">
        <v>9</v>
      </c>
      <c r="AB82" s="2" t="n">
        <v>0.4</v>
      </c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7" customFormat="true" ht="20.1" hidden="false" customHeight="true" outlineLevel="0" collapsed="false">
      <c r="B83" s="52" t="s">
        <v>219</v>
      </c>
      <c r="C83" s="48"/>
    </row>
    <row r="84" s="1" customFormat="true" ht="20.1" hidden="false" customHeight="true" outlineLevel="0" collapsed="false">
      <c r="A84" s="50" t="s">
        <v>219</v>
      </c>
      <c r="B84" s="50" t="s">
        <v>220</v>
      </c>
      <c r="C84" s="3" t="n">
        <v>100</v>
      </c>
      <c r="D84" s="2" t="n">
        <v>100</v>
      </c>
      <c r="E84" s="2" t="n">
        <v>559</v>
      </c>
      <c r="F84" s="2" t="n">
        <v>19.1</v>
      </c>
      <c r="G84" s="2" t="n">
        <v>46.1</v>
      </c>
      <c r="H84" s="2" t="n">
        <v>24</v>
      </c>
      <c r="I84" s="2" t="n">
        <v>14</v>
      </c>
      <c r="J84" s="2" t="n">
        <v>5.1</v>
      </c>
      <c r="K84" s="2"/>
      <c r="L84" s="2"/>
      <c r="M84" s="2"/>
      <c r="N84" s="2" t="n">
        <v>50.4</v>
      </c>
      <c r="O84" s="2"/>
      <c r="P84" s="2" t="n">
        <v>0.66</v>
      </c>
      <c r="Q84" s="2" t="n">
        <v>0.25</v>
      </c>
      <c r="R84" s="2" t="n">
        <v>5.9</v>
      </c>
      <c r="S84" s="2" t="n">
        <v>780</v>
      </c>
      <c r="T84" s="2" t="n">
        <v>516</v>
      </c>
      <c r="U84" s="2" t="n">
        <v>358</v>
      </c>
      <c r="V84" s="2" t="n">
        <v>8.3</v>
      </c>
      <c r="W84" s="2" t="n">
        <v>290</v>
      </c>
      <c r="X84" s="2" t="n">
        <v>22.7</v>
      </c>
      <c r="Y84" s="2" t="n">
        <v>6.13</v>
      </c>
      <c r="Z84" s="2" t="n">
        <v>4.7</v>
      </c>
      <c r="AA84" s="2" t="n">
        <v>1.77</v>
      </c>
      <c r="AB84" s="2" t="n">
        <v>17.85</v>
      </c>
    </row>
    <row r="85" s="1" customFormat="true" ht="20.1" hidden="false" customHeight="true" outlineLevel="0" collapsed="false">
      <c r="A85" s="50" t="s">
        <v>219</v>
      </c>
      <c r="B85" s="50" t="s">
        <v>221</v>
      </c>
      <c r="C85" s="3" t="n">
        <v>100</v>
      </c>
      <c r="D85" s="2" t="n">
        <v>100</v>
      </c>
      <c r="E85" s="2" t="n">
        <v>835</v>
      </c>
      <c r="F85" s="2"/>
      <c r="G85" s="2" t="n">
        <v>92</v>
      </c>
      <c r="H85" s="2" t="n">
        <v>1.8</v>
      </c>
      <c r="I85" s="2"/>
      <c r="J85" s="2"/>
      <c r="K85" s="2" t="n">
        <v>153</v>
      </c>
      <c r="L85" s="2"/>
      <c r="M85" s="2" t="n">
        <v>54</v>
      </c>
      <c r="N85" s="2"/>
      <c r="O85" s="2"/>
      <c r="P85" s="2"/>
      <c r="Q85" s="2"/>
      <c r="R85" s="2"/>
      <c r="S85" s="2" t="n">
        <v>9</v>
      </c>
      <c r="T85" s="2" t="n">
        <v>9</v>
      </c>
      <c r="U85" s="2" t="n">
        <v>3</v>
      </c>
      <c r="V85" s="2" t="n">
        <v>9.4</v>
      </c>
      <c r="W85" s="2" t="n">
        <v>1</v>
      </c>
      <c r="X85" s="2" t="n">
        <v>3</v>
      </c>
      <c r="Y85" s="2" t="n">
        <v>0.79</v>
      </c>
      <c r="Z85" s="2"/>
      <c r="AA85" s="2" t="n">
        <v>0.01</v>
      </c>
      <c r="AB85" s="2"/>
    </row>
    <row r="86" s="1" customFormat="true" ht="20.1" hidden="false" customHeight="true" outlineLevel="0" collapsed="false">
      <c r="A86" s="50" t="s">
        <v>219</v>
      </c>
      <c r="B86" s="50" t="s">
        <v>222</v>
      </c>
      <c r="C86" s="3" t="n">
        <v>100</v>
      </c>
      <c r="D86" s="2" t="n">
        <v>100</v>
      </c>
      <c r="E86" s="2" t="n">
        <v>824</v>
      </c>
      <c r="F86" s="2"/>
      <c r="G86" s="2" t="n">
        <v>88</v>
      </c>
      <c r="H86" s="2" t="n">
        <v>8</v>
      </c>
      <c r="I86" s="2"/>
      <c r="J86" s="2"/>
      <c r="K86" s="2" t="n">
        <v>110</v>
      </c>
      <c r="L86" s="2"/>
      <c r="M86" s="2" t="n">
        <v>33</v>
      </c>
      <c r="N86" s="2" t="n">
        <v>1.08</v>
      </c>
      <c r="O86" s="2"/>
      <c r="P86" s="2"/>
      <c r="Q86" s="2"/>
      <c r="R86" s="2"/>
      <c r="S86" s="2"/>
      <c r="T86" s="2" t="n">
        <v>18</v>
      </c>
      <c r="U86" s="2" t="n">
        <v>12</v>
      </c>
      <c r="V86" s="2" t="n">
        <v>13.2</v>
      </c>
      <c r="W86" s="2" t="n">
        <v>1</v>
      </c>
      <c r="X86" s="2" t="n">
        <v>1</v>
      </c>
      <c r="Y86" s="2"/>
      <c r="Z86" s="2"/>
      <c r="AA86" s="2" t="n">
        <v>0.06</v>
      </c>
      <c r="AB86" s="2"/>
    </row>
    <row r="87" s="1" customFormat="true" ht="20.1" hidden="false" customHeight="true" outlineLevel="0" collapsed="false">
      <c r="A87" s="50" t="s">
        <v>219</v>
      </c>
      <c r="B87" s="50" t="s">
        <v>223</v>
      </c>
      <c r="C87" s="3" t="n">
        <v>100</v>
      </c>
      <c r="D87" s="2" t="n">
        <v>100</v>
      </c>
      <c r="E87" s="2" t="n">
        <v>899</v>
      </c>
      <c r="F87" s="2"/>
      <c r="G87" s="2" t="n">
        <v>99.9</v>
      </c>
      <c r="H87" s="2"/>
      <c r="I87" s="2"/>
      <c r="J87" s="2"/>
      <c r="K87" s="2"/>
      <c r="L87" s="2"/>
      <c r="M87" s="2"/>
      <c r="N87" s="2" t="n">
        <v>60.89</v>
      </c>
      <c r="O87" s="2"/>
      <c r="P87" s="2"/>
      <c r="Q87" s="2"/>
      <c r="R87" s="2"/>
      <c r="S87" s="2" t="n">
        <v>9</v>
      </c>
      <c r="T87" s="2" t="n">
        <v>9</v>
      </c>
      <c r="U87" s="2" t="n">
        <v>2</v>
      </c>
      <c r="V87" s="2" t="n">
        <v>7</v>
      </c>
      <c r="W87" s="2" t="n">
        <v>3</v>
      </c>
      <c r="X87" s="2" t="n">
        <v>3.7</v>
      </c>
      <c r="Y87" s="2" t="n">
        <v>0.54</v>
      </c>
      <c r="Z87" s="2"/>
      <c r="AA87" s="2" t="n">
        <v>0.18</v>
      </c>
      <c r="AB87" s="2" t="n">
        <v>0.11</v>
      </c>
    </row>
    <row r="88" s="1" customFormat="true" ht="20.1" hidden="false" customHeight="true" outlineLevel="0" collapsed="false">
      <c r="A88" s="50" t="s">
        <v>219</v>
      </c>
      <c r="B88" s="50" t="s">
        <v>224</v>
      </c>
      <c r="C88" s="3" t="n">
        <v>100</v>
      </c>
      <c r="D88" s="2" t="n">
        <v>100</v>
      </c>
      <c r="E88" s="2" t="n">
        <v>899</v>
      </c>
      <c r="F88" s="2"/>
      <c r="G88" s="2" t="n">
        <v>99.9</v>
      </c>
      <c r="H88" s="2"/>
      <c r="I88" s="2"/>
      <c r="J88" s="2"/>
      <c r="K88" s="2"/>
      <c r="L88" s="2"/>
      <c r="M88" s="2"/>
      <c r="N88" s="2" t="n">
        <v>93.08</v>
      </c>
      <c r="O88" s="2"/>
      <c r="P88" s="2"/>
      <c r="Q88" s="2"/>
      <c r="R88" s="2"/>
      <c r="S88" s="2" t="n">
        <v>13</v>
      </c>
      <c r="T88" s="2" t="n">
        <v>7</v>
      </c>
      <c r="U88" s="2" t="n">
        <v>3</v>
      </c>
      <c r="V88" s="2" t="n">
        <v>4.9</v>
      </c>
      <c r="W88" s="2" t="n">
        <v>3</v>
      </c>
      <c r="X88" s="2" t="n">
        <v>2</v>
      </c>
      <c r="Y88" s="2" t="n">
        <v>1.09</v>
      </c>
      <c r="Z88" s="2"/>
      <c r="AA88" s="2" t="n">
        <v>0.16</v>
      </c>
      <c r="AB88" s="2" t="n">
        <v>0.43</v>
      </c>
    </row>
    <row r="89" s="1" customFormat="true" ht="20.1" hidden="false" customHeight="true" outlineLevel="0" collapsed="false">
      <c r="A89" s="50" t="s">
        <v>219</v>
      </c>
      <c r="B89" s="50" t="s">
        <v>225</v>
      </c>
      <c r="C89" s="3" t="n">
        <v>100</v>
      </c>
      <c r="D89" s="2" t="n">
        <v>100</v>
      </c>
      <c r="E89" s="2" t="n">
        <v>899</v>
      </c>
      <c r="F89" s="2"/>
      <c r="G89" s="2" t="n">
        <v>99.9</v>
      </c>
      <c r="H89" s="2"/>
      <c r="I89" s="2"/>
      <c r="J89" s="2" t="n">
        <v>0.1</v>
      </c>
      <c r="K89" s="2"/>
      <c r="L89" s="2"/>
      <c r="M89" s="2"/>
      <c r="N89" s="2" t="n">
        <v>42.06</v>
      </c>
      <c r="O89" s="2"/>
      <c r="P89" s="2"/>
      <c r="Q89" s="2"/>
      <c r="R89" s="2"/>
      <c r="S89" s="2" t="n">
        <v>12</v>
      </c>
      <c r="T89" s="2" t="n">
        <v>15</v>
      </c>
      <c r="U89" s="2" t="n">
        <v>1</v>
      </c>
      <c r="V89" s="2" t="n">
        <v>3.5</v>
      </c>
      <c r="W89" s="2" t="n">
        <v>2</v>
      </c>
      <c r="X89" s="2" t="n">
        <v>2.9</v>
      </c>
      <c r="Y89" s="2" t="n">
        <v>0.48</v>
      </c>
      <c r="Z89" s="2"/>
      <c r="AA89" s="2" t="n">
        <v>0.15</v>
      </c>
      <c r="AB89" s="2" t="n">
        <v>0.33</v>
      </c>
    </row>
    <row r="90" s="1" customFormat="true" ht="20.1" hidden="false" customHeight="true" outlineLevel="0" collapsed="false">
      <c r="A90" s="50" t="s">
        <v>219</v>
      </c>
      <c r="B90" s="50" t="s">
        <v>226</v>
      </c>
      <c r="C90" s="3" t="n">
        <v>100</v>
      </c>
      <c r="D90" s="2" t="n">
        <v>100</v>
      </c>
      <c r="E90" s="2" t="n">
        <v>899</v>
      </c>
      <c r="F90" s="2"/>
      <c r="G90" s="2" t="n">
        <v>99.9</v>
      </c>
      <c r="H90" s="2"/>
      <c r="I90" s="2"/>
      <c r="J90" s="2"/>
      <c r="K90" s="2"/>
      <c r="L90" s="2"/>
      <c r="M90" s="2"/>
      <c r="N90" s="2" t="n">
        <v>54.6</v>
      </c>
      <c r="O90" s="2"/>
      <c r="P90" s="2"/>
      <c r="Q90" s="2"/>
      <c r="R90" s="2"/>
      <c r="S90" s="2" t="n">
        <v>2</v>
      </c>
      <c r="T90" s="2" t="n">
        <v>4</v>
      </c>
      <c r="U90" s="2" t="n">
        <v>1</v>
      </c>
      <c r="V90" s="2" t="n">
        <v>2.8</v>
      </c>
      <c r="W90" s="2" t="n">
        <v>4</v>
      </c>
      <c r="X90" s="2" t="n">
        <v>1</v>
      </c>
      <c r="Y90" s="2" t="n">
        <v>0.11</v>
      </c>
      <c r="Z90" s="2"/>
      <c r="AA90" s="2"/>
      <c r="AB90" s="2" t="n">
        <v>0.02</v>
      </c>
    </row>
    <row r="91" s="1" customFormat="true" ht="20.1" hidden="false" customHeight="true" outlineLevel="0" collapsed="false">
      <c r="A91" s="50" t="s">
        <v>219</v>
      </c>
      <c r="B91" s="50" t="s">
        <v>227</v>
      </c>
      <c r="C91" s="3" t="n">
        <v>100</v>
      </c>
      <c r="D91" s="2" t="n">
        <v>100</v>
      </c>
      <c r="E91" s="2" t="n">
        <v>895</v>
      </c>
      <c r="F91" s="2"/>
      <c r="G91" s="2" t="n">
        <v>99.2</v>
      </c>
      <c r="H91" s="2" t="n">
        <v>0.5</v>
      </c>
      <c r="I91" s="2"/>
      <c r="J91" s="2" t="n">
        <v>0.1</v>
      </c>
      <c r="K91" s="2"/>
      <c r="L91" s="2"/>
      <c r="M91" s="2"/>
      <c r="N91" s="2" t="n">
        <v>50.94</v>
      </c>
      <c r="O91" s="2"/>
      <c r="P91" s="2"/>
      <c r="Q91" s="2"/>
      <c r="R91" s="2"/>
      <c r="S91" s="2" t="n">
        <v>1</v>
      </c>
      <c r="T91" s="2" t="n">
        <v>18</v>
      </c>
      <c r="U91" s="2" t="n">
        <v>2</v>
      </c>
      <c r="V91" s="2" t="n">
        <v>1.4</v>
      </c>
      <c r="W91" s="2" t="n">
        <v>3</v>
      </c>
      <c r="X91" s="2" t="n">
        <v>1.4</v>
      </c>
      <c r="Y91" s="2" t="n">
        <v>0.26</v>
      </c>
      <c r="Z91" s="2"/>
      <c r="AA91" s="2" t="n">
        <v>0.23</v>
      </c>
      <c r="AB91" s="2" t="n">
        <v>0.04</v>
      </c>
    </row>
    <row r="92" s="1" customFormat="true" ht="20.1" hidden="false" customHeight="true" outlineLevel="0" collapsed="false">
      <c r="A92" s="50" t="s">
        <v>219</v>
      </c>
      <c r="B92" s="50" t="s">
        <v>228</v>
      </c>
      <c r="C92" s="3" t="n">
        <v>100</v>
      </c>
      <c r="D92" s="2" t="n">
        <v>100</v>
      </c>
      <c r="E92" s="2" t="n">
        <v>898</v>
      </c>
      <c r="F92" s="2"/>
      <c r="G92" s="2" t="n">
        <v>99.9</v>
      </c>
      <c r="H92" s="2"/>
      <c r="I92" s="2"/>
      <c r="J92" s="2"/>
      <c r="K92" s="2"/>
      <c r="L92" s="2"/>
      <c r="M92" s="2"/>
      <c r="N92" s="2" t="n">
        <v>68.53</v>
      </c>
      <c r="O92" s="2"/>
      <c r="P92" s="2"/>
      <c r="Q92" s="2"/>
      <c r="R92" s="2"/>
      <c r="S92" s="2" t="n">
        <v>9</v>
      </c>
      <c r="T92" s="2" t="n">
        <v>4</v>
      </c>
      <c r="U92" s="2"/>
      <c r="V92" s="2" t="n">
        <v>1.1</v>
      </c>
      <c r="W92" s="2" t="n">
        <v>3</v>
      </c>
      <c r="X92" s="2" t="n">
        <v>2.2</v>
      </c>
      <c r="Y92" s="2" t="n">
        <v>0.17</v>
      </c>
      <c r="Z92" s="2"/>
      <c r="AA92" s="2" t="n">
        <v>0.05</v>
      </c>
      <c r="AB92" s="2" t="n">
        <v>0.76</v>
      </c>
    </row>
    <row r="93" s="1" customFormat="true" ht="20.1" hidden="false" customHeight="true" outlineLevel="0" collapsed="false">
      <c r="A93" s="50" t="s">
        <v>219</v>
      </c>
      <c r="B93" s="50" t="s">
        <v>229</v>
      </c>
      <c r="C93" s="3" t="n">
        <v>100</v>
      </c>
      <c r="D93" s="2" t="n">
        <v>100</v>
      </c>
      <c r="E93" s="2" t="n">
        <v>899</v>
      </c>
      <c r="F93" s="2"/>
      <c r="G93" s="2" t="n">
        <v>99.9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 t="n">
        <v>0.4</v>
      </c>
      <c r="Y93" s="2"/>
      <c r="Z93" s="2"/>
      <c r="AA93" s="2"/>
      <c r="AB93" s="2"/>
    </row>
    <row r="94" s="7" customFormat="true" ht="20.1" hidden="false" customHeight="true" outlineLevel="0" collapsed="false">
      <c r="B94" s="52" t="s">
        <v>230</v>
      </c>
      <c r="C94" s="48"/>
    </row>
    <row r="95" s="1" customFormat="true" ht="20.1" hidden="false" customHeight="true" outlineLevel="0" collapsed="false">
      <c r="A95" s="50" t="s">
        <v>231</v>
      </c>
      <c r="B95" s="50" t="s">
        <v>232</v>
      </c>
      <c r="C95" s="3" t="n">
        <v>100</v>
      </c>
      <c r="D95" s="2" t="n">
        <v>100</v>
      </c>
      <c r="E95" s="2" t="n">
        <v>63</v>
      </c>
      <c r="F95" s="2" t="n">
        <v>5.6</v>
      </c>
      <c r="G95" s="2" t="n">
        <v>0.1</v>
      </c>
      <c r="H95" s="2" t="n">
        <v>10.1</v>
      </c>
      <c r="I95" s="2" t="n">
        <v>0.2</v>
      </c>
      <c r="J95" s="2" t="n">
        <v>16.9</v>
      </c>
      <c r="K95" s="2"/>
      <c r="L95" s="2"/>
      <c r="M95" s="2"/>
      <c r="N95" s="2"/>
      <c r="O95" s="2"/>
      <c r="P95" s="2" t="n">
        <v>0.05</v>
      </c>
      <c r="Q95" s="2" t="n">
        <v>0.13</v>
      </c>
      <c r="R95" s="2" t="n">
        <v>1.7</v>
      </c>
      <c r="S95" s="2" t="n">
        <v>66</v>
      </c>
      <c r="T95" s="2" t="n">
        <v>204</v>
      </c>
      <c r="U95" s="2" t="n">
        <v>337</v>
      </c>
      <c r="V95" s="2" t="n">
        <v>5757</v>
      </c>
      <c r="W95" s="2" t="n">
        <v>156</v>
      </c>
      <c r="X95" s="2" t="n">
        <v>8.6</v>
      </c>
      <c r="Y95" s="2" t="n">
        <v>1.17</v>
      </c>
      <c r="Z95" s="2" t="n">
        <v>1.39</v>
      </c>
      <c r="AA95" s="2" t="n">
        <v>0.06</v>
      </c>
      <c r="AB95" s="2" t="n">
        <v>1.11</v>
      </c>
    </row>
    <row r="96" s="1" customFormat="true" ht="20.1" hidden="false" customHeight="true" outlineLevel="0" collapsed="false">
      <c r="A96" s="50" t="s">
        <v>231</v>
      </c>
      <c r="B96" s="50" t="s">
        <v>233</v>
      </c>
      <c r="C96" s="3" t="n">
        <v>100</v>
      </c>
      <c r="D96" s="2" t="n">
        <v>100</v>
      </c>
      <c r="E96" s="2" t="n">
        <v>31</v>
      </c>
      <c r="F96" s="2" t="n">
        <v>2.1</v>
      </c>
      <c r="G96" s="2" t="n">
        <v>0.3</v>
      </c>
      <c r="H96" s="2" t="n">
        <v>4.9</v>
      </c>
      <c r="I96" s="2"/>
      <c r="J96" s="2" t="n">
        <v>2.1</v>
      </c>
      <c r="K96" s="2"/>
      <c r="L96" s="2"/>
      <c r="M96" s="2"/>
      <c r="N96" s="2"/>
      <c r="O96" s="2"/>
      <c r="P96" s="2" t="n">
        <v>0.03</v>
      </c>
      <c r="Q96" s="2" t="n">
        <v>0.05</v>
      </c>
      <c r="R96" s="2" t="n">
        <v>1.4</v>
      </c>
      <c r="S96" s="2" t="n">
        <v>17</v>
      </c>
      <c r="T96" s="2" t="n">
        <v>96</v>
      </c>
      <c r="U96" s="2" t="n">
        <v>351</v>
      </c>
      <c r="V96" s="2" t="n">
        <v>262.1</v>
      </c>
      <c r="W96" s="2" t="n">
        <v>13</v>
      </c>
      <c r="X96" s="2" t="n">
        <v>6</v>
      </c>
      <c r="Y96" s="2" t="n">
        <v>1.25</v>
      </c>
      <c r="Z96" s="2" t="n">
        <v>2.43</v>
      </c>
      <c r="AA96" s="2" t="n">
        <v>0.04</v>
      </c>
      <c r="AB96" s="2" t="n">
        <v>2.97</v>
      </c>
    </row>
    <row r="97" s="1" customFormat="true" ht="20.1" hidden="false" customHeight="true" outlineLevel="0" collapsed="false">
      <c r="A97" s="50" t="s">
        <v>231</v>
      </c>
      <c r="B97" s="50" t="s">
        <v>234</v>
      </c>
      <c r="C97" s="3" t="n">
        <v>100</v>
      </c>
      <c r="D97" s="2" t="n">
        <v>100</v>
      </c>
      <c r="E97" s="2" t="n">
        <v>372</v>
      </c>
      <c r="F97" s="2" t="n">
        <v>47.6</v>
      </c>
      <c r="G97" s="2" t="n">
        <v>1.7</v>
      </c>
      <c r="H97" s="2" t="n">
        <v>45.5</v>
      </c>
      <c r="I97" s="2" t="n">
        <v>7.9</v>
      </c>
      <c r="J97" s="2" t="n">
        <v>0.8</v>
      </c>
      <c r="K97" s="2"/>
      <c r="L97" s="2"/>
      <c r="M97" s="2"/>
      <c r="N97" s="2"/>
      <c r="O97" s="2"/>
      <c r="P97" s="2" t="n">
        <v>6.56</v>
      </c>
      <c r="Q97" s="2" t="n">
        <v>3.35</v>
      </c>
      <c r="R97" s="2" t="n">
        <v>45.2</v>
      </c>
      <c r="S97" s="2" t="n">
        <v>106</v>
      </c>
      <c r="T97" s="2" t="n">
        <v>1893</v>
      </c>
      <c r="U97" s="2"/>
      <c r="V97" s="2"/>
      <c r="W97" s="2"/>
      <c r="X97" s="2" t="n">
        <v>18.2</v>
      </c>
      <c r="Y97" s="2"/>
      <c r="Z97" s="2"/>
      <c r="AA97" s="2"/>
      <c r="AB97" s="2"/>
    </row>
    <row r="98" s="7" customFormat="true" ht="20.1" hidden="false" customHeight="true" outlineLevel="0" collapsed="false">
      <c r="B98" s="52" t="s">
        <v>235</v>
      </c>
      <c r="C98" s="48"/>
    </row>
    <row r="99" s="1" customFormat="true" ht="20.1" hidden="false" customHeight="true" outlineLevel="0" collapsed="false">
      <c r="A99" s="50" t="s">
        <v>236</v>
      </c>
      <c r="B99" s="50" t="s">
        <v>237</v>
      </c>
      <c r="C99" s="3" t="n">
        <v>100</v>
      </c>
      <c r="D99" s="2" t="n">
        <v>100</v>
      </c>
      <c r="E99" s="2" t="n">
        <v>349</v>
      </c>
      <c r="F99" s="2" t="n">
        <v>11.2</v>
      </c>
      <c r="G99" s="2" t="n">
        <v>1.5</v>
      </c>
      <c r="H99" s="2" t="n">
        <v>73.6</v>
      </c>
      <c r="I99" s="2" t="n">
        <v>2.1</v>
      </c>
      <c r="J99" s="2" t="n">
        <v>1</v>
      </c>
      <c r="K99" s="2"/>
      <c r="L99" s="2"/>
      <c r="M99" s="2"/>
      <c r="N99" s="2" t="n">
        <v>1.8</v>
      </c>
      <c r="O99" s="2"/>
      <c r="P99" s="2" t="n">
        <v>0.28</v>
      </c>
      <c r="Q99" s="2" t="n">
        <v>0.08</v>
      </c>
      <c r="R99" s="2" t="n">
        <v>2</v>
      </c>
      <c r="S99" s="2" t="n">
        <v>31</v>
      </c>
      <c r="T99" s="2" t="n">
        <v>188</v>
      </c>
      <c r="U99" s="2" t="n">
        <v>190</v>
      </c>
      <c r="V99" s="2" t="n">
        <v>3.1</v>
      </c>
      <c r="W99" s="2" t="n">
        <v>50</v>
      </c>
      <c r="X99" s="2" t="n">
        <v>3.5</v>
      </c>
      <c r="Y99" s="2" t="n">
        <v>1.64</v>
      </c>
      <c r="Z99" s="2" t="n">
        <v>5.36</v>
      </c>
      <c r="AA99" s="2" t="n">
        <v>0.42</v>
      </c>
      <c r="AB99" s="2" t="n">
        <v>1.56</v>
      </c>
    </row>
    <row r="100" s="1" customFormat="true" ht="20.1" hidden="false" customHeight="true" outlineLevel="0" collapsed="false">
      <c r="A100" s="50" t="s">
        <v>236</v>
      </c>
      <c r="B100" s="50" t="s">
        <v>238</v>
      </c>
      <c r="C100" s="3" t="n">
        <v>100</v>
      </c>
      <c r="D100" s="2" t="n">
        <v>100</v>
      </c>
      <c r="E100" s="2" t="n">
        <v>347</v>
      </c>
      <c r="F100" s="2" t="n">
        <v>7.4</v>
      </c>
      <c r="G100" s="2" t="n">
        <v>0.8</v>
      </c>
      <c r="H100" s="2" t="n">
        <v>77.9</v>
      </c>
      <c r="I100" s="2" t="n">
        <v>0.7</v>
      </c>
      <c r="J100" s="2" t="n">
        <v>0.6</v>
      </c>
      <c r="K100" s="2"/>
      <c r="L100" s="2"/>
      <c r="M100" s="2"/>
      <c r="N100" s="2" t="n">
        <v>0.46</v>
      </c>
      <c r="O100" s="2"/>
      <c r="P100" s="2" t="n">
        <v>0.11</v>
      </c>
      <c r="Q100" s="2" t="n">
        <v>0.05</v>
      </c>
      <c r="R100" s="2" t="n">
        <v>1.9</v>
      </c>
      <c r="S100" s="2" t="n">
        <v>13</v>
      </c>
      <c r="T100" s="2" t="n">
        <v>110</v>
      </c>
      <c r="U100" s="2" t="n">
        <v>103</v>
      </c>
      <c r="V100" s="2" t="n">
        <v>3.8</v>
      </c>
      <c r="W100" s="2" t="n">
        <v>34</v>
      </c>
      <c r="X100" s="2" t="n">
        <v>2.3</v>
      </c>
      <c r="Y100" s="2" t="n">
        <v>1.7</v>
      </c>
      <c r="Z100" s="2" t="n">
        <v>2.23</v>
      </c>
      <c r="AA100" s="2" t="n">
        <v>0.3</v>
      </c>
      <c r="AB100" s="2" t="n">
        <v>1.29</v>
      </c>
    </row>
    <row r="101" s="1" customFormat="true" ht="20.1" hidden="false" customHeight="true" outlineLevel="0" collapsed="false">
      <c r="A101" s="50" t="s">
        <v>236</v>
      </c>
      <c r="B101" s="50" t="s">
        <v>239</v>
      </c>
      <c r="C101" s="3" t="n">
        <v>100</v>
      </c>
      <c r="D101" s="2" t="n">
        <v>100</v>
      </c>
      <c r="E101" s="2" t="n">
        <v>341</v>
      </c>
      <c r="F101" s="2" t="n">
        <v>9.4</v>
      </c>
      <c r="G101" s="2" t="n">
        <v>2.5</v>
      </c>
      <c r="H101" s="2" t="n">
        <v>72.2</v>
      </c>
      <c r="I101" s="2" t="n">
        <v>3.9</v>
      </c>
      <c r="J101" s="2" t="n">
        <v>1.6</v>
      </c>
      <c r="K101" s="2"/>
      <c r="L101" s="2"/>
      <c r="M101" s="2"/>
      <c r="N101" s="2" t="n">
        <v>0.22</v>
      </c>
      <c r="O101" s="2"/>
      <c r="P101" s="2" t="n">
        <v>0.33</v>
      </c>
      <c r="Q101" s="2" t="n">
        <v>0.13</v>
      </c>
      <c r="R101" s="2" t="n">
        <v>7.9</v>
      </c>
      <c r="S101" s="2" t="n">
        <v>12</v>
      </c>
      <c r="T101" s="2" t="n">
        <v>356</v>
      </c>
      <c r="U101" s="2" t="n">
        <v>256</v>
      </c>
      <c r="V101" s="2" t="n">
        <v>7.1</v>
      </c>
      <c r="W101" s="2" t="n">
        <v>147</v>
      </c>
      <c r="X101" s="2" t="n">
        <v>1.6</v>
      </c>
      <c r="Y101" s="2" t="n">
        <v>3.8</v>
      </c>
      <c r="Z101" s="2" t="n">
        <v>3.2</v>
      </c>
      <c r="AA101" s="2" t="n">
        <v>0.15</v>
      </c>
      <c r="AB101" s="2" t="n">
        <v>1.72</v>
      </c>
    </row>
    <row r="102" s="1" customFormat="true" ht="20.1" hidden="false" customHeight="true" outlineLevel="0" collapsed="false">
      <c r="A102" s="50" t="s">
        <v>236</v>
      </c>
      <c r="B102" s="50" t="s">
        <v>240</v>
      </c>
      <c r="C102" s="3" t="n">
        <v>100</v>
      </c>
      <c r="D102" s="2" t="n">
        <v>100</v>
      </c>
      <c r="E102" s="2" t="n">
        <v>116</v>
      </c>
      <c r="F102" s="2" t="n">
        <v>2.6</v>
      </c>
      <c r="G102" s="2" t="n">
        <v>0.3</v>
      </c>
      <c r="H102" s="2" t="n">
        <v>25.9</v>
      </c>
      <c r="I102" s="2" t="n">
        <v>0.3</v>
      </c>
      <c r="J102" s="2" t="n">
        <v>0.3</v>
      </c>
      <c r="K102" s="2"/>
      <c r="L102" s="2"/>
      <c r="M102" s="2"/>
      <c r="N102" s="2"/>
      <c r="O102" s="2"/>
      <c r="P102" s="2" t="n">
        <v>0.02</v>
      </c>
      <c r="Q102" s="2" t="n">
        <v>0.03</v>
      </c>
      <c r="R102" s="2" t="n">
        <v>1.9</v>
      </c>
      <c r="S102" s="2" t="n">
        <v>7</v>
      </c>
      <c r="T102" s="2" t="n">
        <v>62</v>
      </c>
      <c r="U102" s="2" t="n">
        <v>30</v>
      </c>
      <c r="V102" s="2" t="n">
        <v>2.5</v>
      </c>
      <c r="W102" s="2" t="n">
        <v>15</v>
      </c>
      <c r="X102" s="2" t="n">
        <v>1.3</v>
      </c>
      <c r="Y102" s="2" t="n">
        <v>0.92</v>
      </c>
      <c r="Z102" s="2" t="n">
        <v>0.4</v>
      </c>
      <c r="AA102" s="2" t="n">
        <v>0.06</v>
      </c>
      <c r="AB102" s="2" t="n">
        <v>0.58</v>
      </c>
    </row>
    <row r="103" s="1" customFormat="true" ht="20.1" hidden="false" customHeight="true" outlineLevel="0" collapsed="false">
      <c r="A103" s="50" t="s">
        <v>236</v>
      </c>
      <c r="B103" s="50" t="s">
        <v>241</v>
      </c>
      <c r="C103" s="3" t="n">
        <v>100</v>
      </c>
      <c r="D103" s="2" t="n">
        <v>46</v>
      </c>
      <c r="E103" s="2" t="n">
        <v>112</v>
      </c>
      <c r="F103" s="2" t="n">
        <v>4</v>
      </c>
      <c r="G103" s="2" t="n">
        <v>1.2</v>
      </c>
      <c r="H103" s="2" t="n">
        <v>22.8</v>
      </c>
      <c r="I103" s="2" t="n">
        <v>2.9</v>
      </c>
      <c r="J103" s="2" t="n">
        <v>0.7</v>
      </c>
      <c r="K103" s="2"/>
      <c r="L103" s="2"/>
      <c r="M103" s="2"/>
      <c r="N103" s="2" t="n">
        <v>0.46</v>
      </c>
      <c r="O103" s="2"/>
      <c r="P103" s="2" t="n">
        <v>0.16</v>
      </c>
      <c r="Q103" s="2" t="n">
        <v>0.11</v>
      </c>
      <c r="R103" s="2" t="n">
        <v>1.8</v>
      </c>
      <c r="S103" s="2"/>
      <c r="T103" s="2" t="n">
        <v>117</v>
      </c>
      <c r="U103" s="2" t="n">
        <v>238</v>
      </c>
      <c r="V103" s="2" t="n">
        <v>1.1</v>
      </c>
      <c r="W103" s="2" t="n">
        <v>32</v>
      </c>
      <c r="X103" s="2" t="n">
        <v>1.1</v>
      </c>
      <c r="Y103" s="2" t="n">
        <v>0.9</v>
      </c>
      <c r="Z103" s="2" t="n">
        <v>1.63</v>
      </c>
      <c r="AA103" s="2" t="n">
        <v>0.09</v>
      </c>
      <c r="AB103" s="2" t="n">
        <v>0.22</v>
      </c>
    </row>
    <row r="104" s="1" customFormat="true" ht="20.1" hidden="false" customHeight="true" outlineLevel="0" collapsed="false">
      <c r="A104" s="50" t="s">
        <v>236</v>
      </c>
      <c r="B104" s="50" t="s">
        <v>242</v>
      </c>
      <c r="C104" s="3" t="n">
        <v>100</v>
      </c>
      <c r="D104" s="2" t="n">
        <v>100</v>
      </c>
      <c r="E104" s="2" t="n">
        <v>327</v>
      </c>
      <c r="F104" s="2" t="n">
        <v>10.2</v>
      </c>
      <c r="G104" s="2" t="n">
        <v>1.4</v>
      </c>
      <c r="H104" s="2" t="n">
        <v>73.3</v>
      </c>
      <c r="I104" s="2" t="n">
        <v>9.9</v>
      </c>
      <c r="J104" s="2" t="n">
        <v>2</v>
      </c>
      <c r="K104" s="2"/>
      <c r="L104" s="2"/>
      <c r="M104" s="2"/>
      <c r="N104" s="2" t="n">
        <v>1.23</v>
      </c>
      <c r="O104" s="2"/>
      <c r="P104" s="2" t="n">
        <v>0.43</v>
      </c>
      <c r="Q104" s="2" t="n">
        <v>0.14</v>
      </c>
      <c r="R104" s="2" t="n">
        <v>3.9</v>
      </c>
      <c r="S104" s="2" t="n">
        <v>66</v>
      </c>
      <c r="T104" s="2" t="n">
        <v>381</v>
      </c>
      <c r="U104" s="2" t="n">
        <v>49</v>
      </c>
      <c r="V104" s="2"/>
      <c r="W104" s="2" t="n">
        <v>158</v>
      </c>
      <c r="X104" s="2" t="n">
        <v>6.4</v>
      </c>
      <c r="Y104" s="2" t="n">
        <v>4.36</v>
      </c>
      <c r="Z104" s="2" t="n">
        <v>9.8</v>
      </c>
      <c r="AA104" s="2" t="n">
        <v>0.63</v>
      </c>
      <c r="AB104" s="2" t="n">
        <v>1.23</v>
      </c>
    </row>
    <row r="105" s="1" customFormat="true" ht="20.1" hidden="false" customHeight="true" outlineLevel="0" collapsed="false">
      <c r="A105" s="50" t="s">
        <v>236</v>
      </c>
      <c r="B105" s="50" t="s">
        <v>243</v>
      </c>
      <c r="C105" s="3" t="n">
        <v>100</v>
      </c>
      <c r="D105" s="2" t="n">
        <v>100</v>
      </c>
      <c r="E105" s="2" t="n">
        <v>361</v>
      </c>
      <c r="F105" s="2" t="n">
        <v>9</v>
      </c>
      <c r="G105" s="2" t="n">
        <v>3.1</v>
      </c>
      <c r="H105" s="2" t="n">
        <v>75.1</v>
      </c>
      <c r="I105" s="2" t="n">
        <v>1.6</v>
      </c>
      <c r="J105" s="2" t="n">
        <v>1.2</v>
      </c>
      <c r="K105" s="2"/>
      <c r="L105" s="2" t="n">
        <v>17</v>
      </c>
      <c r="M105" s="2"/>
      <c r="N105" s="2" t="n">
        <v>3.63</v>
      </c>
      <c r="O105" s="2"/>
      <c r="P105" s="2" t="n">
        <v>0.33</v>
      </c>
      <c r="Q105" s="2" t="n">
        <v>0.1</v>
      </c>
      <c r="R105" s="2" t="n">
        <v>1.5</v>
      </c>
      <c r="S105" s="2" t="n">
        <v>41</v>
      </c>
      <c r="T105" s="2" t="n">
        <v>229</v>
      </c>
      <c r="U105" s="2" t="n">
        <v>284</v>
      </c>
      <c r="V105" s="2" t="n">
        <v>4.3</v>
      </c>
      <c r="W105" s="2" t="n">
        <v>107</v>
      </c>
      <c r="X105" s="2" t="n">
        <v>5.1</v>
      </c>
      <c r="Y105" s="2" t="n">
        <v>1.87</v>
      </c>
      <c r="Z105" s="2" t="n">
        <v>4.74</v>
      </c>
      <c r="AA105" s="2" t="n">
        <v>0.54</v>
      </c>
      <c r="AB105" s="2" t="n">
        <v>0.89</v>
      </c>
    </row>
    <row r="106" s="1" customFormat="true" ht="20.1" hidden="false" customHeight="true" outlineLevel="0" collapsed="false">
      <c r="A106" s="50" t="s">
        <v>236</v>
      </c>
      <c r="B106" s="50" t="s">
        <v>244</v>
      </c>
      <c r="C106" s="3" t="n">
        <v>100</v>
      </c>
      <c r="D106" s="2" t="n">
        <v>100</v>
      </c>
      <c r="E106" s="2" t="n">
        <v>361</v>
      </c>
      <c r="F106" s="2" t="n">
        <v>12.8</v>
      </c>
      <c r="G106" s="2" t="n">
        <v>3.3</v>
      </c>
      <c r="H106" s="2" t="n">
        <v>71.1</v>
      </c>
      <c r="I106" s="2" t="n">
        <v>2</v>
      </c>
      <c r="J106" s="2" t="n">
        <v>1.6</v>
      </c>
      <c r="K106" s="2"/>
      <c r="L106" s="2"/>
      <c r="M106" s="2"/>
      <c r="N106" s="2" t="n">
        <v>2.08</v>
      </c>
      <c r="O106" s="2"/>
      <c r="P106" s="2" t="n">
        <v>0.22</v>
      </c>
      <c r="Q106" s="2" t="n">
        <v>0.15</v>
      </c>
      <c r="R106" s="2" t="n">
        <v>2</v>
      </c>
      <c r="S106" s="2" t="n">
        <v>42</v>
      </c>
      <c r="T106" s="2" t="n">
        <v>217</v>
      </c>
      <c r="U106" s="2" t="n">
        <v>238</v>
      </c>
      <c r="V106" s="2" t="n">
        <v>3.6</v>
      </c>
      <c r="W106" s="2" t="n">
        <v>88</v>
      </c>
      <c r="X106" s="2" t="n">
        <v>3.6</v>
      </c>
      <c r="Y106" s="2" t="n">
        <v>1.68</v>
      </c>
      <c r="Z106" s="2" t="n">
        <v>3.07</v>
      </c>
      <c r="AA106" s="2" t="n">
        <v>0.29</v>
      </c>
      <c r="AB106" s="2" t="n">
        <v>1.37</v>
      </c>
    </row>
    <row r="107" s="1" customFormat="true" ht="20.1" hidden="false" customHeight="true" outlineLevel="0" collapsed="false">
      <c r="A107" s="50" t="s">
        <v>236</v>
      </c>
      <c r="B107" s="50" t="s">
        <v>245</v>
      </c>
      <c r="C107" s="3" t="n">
        <v>100</v>
      </c>
      <c r="D107" s="2" t="n">
        <v>100</v>
      </c>
      <c r="E107" s="2" t="n">
        <v>368</v>
      </c>
      <c r="F107" s="2" t="n">
        <v>12.4</v>
      </c>
      <c r="G107" s="2" t="n">
        <v>7.4</v>
      </c>
      <c r="H107" s="2" t="n">
        <v>67.3</v>
      </c>
      <c r="I107" s="2" t="n">
        <v>8.6</v>
      </c>
      <c r="J107" s="2" t="n">
        <v>1.6</v>
      </c>
      <c r="K107" s="2"/>
      <c r="L107" s="2"/>
      <c r="M107" s="2"/>
      <c r="N107" s="2" t="n">
        <v>3.07</v>
      </c>
      <c r="O107" s="2"/>
      <c r="P107" s="2" t="n">
        <v>0.3</v>
      </c>
      <c r="Q107" s="2" t="n">
        <v>0.13</v>
      </c>
      <c r="R107" s="2" t="n">
        <v>1.2</v>
      </c>
      <c r="S107" s="2" t="n">
        <v>186</v>
      </c>
      <c r="T107" s="2" t="n">
        <v>291</v>
      </c>
      <c r="U107" s="2" t="n">
        <v>214</v>
      </c>
      <c r="V107" s="2" t="n">
        <v>3.7</v>
      </c>
      <c r="W107" s="2" t="n">
        <v>177</v>
      </c>
      <c r="X107" s="2" t="n">
        <v>7</v>
      </c>
      <c r="Y107" s="2" t="n">
        <v>2.59</v>
      </c>
      <c r="Z107" s="2" t="n">
        <v>4.31</v>
      </c>
      <c r="AA107" s="2" t="n">
        <v>0.45</v>
      </c>
      <c r="AB107" s="2" t="n">
        <v>3.36</v>
      </c>
    </row>
    <row r="108" s="7" customFormat="true" ht="20.1" hidden="false" customHeight="true" outlineLevel="0" collapsed="false">
      <c r="B108" s="52" t="s">
        <v>246</v>
      </c>
      <c r="C108" s="48"/>
    </row>
    <row r="109" s="1" customFormat="true" ht="20.1" hidden="false" customHeight="true" outlineLevel="0" collapsed="false">
      <c r="A109" s="50" t="s">
        <v>236</v>
      </c>
      <c r="B109" s="50" t="s">
        <v>247</v>
      </c>
      <c r="C109" s="3" t="n">
        <v>100</v>
      </c>
      <c r="D109" s="2" t="n">
        <v>100</v>
      </c>
      <c r="E109" s="2" t="n">
        <v>353</v>
      </c>
      <c r="F109" s="2" t="n">
        <v>8</v>
      </c>
      <c r="G109" s="2" t="n">
        <v>4.5</v>
      </c>
      <c r="H109" s="2" t="n">
        <v>73.1</v>
      </c>
      <c r="I109" s="2" t="n">
        <v>6.2</v>
      </c>
      <c r="J109" s="2" t="n">
        <v>1</v>
      </c>
      <c r="K109" s="2"/>
      <c r="L109" s="2"/>
      <c r="M109" s="2"/>
      <c r="N109" s="2" t="n">
        <v>6.89</v>
      </c>
      <c r="O109" s="2"/>
      <c r="P109" s="2" t="n">
        <v>0.34</v>
      </c>
      <c r="Q109" s="2" t="n">
        <v>0.06</v>
      </c>
      <c r="R109" s="2" t="n">
        <v>3</v>
      </c>
      <c r="S109" s="2" t="n">
        <v>12</v>
      </c>
      <c r="T109" s="2" t="n">
        <v>187</v>
      </c>
      <c r="U109" s="2" t="n">
        <v>276</v>
      </c>
      <c r="V109" s="2" t="n">
        <v>0.5</v>
      </c>
      <c r="W109" s="2" t="n">
        <v>111</v>
      </c>
      <c r="X109" s="2" t="n">
        <v>1.3</v>
      </c>
      <c r="Y109" s="2" t="n">
        <v>1.22</v>
      </c>
      <c r="Z109" s="2" t="n">
        <v>1.58</v>
      </c>
      <c r="AA109" s="2" t="n">
        <v>0.23</v>
      </c>
      <c r="AB109" s="2" t="n">
        <v>0.4</v>
      </c>
    </row>
    <row r="110" s="1" customFormat="true" ht="20.1" hidden="false" customHeight="true" outlineLevel="0" collapsed="false">
      <c r="A110" s="50" t="s">
        <v>236</v>
      </c>
      <c r="B110" s="50" t="s">
        <v>248</v>
      </c>
      <c r="C110" s="3" t="n">
        <v>100</v>
      </c>
      <c r="D110" s="2" t="n">
        <v>94</v>
      </c>
      <c r="E110" s="2" t="n">
        <v>77</v>
      </c>
      <c r="F110" s="2" t="n">
        <v>2</v>
      </c>
      <c r="G110" s="2" t="n">
        <v>0.2</v>
      </c>
      <c r="H110" s="2" t="n">
        <v>17.2</v>
      </c>
      <c r="I110" s="2" t="n">
        <v>0.7</v>
      </c>
      <c r="J110" s="2" t="n">
        <v>0.8</v>
      </c>
      <c r="K110" s="2"/>
      <c r="L110" s="2" t="n">
        <v>5</v>
      </c>
      <c r="M110" s="2"/>
      <c r="N110" s="2" t="n">
        <v>0.34</v>
      </c>
      <c r="O110" s="2" t="n">
        <v>27</v>
      </c>
      <c r="P110" s="2" t="n">
        <v>0.08</v>
      </c>
      <c r="Q110" s="2" t="n">
        <v>0.04</v>
      </c>
      <c r="R110" s="2" t="n">
        <v>1.1</v>
      </c>
      <c r="S110" s="2" t="n">
        <v>8</v>
      </c>
      <c r="T110" s="2" t="n">
        <v>40</v>
      </c>
      <c r="U110" s="2" t="n">
        <v>342</v>
      </c>
      <c r="V110" s="2" t="n">
        <v>2.7</v>
      </c>
      <c r="W110" s="2" t="n">
        <v>23</v>
      </c>
      <c r="X110" s="2" t="n">
        <v>0.8</v>
      </c>
      <c r="Y110" s="2" t="n">
        <v>0.37</v>
      </c>
      <c r="Z110" s="2" t="n">
        <v>0.78</v>
      </c>
      <c r="AA110" s="2" t="n">
        <v>0.12</v>
      </c>
      <c r="AB110" s="2" t="n">
        <v>0.14</v>
      </c>
    </row>
    <row r="111" s="1" customFormat="true" ht="20.1" hidden="false" customHeight="true" outlineLevel="0" collapsed="false">
      <c r="A111" s="50" t="s">
        <v>236</v>
      </c>
      <c r="B111" s="50" t="s">
        <v>249</v>
      </c>
      <c r="C111" s="3" t="n">
        <v>100</v>
      </c>
      <c r="D111" s="2" t="n">
        <v>90</v>
      </c>
      <c r="E111" s="2" t="n">
        <v>102</v>
      </c>
      <c r="F111" s="2" t="n">
        <v>1.1</v>
      </c>
      <c r="G111" s="2" t="n">
        <v>0.2</v>
      </c>
      <c r="H111" s="2" t="n">
        <v>24.7</v>
      </c>
      <c r="I111" s="2" t="n">
        <v>1.6</v>
      </c>
      <c r="J111" s="2" t="n">
        <v>0.6</v>
      </c>
      <c r="K111" s="2"/>
      <c r="L111" s="2" t="n">
        <v>125</v>
      </c>
      <c r="M111" s="2"/>
      <c r="N111" s="2" t="n">
        <v>0.28</v>
      </c>
      <c r="O111" s="2" t="n">
        <v>26</v>
      </c>
      <c r="P111" s="2" t="n">
        <v>0.04</v>
      </c>
      <c r="Q111" s="2" t="n">
        <v>0.04</v>
      </c>
      <c r="R111" s="2" t="n">
        <v>0.6</v>
      </c>
      <c r="S111" s="2" t="n">
        <v>23</v>
      </c>
      <c r="T111" s="2" t="n">
        <v>39</v>
      </c>
      <c r="U111" s="2" t="n">
        <v>130</v>
      </c>
      <c r="V111" s="2" t="n">
        <v>28.5</v>
      </c>
      <c r="W111" s="2" t="n">
        <v>12</v>
      </c>
      <c r="X111" s="2" t="n">
        <v>0.5</v>
      </c>
      <c r="Y111" s="2" t="n">
        <v>0.15</v>
      </c>
      <c r="Z111" s="2" t="n">
        <v>0.48</v>
      </c>
      <c r="AA111" s="2" t="n">
        <v>0.18</v>
      </c>
      <c r="AB111" s="2" t="n">
        <v>0.11</v>
      </c>
    </row>
    <row r="112" s="1" customFormat="true" ht="20.1" hidden="false" customHeight="true" outlineLevel="0" collapsed="false">
      <c r="A112" s="50" t="s">
        <v>236</v>
      </c>
      <c r="B112" s="50" t="s">
        <v>250</v>
      </c>
      <c r="C112" s="3" t="n">
        <v>100</v>
      </c>
      <c r="D112" s="2" t="n">
        <v>100</v>
      </c>
      <c r="E112" s="2" t="n">
        <v>346</v>
      </c>
      <c r="F112" s="2" t="n">
        <v>1.2</v>
      </c>
      <c r="G112" s="2" t="n">
        <v>0.1</v>
      </c>
      <c r="H112" s="2" t="n">
        <v>85</v>
      </c>
      <c r="I112" s="2" t="n">
        <v>0.1</v>
      </c>
      <c r="J112" s="2" t="n">
        <v>0.2</v>
      </c>
      <c r="K112" s="2"/>
      <c r="L112" s="2"/>
      <c r="M112" s="2"/>
      <c r="N112" s="2"/>
      <c r="O112" s="2"/>
      <c r="P112" s="2" t="n">
        <v>0.03</v>
      </c>
      <c r="Q112" s="2" t="n">
        <v>0.04</v>
      </c>
      <c r="R112" s="2" t="n">
        <v>1.1</v>
      </c>
      <c r="S112" s="2" t="n">
        <v>18</v>
      </c>
      <c r="T112" s="2" t="n">
        <v>25</v>
      </c>
      <c r="U112" s="2" t="n">
        <v>8</v>
      </c>
      <c r="V112" s="2" t="n">
        <v>6.3</v>
      </c>
      <c r="W112" s="2" t="n">
        <v>6</v>
      </c>
      <c r="X112" s="2" t="n">
        <v>4</v>
      </c>
      <c r="Y112" s="2" t="n">
        <v>0.09</v>
      </c>
      <c r="Z112" s="2" t="n">
        <v>0.7</v>
      </c>
      <c r="AA112" s="2" t="n">
        <v>0.07</v>
      </c>
      <c r="AB112" s="2" t="n">
        <v>0.05</v>
      </c>
    </row>
    <row r="113" s="1" customFormat="true" ht="20.1" hidden="false" customHeight="true" outlineLevel="0" collapsed="false">
      <c r="A113" s="50" t="s">
        <v>236</v>
      </c>
      <c r="B113" s="50" t="s">
        <v>251</v>
      </c>
      <c r="C113" s="3" t="n">
        <v>100</v>
      </c>
      <c r="D113" s="2" t="n">
        <v>100</v>
      </c>
      <c r="E113" s="2" t="n">
        <v>342</v>
      </c>
      <c r="F113" s="2" t="n">
        <v>0.6</v>
      </c>
      <c r="G113" s="2"/>
      <c r="H113" s="2" t="n">
        <v>85</v>
      </c>
      <c r="I113" s="2" t="n">
        <v>0.3</v>
      </c>
      <c r="J113" s="2" t="n">
        <v>0.8</v>
      </c>
      <c r="K113" s="2"/>
      <c r="L113" s="2"/>
      <c r="M113" s="2"/>
      <c r="N113" s="2"/>
      <c r="O113" s="2"/>
      <c r="P113" s="2" t="n">
        <v>0.01</v>
      </c>
      <c r="Q113" s="2"/>
      <c r="R113" s="2" t="n">
        <v>0.1</v>
      </c>
      <c r="S113" s="2" t="n">
        <v>4</v>
      </c>
      <c r="T113" s="2" t="n">
        <v>10</v>
      </c>
      <c r="U113" s="2" t="n">
        <v>93</v>
      </c>
      <c r="V113" s="2" t="n">
        <v>3.4</v>
      </c>
      <c r="W113" s="2" t="n">
        <v>4</v>
      </c>
      <c r="X113" s="2" t="n">
        <v>1.7</v>
      </c>
      <c r="Y113" s="2" t="n">
        <v>0.22</v>
      </c>
      <c r="Z113" s="2"/>
      <c r="AA113" s="2" t="n">
        <v>0.03</v>
      </c>
      <c r="AB113" s="2" t="n">
        <v>0.29</v>
      </c>
    </row>
    <row r="114" s="7" customFormat="true" ht="20.1" hidden="false" customHeight="true" outlineLevel="0" collapsed="false">
      <c r="B114" s="52" t="s">
        <v>252</v>
      </c>
      <c r="C114" s="48"/>
    </row>
    <row r="115" s="1" customFormat="true" ht="20.1" hidden="false" customHeight="true" outlineLevel="0" collapsed="false">
      <c r="A115" s="50" t="s">
        <v>253</v>
      </c>
      <c r="B115" s="50" t="s">
        <v>254</v>
      </c>
      <c r="C115" s="3" t="n">
        <v>100</v>
      </c>
      <c r="D115" s="2" t="n">
        <v>93.4</v>
      </c>
      <c r="E115" s="2" t="n">
        <v>23</v>
      </c>
      <c r="F115" s="2" t="n">
        <v>0.9</v>
      </c>
      <c r="G115" s="2" t="n">
        <v>0.1</v>
      </c>
      <c r="H115" s="2" t="n">
        <v>5</v>
      </c>
      <c r="I115" s="2" t="n">
        <v>1</v>
      </c>
      <c r="J115" s="2" t="n">
        <v>0.6</v>
      </c>
      <c r="K115" s="2"/>
      <c r="L115" s="2" t="n">
        <v>3</v>
      </c>
      <c r="M115" s="2"/>
      <c r="N115" s="2" t="n">
        <v>0.92</v>
      </c>
      <c r="O115" s="2" t="n">
        <v>21</v>
      </c>
      <c r="P115" s="2" t="n">
        <v>0.02</v>
      </c>
      <c r="Q115" s="2" t="n">
        <v>0.03</v>
      </c>
      <c r="R115" s="2" t="n">
        <v>0.3</v>
      </c>
      <c r="S115" s="2" t="n">
        <v>36</v>
      </c>
      <c r="T115" s="2" t="n">
        <v>26</v>
      </c>
      <c r="U115" s="2" t="n">
        <v>173</v>
      </c>
      <c r="V115" s="2" t="n">
        <v>61.8</v>
      </c>
      <c r="W115" s="2" t="n">
        <v>16</v>
      </c>
      <c r="X115" s="2" t="n">
        <v>0.5</v>
      </c>
      <c r="Y115" s="2" t="n">
        <v>0.3</v>
      </c>
      <c r="Z115" s="2" t="n">
        <v>0.61</v>
      </c>
      <c r="AA115" s="2" t="n">
        <v>0.04</v>
      </c>
      <c r="AB115" s="2" t="n">
        <v>0.09</v>
      </c>
    </row>
    <row r="116" s="1" customFormat="true" ht="20.1" hidden="false" customHeight="true" outlineLevel="0" collapsed="false">
      <c r="A116" s="50" t="s">
        <v>253</v>
      </c>
      <c r="B116" s="50" t="s">
        <v>255</v>
      </c>
      <c r="C116" s="3" t="n">
        <v>100</v>
      </c>
      <c r="D116" s="2" t="n">
        <v>97</v>
      </c>
      <c r="E116" s="2" t="n">
        <v>46</v>
      </c>
      <c r="F116" s="2" t="n">
        <v>1.4</v>
      </c>
      <c r="G116" s="2" t="n">
        <v>0.2</v>
      </c>
      <c r="H116" s="2" t="n">
        <v>10.2</v>
      </c>
      <c r="I116" s="2" t="n">
        <v>1.3</v>
      </c>
      <c r="J116" s="2" t="n">
        <v>0.8</v>
      </c>
      <c r="K116" s="2"/>
      <c r="L116" s="2" t="n">
        <v>688</v>
      </c>
      <c r="M116" s="2"/>
      <c r="N116" s="2"/>
      <c r="O116" s="2" t="n">
        <v>16</v>
      </c>
      <c r="P116" s="2" t="n">
        <v>0.04</v>
      </c>
      <c r="Q116" s="2" t="n">
        <v>0.04</v>
      </c>
      <c r="R116" s="2" t="n">
        <v>0.2</v>
      </c>
      <c r="S116" s="2" t="n">
        <v>32</v>
      </c>
      <c r="T116" s="2" t="n">
        <v>16</v>
      </c>
      <c r="U116" s="2" t="n">
        <v>193</v>
      </c>
      <c r="V116" s="2" t="n">
        <v>25.1</v>
      </c>
      <c r="W116" s="2" t="n">
        <v>7</v>
      </c>
      <c r="X116" s="2" t="n">
        <v>0.5</v>
      </c>
      <c r="Y116" s="2" t="n">
        <v>0.14</v>
      </c>
      <c r="Z116" s="2" t="n">
        <v>2.8</v>
      </c>
      <c r="AA116" s="2" t="n">
        <v>0.03</v>
      </c>
      <c r="AB116" s="2" t="n">
        <v>0.07</v>
      </c>
    </row>
    <row r="117" s="1" customFormat="true" ht="20.1" hidden="false" customHeight="true" outlineLevel="0" collapsed="false">
      <c r="A117" s="50" t="s">
        <v>253</v>
      </c>
      <c r="B117" s="50" t="s">
        <v>256</v>
      </c>
      <c r="C117" s="3" t="n">
        <v>100</v>
      </c>
      <c r="D117" s="2" t="n">
        <v>90</v>
      </c>
      <c r="E117" s="2" t="n">
        <v>87</v>
      </c>
      <c r="F117" s="2" t="n">
        <v>1</v>
      </c>
      <c r="G117" s="2" t="n">
        <v>0.1</v>
      </c>
      <c r="H117" s="2" t="n">
        <v>23.5</v>
      </c>
      <c r="I117" s="2" t="n">
        <v>5.9</v>
      </c>
      <c r="J117" s="2" t="n">
        <v>0.6</v>
      </c>
      <c r="K117" s="2"/>
      <c r="L117" s="2"/>
      <c r="M117" s="2"/>
      <c r="N117" s="2" t="n">
        <v>1.85</v>
      </c>
      <c r="O117" s="2" t="n">
        <v>8</v>
      </c>
      <c r="P117" s="2" t="n">
        <v>0.05</v>
      </c>
      <c r="Q117" s="2" t="n">
        <v>0.04</v>
      </c>
      <c r="R117" s="2" t="n">
        <v>0.2</v>
      </c>
      <c r="S117" s="2" t="n">
        <v>56</v>
      </c>
      <c r="T117" s="2" t="n">
        <v>18</v>
      </c>
      <c r="U117" s="2" t="n">
        <v>254</v>
      </c>
      <c r="V117" s="2" t="n">
        <v>20.8</v>
      </c>
      <c r="W117" s="2" t="n">
        <v>38</v>
      </c>
      <c r="X117" s="2" t="n">
        <v>0.9</v>
      </c>
      <c r="Y117" s="2" t="n">
        <v>0.31</v>
      </c>
      <c r="Z117" s="2" t="n">
        <v>0.29</v>
      </c>
      <c r="AA117" s="2" t="n">
        <v>0.15</v>
      </c>
      <c r="AB117" s="2" t="n">
        <v>0.86</v>
      </c>
    </row>
    <row r="118" s="7" customFormat="true" ht="20.1" hidden="false" customHeight="true" outlineLevel="0" collapsed="false">
      <c r="B118" s="52" t="s">
        <v>257</v>
      </c>
      <c r="C118" s="48"/>
    </row>
    <row r="119" s="1" customFormat="true" ht="20.1" hidden="false" customHeight="true" outlineLevel="0" collapsed="false">
      <c r="A119" s="50" t="s">
        <v>253</v>
      </c>
      <c r="B119" s="50" t="s">
        <v>258</v>
      </c>
      <c r="C119" s="3" t="n">
        <v>100</v>
      </c>
      <c r="D119" s="2" t="n">
        <v>91</v>
      </c>
      <c r="E119" s="2" t="n">
        <v>41</v>
      </c>
      <c r="F119" s="2" t="n">
        <v>2.7</v>
      </c>
      <c r="G119" s="2" t="n">
        <v>0.2</v>
      </c>
      <c r="H119" s="2" t="n">
        <v>8.2</v>
      </c>
      <c r="I119" s="2" t="n">
        <v>2.1</v>
      </c>
      <c r="J119" s="2" t="n">
        <v>0.6</v>
      </c>
      <c r="K119" s="2"/>
      <c r="L119" s="2" t="n">
        <v>25</v>
      </c>
      <c r="M119" s="2"/>
      <c r="N119" s="2" t="n">
        <v>0.24</v>
      </c>
      <c r="O119" s="2" t="n">
        <v>13</v>
      </c>
      <c r="P119" s="2" t="n">
        <v>0.04</v>
      </c>
      <c r="Q119" s="2" t="n">
        <v>0.07</v>
      </c>
      <c r="R119" s="2" t="n">
        <v>0.9</v>
      </c>
      <c r="S119" s="2" t="n">
        <v>38</v>
      </c>
      <c r="T119" s="2" t="n">
        <v>54</v>
      </c>
      <c r="U119" s="2" t="n">
        <v>178</v>
      </c>
      <c r="V119" s="2" t="n">
        <v>3.8</v>
      </c>
      <c r="W119" s="2" t="n">
        <v>34</v>
      </c>
      <c r="X119" s="2" t="n">
        <v>1.9</v>
      </c>
      <c r="Y119" s="2" t="n">
        <v>0.72</v>
      </c>
      <c r="Z119" s="2" t="n">
        <v>0.94</v>
      </c>
      <c r="AA119" s="2" t="n">
        <v>0.12</v>
      </c>
      <c r="AB119" s="2" t="n">
        <v>0.34</v>
      </c>
    </row>
    <row r="120" s="1" customFormat="true" ht="20.1" hidden="false" customHeight="true" outlineLevel="0" collapsed="false">
      <c r="A120" s="50" t="s">
        <v>253</v>
      </c>
      <c r="B120" s="50" t="s">
        <v>259</v>
      </c>
      <c r="C120" s="3" t="n">
        <v>100</v>
      </c>
      <c r="D120" s="2" t="n">
        <v>96</v>
      </c>
      <c r="E120" s="2" t="n">
        <v>34</v>
      </c>
      <c r="F120" s="2" t="n">
        <v>2.5</v>
      </c>
      <c r="G120" s="2" t="n">
        <v>0.2</v>
      </c>
      <c r="H120" s="2" t="n">
        <v>6.7</v>
      </c>
      <c r="I120" s="2" t="n">
        <v>2.1</v>
      </c>
      <c r="J120" s="2" t="n">
        <v>0.6</v>
      </c>
      <c r="K120" s="2"/>
      <c r="L120" s="2" t="n">
        <v>33</v>
      </c>
      <c r="M120" s="2"/>
      <c r="N120" s="2" t="n">
        <v>2.24</v>
      </c>
      <c r="O120" s="2" t="n">
        <v>18</v>
      </c>
      <c r="P120" s="2" t="n">
        <v>0.05</v>
      </c>
      <c r="Q120" s="2" t="n">
        <v>0.07</v>
      </c>
      <c r="R120" s="2" t="n">
        <v>0.9</v>
      </c>
      <c r="S120" s="2" t="n">
        <v>29</v>
      </c>
      <c r="T120" s="2" t="n">
        <v>55</v>
      </c>
      <c r="U120" s="2" t="n">
        <v>207</v>
      </c>
      <c r="V120" s="2" t="n">
        <v>3.4</v>
      </c>
      <c r="W120" s="2" t="n">
        <v>35</v>
      </c>
      <c r="X120" s="2" t="n">
        <v>1.5</v>
      </c>
      <c r="Y120" s="2" t="n">
        <v>0.54</v>
      </c>
      <c r="Z120" s="2" t="n">
        <v>2.16</v>
      </c>
      <c r="AA120" s="2" t="n">
        <v>0.15</v>
      </c>
      <c r="AB120" s="2" t="n">
        <v>0.41</v>
      </c>
    </row>
    <row r="121" s="1" customFormat="true" ht="20.1" hidden="false" customHeight="true" outlineLevel="0" collapsed="false">
      <c r="A121" s="50" t="s">
        <v>253</v>
      </c>
      <c r="B121" s="50" t="s">
        <v>260</v>
      </c>
      <c r="C121" s="3" t="n">
        <v>100</v>
      </c>
      <c r="D121" s="2" t="n">
        <v>88</v>
      </c>
      <c r="E121" s="2" t="n">
        <v>30</v>
      </c>
      <c r="F121" s="2" t="n">
        <v>2.5</v>
      </c>
      <c r="G121" s="2" t="n">
        <v>0.3</v>
      </c>
      <c r="H121" s="2" t="n">
        <v>4.9</v>
      </c>
      <c r="I121" s="2" t="n">
        <v>1.4</v>
      </c>
      <c r="J121" s="2" t="n">
        <v>0.4</v>
      </c>
      <c r="K121" s="2"/>
      <c r="L121" s="2" t="n">
        <v>80</v>
      </c>
      <c r="M121" s="2"/>
      <c r="N121" s="2" t="n">
        <v>0.3</v>
      </c>
      <c r="O121" s="2" t="n">
        <v>16</v>
      </c>
      <c r="P121" s="2" t="n">
        <v>0.09</v>
      </c>
      <c r="Q121" s="2" t="n">
        <v>0.04</v>
      </c>
      <c r="R121" s="2" t="n">
        <v>0.7</v>
      </c>
      <c r="S121" s="2" t="n">
        <v>51</v>
      </c>
      <c r="T121" s="2" t="n">
        <v>19</v>
      </c>
      <c r="U121" s="2" t="n">
        <v>116</v>
      </c>
      <c r="V121" s="2" t="n">
        <v>8.8</v>
      </c>
      <c r="W121" s="2" t="n">
        <v>16</v>
      </c>
      <c r="X121" s="2" t="n">
        <v>0.9</v>
      </c>
      <c r="Y121" s="2" t="n">
        <v>0.5</v>
      </c>
      <c r="Z121" s="2" t="n">
        <v>0.42</v>
      </c>
      <c r="AA121" s="2" t="n">
        <v>0.06</v>
      </c>
      <c r="AB121" s="2" t="n">
        <v>0.48</v>
      </c>
    </row>
    <row r="122" s="1" customFormat="true" ht="20.1" hidden="false" customHeight="true" outlineLevel="0" collapsed="false">
      <c r="A122" s="50" t="s">
        <v>253</v>
      </c>
      <c r="B122" s="50" t="s">
        <v>261</v>
      </c>
      <c r="C122" s="3" t="n">
        <v>100</v>
      </c>
      <c r="D122" s="2" t="n">
        <v>53</v>
      </c>
      <c r="E122" s="2" t="n">
        <v>131</v>
      </c>
      <c r="F122" s="2" t="n">
        <v>13.1</v>
      </c>
      <c r="G122" s="2" t="n">
        <v>5</v>
      </c>
      <c r="H122" s="2" t="n">
        <v>10.5</v>
      </c>
      <c r="I122" s="2" t="n">
        <v>4</v>
      </c>
      <c r="J122" s="2" t="n">
        <v>1.8</v>
      </c>
      <c r="K122" s="2"/>
      <c r="L122" s="2" t="n">
        <v>22</v>
      </c>
      <c r="M122" s="2"/>
      <c r="N122" s="2" t="n">
        <v>2.44</v>
      </c>
      <c r="O122" s="2" t="n">
        <v>27</v>
      </c>
      <c r="P122" s="2" t="n">
        <v>0.15</v>
      </c>
      <c r="Q122" s="2" t="n">
        <v>0.07</v>
      </c>
      <c r="R122" s="2" t="n">
        <v>1.4</v>
      </c>
      <c r="S122" s="2" t="n">
        <v>135</v>
      </c>
      <c r="T122" s="2" t="n">
        <v>188</v>
      </c>
      <c r="U122" s="2" t="n">
        <v>478</v>
      </c>
      <c r="V122" s="2" t="n">
        <v>3.9</v>
      </c>
      <c r="W122" s="2" t="n">
        <v>70</v>
      </c>
      <c r="X122" s="2" t="n">
        <v>3.5</v>
      </c>
      <c r="Y122" s="2" t="n">
        <v>1.73</v>
      </c>
      <c r="Z122" s="2" t="n">
        <v>2.48</v>
      </c>
      <c r="AA122" s="2" t="n">
        <v>0.54</v>
      </c>
      <c r="AB122" s="2" t="n">
        <v>1.2</v>
      </c>
    </row>
    <row r="123" s="1" customFormat="true" ht="20.1" hidden="false" customHeight="true" outlineLevel="0" collapsed="false">
      <c r="A123" s="50" t="s">
        <v>253</v>
      </c>
      <c r="B123" s="50" t="s">
        <v>262</v>
      </c>
      <c r="C123" s="3" t="n">
        <v>100</v>
      </c>
      <c r="D123" s="2" t="n">
        <v>96</v>
      </c>
      <c r="E123" s="2" t="n">
        <v>31</v>
      </c>
      <c r="F123" s="2" t="n">
        <v>2</v>
      </c>
      <c r="G123" s="2" t="n">
        <v>0.4</v>
      </c>
      <c r="H123" s="2" t="n">
        <v>5.7</v>
      </c>
      <c r="I123" s="2" t="n">
        <v>1.5</v>
      </c>
      <c r="J123" s="2" t="n">
        <v>0.6</v>
      </c>
      <c r="K123" s="2"/>
      <c r="L123" s="2" t="n">
        <v>35</v>
      </c>
      <c r="M123" s="2"/>
      <c r="N123" s="2" t="n">
        <v>1.24</v>
      </c>
      <c r="O123" s="2" t="n">
        <v>6</v>
      </c>
      <c r="P123" s="2" t="n">
        <v>0.04</v>
      </c>
      <c r="Q123" s="2" t="n">
        <v>0.07</v>
      </c>
      <c r="R123" s="2" t="n">
        <v>0.4</v>
      </c>
      <c r="S123" s="2" t="n">
        <v>42</v>
      </c>
      <c r="T123" s="2" t="n">
        <v>51</v>
      </c>
      <c r="U123" s="2" t="n">
        <v>123</v>
      </c>
      <c r="V123" s="2" t="n">
        <v>8.6</v>
      </c>
      <c r="W123" s="2" t="n">
        <v>27</v>
      </c>
      <c r="X123" s="2" t="n">
        <v>1.5</v>
      </c>
      <c r="Y123" s="2" t="n">
        <v>0.23</v>
      </c>
      <c r="Z123" s="2" t="n">
        <v>0.43</v>
      </c>
      <c r="AA123" s="2" t="n">
        <v>0.11</v>
      </c>
      <c r="AB123" s="2" t="n">
        <v>0.18</v>
      </c>
    </row>
    <row r="124" s="1" customFormat="true" ht="20.1" hidden="false" customHeight="true" outlineLevel="0" collapsed="false">
      <c r="A124" s="50" t="s">
        <v>253</v>
      </c>
      <c r="B124" s="50" t="s">
        <v>263</v>
      </c>
      <c r="C124" s="3" t="n">
        <v>100</v>
      </c>
      <c r="D124" s="2" t="n">
        <v>42</v>
      </c>
      <c r="E124" s="2" t="n">
        <v>111</v>
      </c>
      <c r="F124" s="2" t="n">
        <v>7.4</v>
      </c>
      <c r="G124" s="2" t="n">
        <v>0.3</v>
      </c>
      <c r="H124" s="2" t="n">
        <v>21.2</v>
      </c>
      <c r="I124" s="2" t="n">
        <v>3</v>
      </c>
      <c r="J124" s="2" t="n">
        <v>0.9</v>
      </c>
      <c r="K124" s="2"/>
      <c r="L124" s="2" t="n">
        <v>37</v>
      </c>
      <c r="M124" s="2"/>
      <c r="N124" s="2" t="n">
        <v>1.21</v>
      </c>
      <c r="O124" s="2" t="n">
        <v>14</v>
      </c>
      <c r="P124" s="2" t="n">
        <v>0.43</v>
      </c>
      <c r="Q124" s="2" t="n">
        <v>0.09</v>
      </c>
      <c r="R124" s="2" t="n">
        <v>2.3</v>
      </c>
      <c r="S124" s="2" t="n">
        <v>21</v>
      </c>
      <c r="T124" s="2" t="n">
        <v>127</v>
      </c>
      <c r="U124" s="2" t="n">
        <v>332</v>
      </c>
      <c r="V124" s="2" t="n">
        <v>1.2</v>
      </c>
      <c r="W124" s="2" t="n">
        <v>43</v>
      </c>
      <c r="X124" s="2" t="n">
        <v>1.7</v>
      </c>
      <c r="Y124" s="2" t="n">
        <v>1.29</v>
      </c>
      <c r="Z124" s="2" t="n">
        <v>1.74</v>
      </c>
      <c r="AA124" s="2" t="n">
        <v>0.22</v>
      </c>
      <c r="AB124" s="2" t="n">
        <v>0.65</v>
      </c>
    </row>
    <row r="125" s="1" customFormat="true" ht="20.1" hidden="false" customHeight="true" outlineLevel="0" collapsed="false">
      <c r="A125" s="50" t="s">
        <v>253</v>
      </c>
      <c r="B125" s="50" t="s">
        <v>264</v>
      </c>
      <c r="C125" s="3" t="n">
        <v>100</v>
      </c>
      <c r="D125" s="2" t="n">
        <v>100</v>
      </c>
      <c r="E125" s="2" t="n">
        <v>225</v>
      </c>
      <c r="F125" s="2" t="n">
        <v>3.1</v>
      </c>
      <c r="G125" s="2"/>
      <c r="H125" s="2" t="n">
        <v>53.9</v>
      </c>
      <c r="I125" s="2" t="n">
        <v>1.3</v>
      </c>
      <c r="J125" s="2" t="n">
        <v>0.9</v>
      </c>
      <c r="K125" s="2"/>
      <c r="L125" s="2" t="n">
        <v>452</v>
      </c>
      <c r="M125" s="2"/>
      <c r="N125" s="2" t="n">
        <v>0.22</v>
      </c>
      <c r="O125" s="2" t="n">
        <v>11</v>
      </c>
      <c r="P125" s="2" t="n">
        <v>0.07</v>
      </c>
      <c r="Q125" s="2" t="n">
        <v>0.23</v>
      </c>
      <c r="R125" s="2"/>
      <c r="S125" s="2" t="n">
        <v>17</v>
      </c>
      <c r="T125" s="2" t="n">
        <v>65</v>
      </c>
      <c r="U125" s="2" t="n">
        <v>160</v>
      </c>
      <c r="V125" s="2" t="n">
        <v>3.2</v>
      </c>
      <c r="W125" s="2" t="n">
        <v>24</v>
      </c>
      <c r="X125" s="2" t="n">
        <v>5.1</v>
      </c>
      <c r="Y125" s="2" t="n">
        <v>0.93</v>
      </c>
      <c r="Z125" s="2" t="n">
        <v>1.94</v>
      </c>
      <c r="AA125" s="2" t="n">
        <v>0.06</v>
      </c>
      <c r="AB125" s="2" t="n">
        <v>0.98</v>
      </c>
    </row>
    <row r="126" s="1" customFormat="true" ht="20.1" hidden="false" customHeight="true" outlineLevel="0" collapsed="false">
      <c r="A126" s="50" t="s">
        <v>253</v>
      </c>
      <c r="B126" s="50" t="s">
        <v>265</v>
      </c>
      <c r="C126" s="3" t="n">
        <v>100</v>
      </c>
      <c r="D126" s="2" t="n">
        <v>96</v>
      </c>
      <c r="E126" s="2" t="n">
        <v>30</v>
      </c>
      <c r="F126" s="2" t="n">
        <v>0.8</v>
      </c>
      <c r="G126" s="2" t="n">
        <v>0.1</v>
      </c>
      <c r="H126" s="2" t="n">
        <v>7.4</v>
      </c>
      <c r="I126" s="2" t="n">
        <v>2.1</v>
      </c>
      <c r="J126" s="2" t="n">
        <v>0.6</v>
      </c>
      <c r="K126" s="2"/>
      <c r="L126" s="2" t="n">
        <v>40</v>
      </c>
      <c r="M126" s="2"/>
      <c r="N126" s="2" t="n">
        <v>0.07</v>
      </c>
      <c r="O126" s="2" t="n">
        <v>9</v>
      </c>
      <c r="P126" s="2" t="n">
        <v>0.33</v>
      </c>
      <c r="Q126" s="2" t="n">
        <v>0.06</v>
      </c>
      <c r="R126" s="2" t="n">
        <v>0.8</v>
      </c>
      <c r="S126" s="2" t="n">
        <v>88</v>
      </c>
      <c r="T126" s="2" t="n">
        <v>37</v>
      </c>
      <c r="U126" s="2" t="n">
        <v>112</v>
      </c>
      <c r="V126" s="2" t="n">
        <v>4</v>
      </c>
      <c r="W126" s="2" t="n">
        <v>16</v>
      </c>
      <c r="X126" s="2" t="n">
        <v>1</v>
      </c>
      <c r="Y126" s="2" t="n">
        <v>1.04</v>
      </c>
      <c r="Z126" s="2" t="n">
        <v>0.23</v>
      </c>
      <c r="AA126" s="2" t="n">
        <v>0.24</v>
      </c>
      <c r="AB126" s="2" t="n">
        <v>0.44</v>
      </c>
    </row>
    <row r="127" s="1" customFormat="true" ht="20.1" hidden="false" customHeight="true" outlineLevel="0" collapsed="false">
      <c r="A127" s="50" t="s">
        <v>253</v>
      </c>
      <c r="B127" s="50" t="s">
        <v>266</v>
      </c>
      <c r="C127" s="3" t="n">
        <v>100</v>
      </c>
      <c r="D127" s="2" t="n">
        <v>97</v>
      </c>
      <c r="E127" s="2" t="n">
        <v>33</v>
      </c>
      <c r="F127" s="2" t="n">
        <v>2.9</v>
      </c>
      <c r="G127" s="2" t="n">
        <v>0.3</v>
      </c>
      <c r="H127" s="2" t="n">
        <v>5.9</v>
      </c>
      <c r="I127" s="2" t="n">
        <v>2.3</v>
      </c>
      <c r="J127" s="2" t="n">
        <v>0.6</v>
      </c>
      <c r="K127" s="2"/>
      <c r="L127" s="2" t="n">
        <v>42</v>
      </c>
      <c r="M127" s="2"/>
      <c r="N127" s="2" t="n">
        <v>4.39</v>
      </c>
      <c r="O127" s="2" t="n">
        <v>19</v>
      </c>
      <c r="P127" s="2" t="n">
        <v>0.07</v>
      </c>
      <c r="Q127" s="2" t="n">
        <v>0.09</v>
      </c>
      <c r="R127" s="2" t="n">
        <v>1.4</v>
      </c>
      <c r="S127" s="2" t="n">
        <v>27</v>
      </c>
      <c r="T127" s="2" t="n">
        <v>63</v>
      </c>
      <c r="U127" s="2" t="n">
        <v>112</v>
      </c>
      <c r="V127" s="2" t="n">
        <v>2.2</v>
      </c>
      <c r="W127" s="2" t="n">
        <v>31</v>
      </c>
      <c r="X127" s="2" t="n">
        <v>0.5</v>
      </c>
      <c r="Y127" s="2" t="n">
        <v>0.54</v>
      </c>
      <c r="Z127" s="2" t="n">
        <v>0.74</v>
      </c>
      <c r="AA127" s="2" t="n">
        <v>0.14</v>
      </c>
      <c r="AB127" s="2" t="n">
        <v>0.37</v>
      </c>
    </row>
    <row r="128" s="1" customFormat="true" ht="20.1" hidden="false" customHeight="true" outlineLevel="0" collapsed="false">
      <c r="A128" s="50" t="s">
        <v>253</v>
      </c>
      <c r="B128" s="50" t="s">
        <v>267</v>
      </c>
      <c r="C128" s="3" t="n">
        <v>100</v>
      </c>
      <c r="D128" s="2" t="n">
        <v>100</v>
      </c>
      <c r="E128" s="2" t="n">
        <v>47</v>
      </c>
      <c r="F128" s="2" t="n">
        <v>4.5</v>
      </c>
      <c r="G128" s="2" t="n">
        <v>1.6</v>
      </c>
      <c r="H128" s="2" t="n">
        <v>4.5</v>
      </c>
      <c r="I128" s="2" t="n">
        <v>1.5</v>
      </c>
      <c r="J128" s="2" t="n">
        <v>0.6</v>
      </c>
      <c r="K128" s="2"/>
      <c r="L128" s="2" t="n">
        <v>5</v>
      </c>
      <c r="M128" s="2"/>
      <c r="N128" s="2" t="n">
        <v>0.8</v>
      </c>
      <c r="O128" s="2" t="n">
        <v>8</v>
      </c>
      <c r="P128" s="2" t="n">
        <v>0.04</v>
      </c>
      <c r="Q128" s="2" t="n">
        <v>0.07</v>
      </c>
      <c r="R128" s="2" t="n">
        <v>0.6</v>
      </c>
      <c r="S128" s="2" t="n">
        <v>21</v>
      </c>
      <c r="T128" s="2" t="n">
        <v>74</v>
      </c>
      <c r="U128" s="2" t="n">
        <v>160</v>
      </c>
      <c r="V128" s="2" t="n">
        <v>7.2</v>
      </c>
      <c r="W128" s="2" t="n">
        <v>21</v>
      </c>
      <c r="X128" s="2" t="n">
        <v>0.9</v>
      </c>
      <c r="Y128" s="2" t="n">
        <v>0.54</v>
      </c>
      <c r="Z128" s="2" t="n">
        <v>0.96</v>
      </c>
      <c r="AA128" s="2" t="n">
        <v>0.14</v>
      </c>
      <c r="AB128" s="2" t="n">
        <v>0.34</v>
      </c>
    </row>
    <row r="129" s="1" customFormat="true" ht="20.1" hidden="false" customHeight="true" outlineLevel="0" collapsed="false">
      <c r="A129" s="50" t="s">
        <v>253</v>
      </c>
      <c r="B129" s="50" t="s">
        <v>268</v>
      </c>
      <c r="C129" s="3" t="n">
        <v>100</v>
      </c>
      <c r="D129" s="2" t="n">
        <v>86</v>
      </c>
      <c r="E129" s="2" t="n">
        <v>38</v>
      </c>
      <c r="F129" s="2" t="n">
        <v>4</v>
      </c>
      <c r="G129" s="2" t="n">
        <v>0.8</v>
      </c>
      <c r="H129" s="2" t="n">
        <v>4.6</v>
      </c>
      <c r="I129" s="2" t="n">
        <v>1.9</v>
      </c>
      <c r="J129" s="2" t="n">
        <v>1</v>
      </c>
      <c r="K129" s="2"/>
      <c r="L129" s="2" t="n">
        <v>445</v>
      </c>
      <c r="M129" s="2"/>
      <c r="N129" s="2" t="n">
        <v>2.46</v>
      </c>
      <c r="O129" s="2" t="n">
        <v>67</v>
      </c>
      <c r="P129" s="2" t="n">
        <v>0.05</v>
      </c>
      <c r="Q129" s="2" t="n">
        <v>0.11</v>
      </c>
      <c r="R129" s="2" t="n">
        <v>1.1</v>
      </c>
      <c r="S129" s="2" t="n">
        <v>40</v>
      </c>
      <c r="T129" s="2" t="n">
        <v>67</v>
      </c>
      <c r="U129" s="2" t="n">
        <v>222</v>
      </c>
      <c r="V129" s="2" t="n">
        <v>18.5</v>
      </c>
      <c r="W129" s="2" t="n">
        <v>21</v>
      </c>
      <c r="X129" s="2" t="n">
        <v>4.2</v>
      </c>
      <c r="Y129" s="2" t="n">
        <v>0.77</v>
      </c>
      <c r="Z129" s="2" t="n">
        <v>1.09</v>
      </c>
      <c r="AA129" s="2" t="n">
        <v>0.2</v>
      </c>
      <c r="AB129" s="2" t="n">
        <v>0.76</v>
      </c>
    </row>
    <row r="130" s="7" customFormat="true" ht="20.1" hidden="false" customHeight="true" outlineLevel="0" collapsed="false">
      <c r="B130" s="52" t="s">
        <v>269</v>
      </c>
      <c r="C130" s="48"/>
    </row>
    <row r="131" s="1" customFormat="true" ht="20.1" hidden="false" customHeight="true" outlineLevel="0" collapsed="false">
      <c r="A131" s="50" t="s">
        <v>253</v>
      </c>
      <c r="B131" s="50" t="s">
        <v>270</v>
      </c>
      <c r="C131" s="3" t="n">
        <v>100</v>
      </c>
      <c r="D131" s="2" t="n">
        <v>96</v>
      </c>
      <c r="E131" s="2" t="n">
        <v>23</v>
      </c>
      <c r="F131" s="2" t="n">
        <v>1</v>
      </c>
      <c r="G131" s="2" t="n">
        <v>0.1</v>
      </c>
      <c r="H131" s="2" t="n">
        <v>5.4</v>
      </c>
      <c r="I131" s="2" t="n">
        <v>1.9</v>
      </c>
      <c r="J131" s="2" t="n">
        <v>0.4</v>
      </c>
      <c r="K131" s="2"/>
      <c r="L131" s="2" t="n">
        <v>30</v>
      </c>
      <c r="M131" s="2"/>
      <c r="N131" s="2" t="n">
        <v>0.2</v>
      </c>
      <c r="O131" s="2" t="n">
        <v>7</v>
      </c>
      <c r="P131" s="2" t="n">
        <v>0.03</v>
      </c>
      <c r="Q131" s="2" t="n">
        <v>0.03</v>
      </c>
      <c r="R131" s="2" t="n">
        <v>0.6</v>
      </c>
      <c r="S131" s="2" t="n">
        <v>55</v>
      </c>
      <c r="T131" s="2" t="n">
        <v>28</v>
      </c>
      <c r="U131" s="2" t="n">
        <v>136</v>
      </c>
      <c r="V131" s="2" t="n">
        <v>6.4</v>
      </c>
      <c r="W131" s="2" t="n">
        <v>15</v>
      </c>
      <c r="X131" s="2" t="n">
        <v>0.4</v>
      </c>
      <c r="Y131" s="2" t="n">
        <v>0.16</v>
      </c>
      <c r="Z131" s="2" t="n">
        <v>0.57</v>
      </c>
      <c r="AA131" s="2" t="n">
        <v>0.07</v>
      </c>
      <c r="AB131" s="2" t="n">
        <v>0.14</v>
      </c>
    </row>
    <row r="132" s="1" customFormat="true" ht="20.1" hidden="false" customHeight="true" outlineLevel="0" collapsed="false">
      <c r="A132" s="50" t="s">
        <v>253</v>
      </c>
      <c r="B132" s="50" t="s">
        <v>271</v>
      </c>
      <c r="C132" s="3" t="n">
        <v>100</v>
      </c>
      <c r="D132" s="2" t="n">
        <v>97</v>
      </c>
      <c r="E132" s="2" t="n">
        <v>20</v>
      </c>
      <c r="F132" s="2" t="n">
        <v>0.9</v>
      </c>
      <c r="G132" s="2" t="n">
        <v>0.2</v>
      </c>
      <c r="H132" s="2" t="n">
        <v>4</v>
      </c>
      <c r="I132" s="2" t="n">
        <v>0.5</v>
      </c>
      <c r="J132" s="2" t="n">
        <v>0.5</v>
      </c>
      <c r="K132" s="2"/>
      <c r="L132" s="2" t="n">
        <v>92</v>
      </c>
      <c r="M132" s="2"/>
      <c r="N132" s="2" t="n">
        <v>0.57</v>
      </c>
      <c r="O132" s="2" t="n">
        <v>19</v>
      </c>
      <c r="P132" s="2" t="n">
        <v>0.03</v>
      </c>
      <c r="Q132" s="2" t="n">
        <v>0.03</v>
      </c>
      <c r="R132" s="2" t="n">
        <v>0.6</v>
      </c>
      <c r="S132" s="2" t="n">
        <v>10</v>
      </c>
      <c r="T132" s="2" t="n">
        <v>23</v>
      </c>
      <c r="U132" s="2" t="n">
        <v>163</v>
      </c>
      <c r="V132" s="2" t="n">
        <v>5</v>
      </c>
      <c r="W132" s="2" t="n">
        <v>9</v>
      </c>
      <c r="X132" s="2" t="n">
        <v>0.4</v>
      </c>
      <c r="Y132" s="2" t="n">
        <v>0.13</v>
      </c>
      <c r="Z132" s="2" t="n">
        <v>0.15</v>
      </c>
      <c r="AA132" s="2" t="n">
        <v>0.06</v>
      </c>
      <c r="AB132" s="2" t="n">
        <v>0.08</v>
      </c>
    </row>
    <row r="133" s="1" customFormat="true" ht="20.1" hidden="false" customHeight="true" outlineLevel="0" collapsed="false">
      <c r="A133" s="50" t="s">
        <v>253</v>
      </c>
      <c r="B133" s="50" t="s">
        <v>272</v>
      </c>
      <c r="C133" s="3" t="n">
        <v>100</v>
      </c>
      <c r="D133" s="2" t="n">
        <v>82</v>
      </c>
      <c r="E133" s="2" t="n">
        <v>25</v>
      </c>
      <c r="F133" s="2" t="n">
        <v>1</v>
      </c>
      <c r="G133" s="2" t="n">
        <v>0.2</v>
      </c>
      <c r="H133" s="2" t="n">
        <v>5.4</v>
      </c>
      <c r="I133" s="2" t="n">
        <v>1.4</v>
      </c>
      <c r="J133" s="2" t="n">
        <v>0.4</v>
      </c>
      <c r="K133" s="2"/>
      <c r="L133" s="2" t="n">
        <v>57</v>
      </c>
      <c r="M133" s="2"/>
      <c r="N133" s="2" t="n">
        <v>0.59</v>
      </c>
      <c r="O133" s="2" t="n">
        <v>72</v>
      </c>
      <c r="P133" s="2" t="n">
        <v>0.03</v>
      </c>
      <c r="Q133" s="2" t="n">
        <v>0.03</v>
      </c>
      <c r="R133" s="2" t="n">
        <v>0.9</v>
      </c>
      <c r="S133" s="2" t="n">
        <v>14</v>
      </c>
      <c r="T133" s="2" t="n">
        <v>20</v>
      </c>
      <c r="U133" s="2" t="n">
        <v>142</v>
      </c>
      <c r="V133" s="2" t="n">
        <v>3.3</v>
      </c>
      <c r="W133" s="2" t="n">
        <v>12</v>
      </c>
      <c r="X133" s="2" t="n">
        <v>0.8</v>
      </c>
      <c r="Y133" s="2" t="n">
        <v>0.19</v>
      </c>
      <c r="Z133" s="2" t="n">
        <v>0.38</v>
      </c>
      <c r="AA133" s="2" t="n">
        <v>0.09</v>
      </c>
      <c r="AB133" s="2" t="n">
        <v>0.12</v>
      </c>
    </row>
    <row r="134" s="1" customFormat="true" ht="20.1" hidden="false" customHeight="true" outlineLevel="0" collapsed="false">
      <c r="A134" s="50" t="s">
        <v>253</v>
      </c>
      <c r="B134" s="50" t="s">
        <v>273</v>
      </c>
      <c r="C134" s="3" t="n">
        <v>100</v>
      </c>
      <c r="D134" s="2" t="n">
        <v>85</v>
      </c>
      <c r="E134" s="2" t="n">
        <v>29</v>
      </c>
      <c r="F134" s="2" t="n">
        <v>0.7</v>
      </c>
      <c r="G134" s="2" t="n">
        <v>0.1</v>
      </c>
      <c r="H134" s="2" t="n">
        <v>6.8</v>
      </c>
      <c r="I134" s="2" t="n">
        <v>0.9</v>
      </c>
      <c r="J134" s="2" t="n">
        <v>0.2</v>
      </c>
      <c r="K134" s="2"/>
      <c r="L134" s="2" t="n">
        <v>163</v>
      </c>
      <c r="M134" s="2"/>
      <c r="N134" s="2" t="n">
        <v>1.14</v>
      </c>
      <c r="O134" s="2" t="n">
        <v>29</v>
      </c>
      <c r="P134" s="2" t="n">
        <v>0.01</v>
      </c>
      <c r="Q134" s="2" t="n">
        <v>0.06</v>
      </c>
      <c r="R134" s="2" t="n">
        <v>0.7</v>
      </c>
      <c r="S134" s="2" t="n">
        <v>49</v>
      </c>
      <c r="T134" s="2" t="n">
        <v>27</v>
      </c>
      <c r="U134" s="2" t="n">
        <v>73</v>
      </c>
      <c r="V134" s="2" t="n">
        <v>1.2</v>
      </c>
      <c r="W134" s="2" t="n">
        <v>10</v>
      </c>
      <c r="X134" s="2"/>
      <c r="Y134" s="2" t="n">
        <v>0.56</v>
      </c>
      <c r="Z134" s="2" t="n">
        <v>4.4</v>
      </c>
      <c r="AA134" s="2" t="n">
        <v>0.87</v>
      </c>
      <c r="AB134" s="2"/>
    </row>
    <row r="135" s="1" customFormat="true" ht="20.1" hidden="false" customHeight="true" outlineLevel="0" collapsed="false">
      <c r="A135" s="50" t="s">
        <v>253</v>
      </c>
      <c r="B135" s="50" t="s">
        <v>274</v>
      </c>
      <c r="C135" s="3" t="n">
        <v>100</v>
      </c>
      <c r="D135" s="2" t="n">
        <v>88</v>
      </c>
      <c r="E135" s="2" t="n">
        <v>45</v>
      </c>
      <c r="F135" s="2" t="n">
        <v>2</v>
      </c>
      <c r="G135" s="2" t="n">
        <v>0.1</v>
      </c>
      <c r="H135" s="2" t="n">
        <v>11</v>
      </c>
      <c r="I135" s="2" t="n">
        <v>3.9</v>
      </c>
      <c r="J135" s="2" t="n">
        <v>0.7</v>
      </c>
      <c r="K135" s="2"/>
      <c r="L135" s="2" t="n">
        <v>52</v>
      </c>
      <c r="M135" s="2"/>
      <c r="N135" s="2" t="n">
        <v>1.03</v>
      </c>
      <c r="O135" s="2" t="n">
        <v>4</v>
      </c>
      <c r="P135" s="2" t="n">
        <v>0.05</v>
      </c>
      <c r="Q135" s="2" t="n">
        <v>0.09</v>
      </c>
      <c r="R135" s="2" t="n">
        <v>1</v>
      </c>
      <c r="S135" s="2" t="n">
        <v>45</v>
      </c>
      <c r="T135" s="2" t="n">
        <v>65</v>
      </c>
      <c r="U135" s="2" t="n">
        <v>95</v>
      </c>
      <c r="V135" s="2" t="n">
        <v>3.9</v>
      </c>
      <c r="W135" s="2" t="n">
        <v>29</v>
      </c>
      <c r="X135" s="2" t="n">
        <v>0.1</v>
      </c>
      <c r="Y135" s="2" t="n">
        <v>0.23</v>
      </c>
      <c r="Z135" s="2" t="n">
        <v>0.51</v>
      </c>
      <c r="AA135" s="2" t="n">
        <v>0.07</v>
      </c>
      <c r="AB135" s="2" t="n">
        <v>0.28</v>
      </c>
    </row>
    <row r="136" s="1" customFormat="true" ht="20.1" hidden="false" customHeight="true" outlineLevel="0" collapsed="false">
      <c r="A136" s="50" t="s">
        <v>253</v>
      </c>
      <c r="B136" s="50" t="s">
        <v>275</v>
      </c>
      <c r="C136" s="3" t="n">
        <v>100</v>
      </c>
      <c r="D136" s="2" t="n">
        <v>80</v>
      </c>
      <c r="E136" s="2" t="n">
        <v>12</v>
      </c>
      <c r="F136" s="2" t="n">
        <v>0.4</v>
      </c>
      <c r="G136" s="2" t="n">
        <v>0.2</v>
      </c>
      <c r="H136" s="2" t="n">
        <v>2.6</v>
      </c>
      <c r="I136" s="2" t="n">
        <v>0.7</v>
      </c>
      <c r="J136" s="2" t="n">
        <v>0.2</v>
      </c>
      <c r="K136" s="2"/>
      <c r="L136" s="2" t="n">
        <v>13</v>
      </c>
      <c r="M136" s="2"/>
      <c r="N136" s="2" t="n">
        <v>0.08</v>
      </c>
      <c r="O136" s="2" t="n">
        <v>18</v>
      </c>
      <c r="P136" s="2" t="n">
        <v>0.01</v>
      </c>
      <c r="Q136" s="2" t="n">
        <v>0.01</v>
      </c>
      <c r="R136" s="2" t="n">
        <v>0.3</v>
      </c>
      <c r="S136" s="2" t="n">
        <v>19</v>
      </c>
      <c r="T136" s="2" t="n">
        <v>12</v>
      </c>
      <c r="U136" s="2" t="n">
        <v>78</v>
      </c>
      <c r="V136" s="2" t="n">
        <v>1.8</v>
      </c>
      <c r="W136" s="2" t="n">
        <v>8</v>
      </c>
      <c r="X136" s="2" t="n">
        <v>0.2</v>
      </c>
      <c r="Y136" s="2" t="n">
        <v>0.07</v>
      </c>
      <c r="Z136" s="2" t="n">
        <v>0.22</v>
      </c>
      <c r="AA136" s="2" t="n">
        <v>0.07</v>
      </c>
      <c r="AB136" s="2" t="n">
        <v>0.03</v>
      </c>
    </row>
    <row r="137" s="1" customFormat="true" ht="20.1" hidden="false" customHeight="true" outlineLevel="0" collapsed="false">
      <c r="A137" s="50" t="s">
        <v>253</v>
      </c>
      <c r="B137" s="50" t="s">
        <v>276</v>
      </c>
      <c r="C137" s="3" t="n">
        <v>100</v>
      </c>
      <c r="D137" s="2" t="n">
        <v>100</v>
      </c>
      <c r="E137" s="2" t="n">
        <v>19</v>
      </c>
      <c r="F137" s="2" t="n">
        <v>1.2</v>
      </c>
      <c r="G137" s="2" t="n">
        <v>0.1</v>
      </c>
      <c r="H137" s="2" t="n">
        <v>3.8</v>
      </c>
      <c r="I137" s="2" t="n">
        <v>1.2</v>
      </c>
      <c r="J137" s="2" t="n">
        <v>0.6</v>
      </c>
      <c r="K137" s="2"/>
      <c r="L137" s="2" t="n">
        <v>3</v>
      </c>
      <c r="M137" s="2"/>
      <c r="N137" s="2"/>
      <c r="O137" s="2" t="n">
        <v>8</v>
      </c>
      <c r="P137" s="2" t="n">
        <v>0.01</v>
      </c>
      <c r="Q137" s="2" t="n">
        <v>0.1</v>
      </c>
      <c r="R137" s="2" t="n">
        <v>0.1</v>
      </c>
      <c r="S137" s="2" t="n">
        <v>17</v>
      </c>
      <c r="T137" s="2" t="n">
        <v>18</v>
      </c>
      <c r="U137" s="2" t="n">
        <v>76</v>
      </c>
      <c r="V137" s="2" t="n">
        <v>1</v>
      </c>
      <c r="W137" s="2" t="n">
        <v>10</v>
      </c>
      <c r="X137" s="2" t="n">
        <v>0.1</v>
      </c>
      <c r="Y137" s="2" t="n">
        <v>0.08</v>
      </c>
      <c r="Z137" s="2" t="n">
        <v>1.45</v>
      </c>
      <c r="AA137" s="2" t="n">
        <v>0.02</v>
      </c>
      <c r="AB137" s="2" t="n">
        <v>0.03</v>
      </c>
    </row>
    <row r="138" s="1" customFormat="true" ht="20.1" hidden="false" customHeight="true" outlineLevel="0" collapsed="false">
      <c r="A138" s="50" t="s">
        <v>253</v>
      </c>
      <c r="B138" s="50" t="s">
        <v>277</v>
      </c>
      <c r="C138" s="3" t="n">
        <v>100</v>
      </c>
      <c r="D138" s="2" t="n">
        <v>87</v>
      </c>
      <c r="E138" s="2" t="n">
        <v>16</v>
      </c>
      <c r="F138" s="2" t="n">
        <v>0.7</v>
      </c>
      <c r="G138" s="2" t="n">
        <v>0.1</v>
      </c>
      <c r="H138" s="2" t="n">
        <v>3.5</v>
      </c>
      <c r="I138" s="2" t="n">
        <v>0.8</v>
      </c>
      <c r="J138" s="2" t="n">
        <v>0.4</v>
      </c>
      <c r="K138" s="2"/>
      <c r="L138" s="2" t="n">
        <v>7</v>
      </c>
      <c r="M138" s="2"/>
      <c r="N138" s="2"/>
      <c r="O138" s="2" t="n">
        <v>11</v>
      </c>
      <c r="P138" s="2" t="n">
        <v>0.02</v>
      </c>
      <c r="Q138" s="2" t="n">
        <v>0.01</v>
      </c>
      <c r="R138" s="2" t="n">
        <v>0.4</v>
      </c>
      <c r="S138" s="2" t="n">
        <v>16</v>
      </c>
      <c r="T138" s="2" t="n">
        <v>15</v>
      </c>
      <c r="U138" s="2" t="n">
        <v>87</v>
      </c>
      <c r="V138" s="2" t="n">
        <v>0.6</v>
      </c>
      <c r="W138" s="2" t="n">
        <v>7</v>
      </c>
      <c r="X138" s="2" t="n">
        <v>0.4</v>
      </c>
      <c r="Y138" s="2" t="n">
        <v>0.14</v>
      </c>
      <c r="Z138" s="2" t="n">
        <v>0.49</v>
      </c>
      <c r="AA138" s="2" t="n">
        <v>0.08</v>
      </c>
      <c r="AB138" s="2"/>
    </row>
    <row r="139" s="1" customFormat="true" ht="20.1" hidden="false" customHeight="true" outlineLevel="0" collapsed="false">
      <c r="A139" s="50" t="s">
        <v>253</v>
      </c>
      <c r="B139" s="50" t="s">
        <v>278</v>
      </c>
      <c r="C139" s="3" t="n">
        <v>100</v>
      </c>
      <c r="D139" s="2" t="n">
        <v>92</v>
      </c>
      <c r="E139" s="2" t="n">
        <v>16</v>
      </c>
      <c r="F139" s="2" t="n">
        <v>0.8</v>
      </c>
      <c r="G139" s="2" t="n">
        <v>0.2</v>
      </c>
      <c r="H139" s="2" t="n">
        <v>2.9</v>
      </c>
      <c r="I139" s="2" t="n">
        <v>0.5</v>
      </c>
      <c r="J139" s="2" t="n">
        <v>0.3</v>
      </c>
      <c r="K139" s="2"/>
      <c r="L139" s="2" t="n">
        <v>15</v>
      </c>
      <c r="M139" s="2"/>
      <c r="N139" s="2" t="n">
        <v>0.49</v>
      </c>
      <c r="O139" s="2" t="n">
        <v>9</v>
      </c>
      <c r="P139" s="2" t="n">
        <v>0.02</v>
      </c>
      <c r="Q139" s="2" t="n">
        <v>0.03</v>
      </c>
      <c r="R139" s="2" t="n">
        <v>0.2</v>
      </c>
      <c r="S139" s="2" t="n">
        <v>24</v>
      </c>
      <c r="T139" s="2" t="n">
        <v>24</v>
      </c>
      <c r="U139" s="2" t="n">
        <v>102</v>
      </c>
      <c r="V139" s="2" t="n">
        <v>4.9</v>
      </c>
      <c r="W139" s="2" t="n">
        <v>15</v>
      </c>
      <c r="X139" s="2" t="n">
        <v>0.5</v>
      </c>
      <c r="Y139" s="2" t="n">
        <v>0.18</v>
      </c>
      <c r="Z139" s="2" t="n">
        <v>0.38</v>
      </c>
      <c r="AA139" s="2" t="n">
        <v>0.05</v>
      </c>
      <c r="AB139" s="2" t="n">
        <v>0.06</v>
      </c>
    </row>
    <row r="140" s="1" customFormat="true" ht="20.1" hidden="false" customHeight="true" outlineLevel="0" collapsed="false">
      <c r="A140" s="50" t="s">
        <v>253</v>
      </c>
      <c r="B140" s="50" t="s">
        <v>279</v>
      </c>
      <c r="C140" s="3" t="n">
        <v>100</v>
      </c>
      <c r="D140" s="2" t="n">
        <v>85</v>
      </c>
      <c r="E140" s="2" t="n">
        <v>23</v>
      </c>
      <c r="F140" s="2" t="n">
        <v>0.7</v>
      </c>
      <c r="G140" s="2" t="n">
        <v>0.1</v>
      </c>
      <c r="H140" s="2" t="n">
        <v>5.3</v>
      </c>
      <c r="I140" s="2" t="n">
        <v>0.8</v>
      </c>
      <c r="J140" s="2" t="n">
        <v>0.4</v>
      </c>
      <c r="K140" s="2"/>
      <c r="L140" s="2" t="n">
        <v>148</v>
      </c>
      <c r="M140" s="2"/>
      <c r="N140" s="2" t="n">
        <v>0.36</v>
      </c>
      <c r="O140" s="2" t="n">
        <v>8</v>
      </c>
      <c r="P140" s="2" t="n">
        <v>0.03</v>
      </c>
      <c r="Q140" s="2" t="n">
        <v>0.04</v>
      </c>
      <c r="R140" s="2" t="n">
        <v>0.4</v>
      </c>
      <c r="S140" s="2" t="n">
        <v>16</v>
      </c>
      <c r="T140" s="2" t="n">
        <v>24</v>
      </c>
      <c r="U140" s="2" t="n">
        <v>145</v>
      </c>
      <c r="V140" s="2" t="n">
        <v>0.8</v>
      </c>
      <c r="W140" s="2" t="n">
        <v>8</v>
      </c>
      <c r="X140" s="2" t="n">
        <v>0.4</v>
      </c>
      <c r="Y140" s="2" t="n">
        <v>0.14</v>
      </c>
      <c r="Z140" s="2" t="n">
        <v>0.46</v>
      </c>
      <c r="AA140" s="2" t="n">
        <v>0.03</v>
      </c>
      <c r="AB140" s="2" t="n">
        <v>0.08</v>
      </c>
    </row>
    <row r="141" s="1" customFormat="true" ht="20.1" hidden="false" customHeight="true" outlineLevel="0" collapsed="false">
      <c r="A141" s="50" t="s">
        <v>253</v>
      </c>
      <c r="B141" s="50" t="s">
        <v>280</v>
      </c>
      <c r="C141" s="3" t="n">
        <v>100</v>
      </c>
      <c r="D141" s="2" t="n">
        <v>83</v>
      </c>
      <c r="E141" s="2" t="n">
        <v>21</v>
      </c>
      <c r="F141" s="2" t="n">
        <v>1</v>
      </c>
      <c r="G141" s="2" t="n">
        <v>0.2</v>
      </c>
      <c r="H141" s="2" t="n">
        <v>4.2</v>
      </c>
      <c r="I141" s="2" t="n">
        <v>0.6</v>
      </c>
      <c r="J141" s="2" t="n">
        <v>0.3</v>
      </c>
      <c r="K141" s="2"/>
      <c r="L141" s="2" t="n">
        <v>15</v>
      </c>
      <c r="M141" s="2"/>
      <c r="N141" s="2" t="n">
        <v>0.22</v>
      </c>
      <c r="O141" s="2" t="n">
        <v>5</v>
      </c>
      <c r="P141" s="2" t="n">
        <v>0.02</v>
      </c>
      <c r="Q141" s="2" t="n">
        <v>0.04</v>
      </c>
      <c r="R141" s="2" t="n">
        <v>0.4</v>
      </c>
      <c r="S141" s="2" t="n">
        <v>14</v>
      </c>
      <c r="T141" s="2" t="n">
        <v>29</v>
      </c>
      <c r="U141" s="2" t="n">
        <v>115</v>
      </c>
      <c r="V141" s="2" t="n">
        <v>2.6</v>
      </c>
      <c r="W141" s="2" t="n">
        <v>11</v>
      </c>
      <c r="X141" s="2" t="n">
        <v>0.4</v>
      </c>
      <c r="Y141" s="2" t="n">
        <v>0.21</v>
      </c>
      <c r="Z141" s="2" t="n">
        <v>0.86</v>
      </c>
      <c r="AA141" s="2" t="n">
        <v>0.06</v>
      </c>
      <c r="AB141" s="2" t="n">
        <v>0.06</v>
      </c>
    </row>
    <row r="142" s="1" customFormat="true" ht="20.1" hidden="false" customHeight="true" outlineLevel="0" collapsed="false">
      <c r="A142" s="50" t="s">
        <v>253</v>
      </c>
      <c r="B142" s="50" t="s">
        <v>281</v>
      </c>
      <c r="C142" s="3" t="n">
        <v>100</v>
      </c>
      <c r="D142" s="2" t="n">
        <v>73</v>
      </c>
      <c r="E142" s="2" t="n">
        <v>19</v>
      </c>
      <c r="F142" s="2" t="n">
        <v>0.8</v>
      </c>
      <c r="G142" s="2" t="n">
        <v>0.2</v>
      </c>
      <c r="H142" s="2" t="n">
        <v>3.8</v>
      </c>
      <c r="I142" s="2" t="n">
        <v>0.6</v>
      </c>
      <c r="J142" s="2" t="n">
        <v>0.3</v>
      </c>
      <c r="K142" s="2"/>
      <c r="L142" s="2" t="n">
        <v>5</v>
      </c>
      <c r="M142" s="2"/>
      <c r="N142" s="2" t="n">
        <v>0.34</v>
      </c>
      <c r="O142" s="2" t="n">
        <v>6</v>
      </c>
      <c r="P142" s="2" t="n">
        <v>0.01</v>
      </c>
      <c r="Q142" s="2" t="n">
        <v>0.03</v>
      </c>
      <c r="R142" s="2" t="n">
        <v>0.2</v>
      </c>
      <c r="S142" s="2" t="n">
        <v>15</v>
      </c>
      <c r="T142" s="2" t="n">
        <v>17</v>
      </c>
      <c r="U142" s="2" t="n">
        <v>92</v>
      </c>
      <c r="V142" s="2" t="n">
        <v>5</v>
      </c>
      <c r="W142" s="2" t="n">
        <v>9</v>
      </c>
      <c r="X142" s="2" t="n">
        <v>0.3</v>
      </c>
      <c r="Y142" s="2" t="n">
        <v>0.12</v>
      </c>
      <c r="Z142" s="2" t="n">
        <v>0.28</v>
      </c>
      <c r="AA142" s="2" t="n">
        <v>0.03</v>
      </c>
      <c r="AB142" s="2" t="n">
        <v>0.04</v>
      </c>
    </row>
    <row r="143" s="7" customFormat="true" ht="20.1" hidden="false" customHeight="true" outlineLevel="0" collapsed="false">
      <c r="B143" s="52" t="s">
        <v>282</v>
      </c>
      <c r="C143" s="48"/>
    </row>
    <row r="144" s="1" customFormat="true" ht="20.1" hidden="false" customHeight="true" outlineLevel="0" collapsed="false">
      <c r="A144" s="50" t="s">
        <v>253</v>
      </c>
      <c r="B144" s="50" t="s">
        <v>283</v>
      </c>
      <c r="C144" s="3" t="n">
        <v>100</v>
      </c>
      <c r="D144" s="2" t="n">
        <v>84</v>
      </c>
      <c r="E144" s="2" t="n">
        <v>28</v>
      </c>
      <c r="F144" s="2" t="n">
        <v>2.8</v>
      </c>
      <c r="G144" s="2" t="n">
        <v>0.5</v>
      </c>
      <c r="H144" s="2" t="n">
        <v>4</v>
      </c>
      <c r="I144" s="2" t="n">
        <v>1.7</v>
      </c>
      <c r="J144" s="2" t="n">
        <v>1.4</v>
      </c>
      <c r="K144" s="2"/>
      <c r="L144" s="2" t="n">
        <v>160</v>
      </c>
      <c r="M144" s="2"/>
      <c r="N144" s="2" t="n">
        <v>0.52</v>
      </c>
      <c r="O144" s="2" t="n">
        <v>44</v>
      </c>
      <c r="P144" s="2" t="n">
        <v>0.05</v>
      </c>
      <c r="Q144" s="2" t="n">
        <v>0.08</v>
      </c>
      <c r="R144" s="2" t="n">
        <v>1.2</v>
      </c>
      <c r="S144" s="2" t="n">
        <v>96</v>
      </c>
      <c r="T144" s="2" t="n">
        <v>54</v>
      </c>
      <c r="U144" s="2" t="n">
        <v>236</v>
      </c>
      <c r="V144" s="2" t="n">
        <v>26</v>
      </c>
      <c r="W144" s="2" t="n">
        <v>19</v>
      </c>
      <c r="X144" s="2" t="n">
        <v>2.8</v>
      </c>
      <c r="Y144" s="2" t="n">
        <v>0.87</v>
      </c>
      <c r="Z144" s="2" t="n">
        <v>6.68</v>
      </c>
      <c r="AA144" s="2" t="n">
        <v>0.18</v>
      </c>
      <c r="AB144" s="2" t="n">
        <v>0.41</v>
      </c>
    </row>
    <row r="145" s="1" customFormat="true" ht="20.1" hidden="false" customHeight="true" outlineLevel="0" collapsed="false">
      <c r="A145" s="50" t="s">
        <v>253</v>
      </c>
      <c r="B145" s="50" t="s">
        <v>284</v>
      </c>
      <c r="C145" s="3" t="n">
        <v>100</v>
      </c>
      <c r="D145" s="2" t="n">
        <v>52</v>
      </c>
      <c r="E145" s="2" t="n">
        <v>43</v>
      </c>
      <c r="F145" s="2" t="n">
        <v>2.9</v>
      </c>
      <c r="G145" s="2" t="n">
        <v>2.5</v>
      </c>
      <c r="H145" s="2" t="n">
        <v>2.7</v>
      </c>
      <c r="I145" s="2" t="n">
        <v>0.9</v>
      </c>
      <c r="J145" s="2" t="n">
        <v>0.8</v>
      </c>
      <c r="K145" s="2"/>
      <c r="L145" s="2" t="n">
        <v>13</v>
      </c>
      <c r="M145" s="2"/>
      <c r="N145" s="2" t="n">
        <v>0.51</v>
      </c>
      <c r="O145" s="2" t="n">
        <v>57</v>
      </c>
      <c r="P145" s="2" t="n">
        <v>0.05</v>
      </c>
      <c r="Q145" s="2" t="n">
        <v>0.04</v>
      </c>
      <c r="R145" s="2" t="n">
        <v>0.9</v>
      </c>
      <c r="S145" s="2" t="n">
        <v>26</v>
      </c>
      <c r="T145" s="2" t="n">
        <v>60</v>
      </c>
      <c r="U145" s="2" t="n">
        <v>221</v>
      </c>
      <c r="V145" s="2" t="n">
        <v>1.5</v>
      </c>
      <c r="W145" s="2" t="n">
        <v>15</v>
      </c>
      <c r="X145" s="2" t="n">
        <v>2.5</v>
      </c>
      <c r="Y145" s="2" t="n">
        <v>0.9</v>
      </c>
      <c r="Z145" s="2" t="n">
        <v>8.43</v>
      </c>
      <c r="AA145" s="2" t="n">
        <v>0.12</v>
      </c>
      <c r="AB145" s="2"/>
    </row>
    <row r="146" s="1" customFormat="true" ht="20.1" hidden="false" customHeight="true" outlineLevel="0" collapsed="false">
      <c r="A146" s="50" t="s">
        <v>253</v>
      </c>
      <c r="B146" s="50" t="s">
        <v>285</v>
      </c>
      <c r="C146" s="3" t="n">
        <v>100</v>
      </c>
      <c r="D146" s="2" t="n">
        <v>89</v>
      </c>
      <c r="E146" s="2" t="n">
        <v>28</v>
      </c>
      <c r="F146" s="2" t="n">
        <v>2.6</v>
      </c>
      <c r="G146" s="2" t="n">
        <v>0.4</v>
      </c>
      <c r="H146" s="2" t="n">
        <v>4.2</v>
      </c>
      <c r="I146" s="2" t="n">
        <v>1.4</v>
      </c>
      <c r="J146" s="2" t="n">
        <v>1</v>
      </c>
      <c r="K146" s="2"/>
      <c r="L146" s="2" t="n">
        <v>168</v>
      </c>
      <c r="M146" s="2"/>
      <c r="N146" s="2" t="n">
        <v>1.16</v>
      </c>
      <c r="O146" s="2" t="n">
        <v>45</v>
      </c>
      <c r="P146" s="2" t="n">
        <v>0.06</v>
      </c>
      <c r="Q146" s="2" t="n">
        <v>0.11</v>
      </c>
      <c r="R146" s="2" t="n">
        <v>1.1</v>
      </c>
      <c r="S146" s="2" t="n">
        <v>186</v>
      </c>
      <c r="T146" s="2" t="n">
        <v>53</v>
      </c>
      <c r="U146" s="2" t="n">
        <v>154</v>
      </c>
      <c r="V146" s="2" t="n">
        <v>115.5</v>
      </c>
      <c r="W146" s="2" t="n">
        <v>24</v>
      </c>
      <c r="X146" s="2" t="n">
        <v>3</v>
      </c>
      <c r="Y146" s="2" t="n">
        <v>0.7</v>
      </c>
      <c r="Z146" s="2" t="n">
        <v>0.5</v>
      </c>
      <c r="AA146" s="2" t="n">
        <v>0.13</v>
      </c>
      <c r="AB146" s="2" t="n">
        <v>0.36</v>
      </c>
    </row>
    <row r="147" s="1" customFormat="true" ht="20.1" hidden="false" customHeight="true" outlineLevel="0" collapsed="false">
      <c r="A147" s="50" t="s">
        <v>253</v>
      </c>
      <c r="B147" s="50" t="s">
        <v>286</v>
      </c>
      <c r="C147" s="3" t="n">
        <v>100</v>
      </c>
      <c r="D147" s="2" t="n">
        <v>87</v>
      </c>
      <c r="E147" s="2" t="n">
        <v>25</v>
      </c>
      <c r="F147" s="2" t="n">
        <v>1.8</v>
      </c>
      <c r="G147" s="2" t="n">
        <v>0.5</v>
      </c>
      <c r="H147" s="2" t="n">
        <v>3.8</v>
      </c>
      <c r="I147" s="2" t="n">
        <v>1.1</v>
      </c>
      <c r="J147" s="2" t="n">
        <v>1</v>
      </c>
      <c r="K147" s="2"/>
      <c r="L147" s="2" t="n">
        <v>103</v>
      </c>
      <c r="M147" s="2"/>
      <c r="N147" s="2" t="n">
        <v>0.88</v>
      </c>
      <c r="O147" s="2" t="n">
        <v>36</v>
      </c>
      <c r="P147" s="2" t="n">
        <v>0.04</v>
      </c>
      <c r="Q147" s="2" t="n">
        <v>0.11</v>
      </c>
      <c r="R147" s="2" t="n">
        <v>0.7</v>
      </c>
      <c r="S147" s="2" t="n">
        <v>108</v>
      </c>
      <c r="T147" s="2" t="n">
        <v>39</v>
      </c>
      <c r="U147" s="2" t="n">
        <v>210</v>
      </c>
      <c r="V147" s="2" t="n">
        <v>55.8</v>
      </c>
      <c r="W147" s="2" t="n">
        <v>22</v>
      </c>
      <c r="X147" s="2" t="n">
        <v>1.2</v>
      </c>
      <c r="Y147" s="2" t="n">
        <v>0.33</v>
      </c>
      <c r="Z147" s="2" t="n">
        <v>0.79</v>
      </c>
      <c r="AA147" s="2" t="n">
        <v>0.06</v>
      </c>
      <c r="AB147" s="2" t="n">
        <v>0.23</v>
      </c>
    </row>
    <row r="148" s="1" customFormat="true" ht="20.1" hidden="false" customHeight="true" outlineLevel="0" collapsed="false">
      <c r="A148" s="50" t="s">
        <v>253</v>
      </c>
      <c r="B148" s="50" t="s">
        <v>287</v>
      </c>
      <c r="C148" s="3" t="n">
        <v>100</v>
      </c>
      <c r="D148" s="2" t="n">
        <v>86</v>
      </c>
      <c r="E148" s="2" t="n">
        <v>24</v>
      </c>
      <c r="F148" s="2" t="n">
        <v>1.5</v>
      </c>
      <c r="G148" s="2" t="n">
        <v>0.2</v>
      </c>
      <c r="H148" s="2" t="n">
        <v>4.6</v>
      </c>
      <c r="I148" s="2" t="n">
        <v>1</v>
      </c>
      <c r="J148" s="2" t="n">
        <v>0.5</v>
      </c>
      <c r="K148" s="2"/>
      <c r="L148" s="2" t="n">
        <v>12</v>
      </c>
      <c r="M148" s="2"/>
      <c r="N148" s="2" t="n">
        <v>0.5</v>
      </c>
      <c r="O148" s="2" t="n">
        <v>40</v>
      </c>
      <c r="P148" s="2" t="n">
        <v>0.03</v>
      </c>
      <c r="Q148" s="2" t="n">
        <v>0.03</v>
      </c>
      <c r="R148" s="2" t="n">
        <v>0.4</v>
      </c>
      <c r="S148" s="2" t="n">
        <v>49</v>
      </c>
      <c r="T148" s="2" t="n">
        <v>26</v>
      </c>
      <c r="U148" s="2" t="n">
        <v>124</v>
      </c>
      <c r="V148" s="2" t="n">
        <v>27.2</v>
      </c>
      <c r="W148" s="2" t="n">
        <v>12</v>
      </c>
      <c r="X148" s="2" t="n">
        <v>0.6</v>
      </c>
      <c r="Y148" s="2" t="n">
        <v>0.25</v>
      </c>
      <c r="Z148" s="2" t="n">
        <v>0.96</v>
      </c>
      <c r="AA148" s="2" t="n">
        <v>0.04</v>
      </c>
      <c r="AB148" s="2" t="n">
        <v>0.18</v>
      </c>
    </row>
    <row r="149" s="1" customFormat="true" ht="20.1" hidden="false" customHeight="true" outlineLevel="0" collapsed="false">
      <c r="A149" s="50" t="s">
        <v>253</v>
      </c>
      <c r="B149" s="50" t="s">
        <v>288</v>
      </c>
      <c r="C149" s="3" t="n">
        <v>100</v>
      </c>
      <c r="D149" s="2" t="n">
        <v>82</v>
      </c>
      <c r="E149" s="2" t="n">
        <v>26</v>
      </c>
      <c r="F149" s="2" t="n">
        <v>2.1</v>
      </c>
      <c r="G149" s="2" t="n">
        <v>0.2</v>
      </c>
      <c r="H149" s="2" t="n">
        <v>4.6</v>
      </c>
      <c r="I149" s="2" t="n">
        <v>1.2</v>
      </c>
      <c r="J149" s="2" t="n">
        <v>0.7</v>
      </c>
      <c r="K149" s="2"/>
      <c r="L149" s="2" t="n">
        <v>5</v>
      </c>
      <c r="M149" s="2"/>
      <c r="N149" s="2" t="n">
        <v>0.43</v>
      </c>
      <c r="O149" s="2" t="n">
        <v>61</v>
      </c>
      <c r="P149" s="2" t="n">
        <v>0.03</v>
      </c>
      <c r="Q149" s="2" t="n">
        <v>0.08</v>
      </c>
      <c r="R149" s="2" t="n">
        <v>0.6</v>
      </c>
      <c r="S149" s="2" t="n">
        <v>23</v>
      </c>
      <c r="T149" s="2" t="n">
        <v>47</v>
      </c>
      <c r="U149" s="2" t="n">
        <v>200</v>
      </c>
      <c r="V149" s="2" t="n">
        <v>31.6</v>
      </c>
      <c r="W149" s="2" t="n">
        <v>18</v>
      </c>
      <c r="X149" s="2" t="n">
        <v>1.1</v>
      </c>
      <c r="Y149" s="2" t="n">
        <v>0.38</v>
      </c>
      <c r="Z149" s="2" t="n">
        <v>0.73</v>
      </c>
      <c r="AA149" s="2" t="n">
        <v>0.05</v>
      </c>
      <c r="AB149" s="2" t="n">
        <v>0.17</v>
      </c>
    </row>
    <row r="150" s="1" customFormat="true" ht="20.1" hidden="false" customHeight="true" outlineLevel="0" collapsed="false">
      <c r="A150" s="50" t="s">
        <v>253</v>
      </c>
      <c r="B150" s="50" t="s">
        <v>289</v>
      </c>
      <c r="C150" s="3" t="n">
        <v>100</v>
      </c>
      <c r="D150" s="2" t="n">
        <v>83</v>
      </c>
      <c r="E150" s="2" t="n">
        <v>36</v>
      </c>
      <c r="F150" s="2" t="n">
        <v>4.1</v>
      </c>
      <c r="G150" s="2" t="n">
        <v>0.6</v>
      </c>
      <c r="H150" s="2" t="n">
        <v>4.3</v>
      </c>
      <c r="I150" s="2" t="n">
        <v>1.6</v>
      </c>
      <c r="J150" s="2" t="n">
        <v>0.7</v>
      </c>
      <c r="K150" s="2"/>
      <c r="L150" s="2" t="n">
        <v>1202</v>
      </c>
      <c r="M150" s="2"/>
      <c r="N150" s="2" t="n">
        <v>0.91</v>
      </c>
      <c r="O150" s="2" t="n">
        <v>51</v>
      </c>
      <c r="P150" s="2" t="n">
        <v>0.09</v>
      </c>
      <c r="Q150" s="2" t="n">
        <v>0.13</v>
      </c>
      <c r="R150" s="2" t="n">
        <v>0.9</v>
      </c>
      <c r="S150" s="2" t="n">
        <v>67</v>
      </c>
      <c r="T150" s="2" t="n">
        <v>72</v>
      </c>
      <c r="U150" s="2" t="n">
        <v>17</v>
      </c>
      <c r="V150" s="2" t="n">
        <v>18.8</v>
      </c>
      <c r="W150" s="2" t="n">
        <v>17</v>
      </c>
      <c r="X150" s="2" t="n">
        <v>1</v>
      </c>
      <c r="Y150" s="2" t="n">
        <v>0.78</v>
      </c>
      <c r="Z150" s="2" t="n">
        <v>0.7</v>
      </c>
      <c r="AA150" s="2" t="n">
        <v>0.03</v>
      </c>
      <c r="AB150" s="2" t="n">
        <v>0.24</v>
      </c>
    </row>
    <row r="151" s="1" customFormat="true" ht="20.1" hidden="false" customHeight="true" outlineLevel="0" collapsed="false">
      <c r="A151" s="50" t="s">
        <v>253</v>
      </c>
      <c r="B151" s="50" t="s">
        <v>290</v>
      </c>
      <c r="C151" s="3" t="n">
        <v>100</v>
      </c>
      <c r="D151" s="2" t="n">
        <v>78</v>
      </c>
      <c r="E151" s="2" t="n">
        <v>22</v>
      </c>
      <c r="F151" s="2" t="n">
        <v>2.8</v>
      </c>
      <c r="G151" s="2" t="n">
        <v>0.4</v>
      </c>
      <c r="H151" s="2" t="n">
        <v>2.6</v>
      </c>
      <c r="I151" s="2" t="n">
        <v>1.6</v>
      </c>
      <c r="J151" s="2" t="n">
        <v>1</v>
      </c>
      <c r="K151" s="2"/>
      <c r="L151" s="2" t="n">
        <v>575</v>
      </c>
      <c r="M151" s="2"/>
      <c r="N151" s="2" t="n">
        <v>0.96</v>
      </c>
      <c r="O151" s="2" t="n">
        <v>76</v>
      </c>
      <c r="P151" s="2" t="n">
        <v>0.02</v>
      </c>
      <c r="Q151" s="2" t="n">
        <v>0.09</v>
      </c>
      <c r="R151" s="2" t="n">
        <v>1</v>
      </c>
      <c r="S151" s="2" t="n">
        <v>128</v>
      </c>
      <c r="T151" s="2" t="n">
        <v>50</v>
      </c>
      <c r="U151" s="2" t="n">
        <v>104</v>
      </c>
      <c r="V151" s="2" t="n">
        <v>50.5</v>
      </c>
      <c r="W151" s="2" t="n">
        <v>18</v>
      </c>
      <c r="X151" s="2" t="n">
        <v>2</v>
      </c>
      <c r="Y151" s="2" t="n">
        <v>1.3</v>
      </c>
      <c r="Z151" s="2" t="n">
        <v>0.88</v>
      </c>
      <c r="AA151" s="2" t="n">
        <v>0.11</v>
      </c>
      <c r="AB151" s="2" t="n">
        <v>0.53</v>
      </c>
    </row>
    <row r="152" s="1" customFormat="true" ht="20.1" hidden="false" customHeight="true" outlineLevel="0" collapsed="false">
      <c r="A152" s="50" t="s">
        <v>253</v>
      </c>
      <c r="B152" s="50" t="s">
        <v>291</v>
      </c>
      <c r="C152" s="3" t="n">
        <v>100</v>
      </c>
      <c r="D152" s="2" t="n">
        <v>89</v>
      </c>
      <c r="E152" s="2" t="n">
        <v>28</v>
      </c>
      <c r="F152" s="2" t="n">
        <v>2.6</v>
      </c>
      <c r="G152" s="2" t="n">
        <v>0.3</v>
      </c>
      <c r="H152" s="2" t="n">
        <v>4.5</v>
      </c>
      <c r="I152" s="2" t="n">
        <v>1.7</v>
      </c>
      <c r="J152" s="2" t="n">
        <v>1.4</v>
      </c>
      <c r="K152" s="2"/>
      <c r="L152" s="2" t="n">
        <v>487</v>
      </c>
      <c r="M152" s="2"/>
      <c r="N152" s="2" t="n">
        <v>1.74</v>
      </c>
      <c r="O152" s="2" t="n">
        <v>32</v>
      </c>
      <c r="P152" s="2" t="n">
        <v>0.04</v>
      </c>
      <c r="Q152" s="2" t="n">
        <v>0.11</v>
      </c>
      <c r="R152" s="2" t="n">
        <v>0.6</v>
      </c>
      <c r="S152" s="2" t="n">
        <v>66</v>
      </c>
      <c r="T152" s="2" t="n">
        <v>47</v>
      </c>
      <c r="U152" s="2" t="n">
        <v>311</v>
      </c>
      <c r="V152" s="2" t="n">
        <v>85.2</v>
      </c>
      <c r="W152" s="2" t="n">
        <v>58</v>
      </c>
      <c r="X152" s="2" t="n">
        <v>2.9</v>
      </c>
      <c r="Y152" s="2" t="n">
        <v>0.85</v>
      </c>
      <c r="Z152" s="2" t="n">
        <v>0.97</v>
      </c>
      <c r="AA152" s="2" t="n">
        <v>0.1</v>
      </c>
      <c r="AB152" s="2" t="n">
        <v>0.66</v>
      </c>
    </row>
    <row r="153" s="1" customFormat="true" ht="20.1" hidden="false" customHeight="true" outlineLevel="0" collapsed="false">
      <c r="A153" s="50" t="s">
        <v>253</v>
      </c>
      <c r="B153" s="50" t="s">
        <v>292</v>
      </c>
      <c r="C153" s="3" t="n">
        <v>100</v>
      </c>
      <c r="D153" s="2" t="n">
        <v>66</v>
      </c>
      <c r="E153" s="2" t="n">
        <v>17</v>
      </c>
      <c r="F153" s="2" t="n">
        <v>0.8</v>
      </c>
      <c r="G153" s="2" t="n">
        <v>0.1</v>
      </c>
      <c r="H153" s="2" t="n">
        <v>3.9</v>
      </c>
      <c r="I153" s="2" t="n">
        <v>1.4</v>
      </c>
      <c r="J153" s="2" t="n">
        <v>1</v>
      </c>
      <c r="K153" s="2"/>
      <c r="L153" s="2" t="n">
        <v>10</v>
      </c>
      <c r="M153" s="2"/>
      <c r="N153" s="2" t="n">
        <v>2.21</v>
      </c>
      <c r="O153" s="2" t="n">
        <v>12</v>
      </c>
      <c r="P153" s="2" t="n">
        <v>0.01</v>
      </c>
      <c r="Q153" s="2" t="n">
        <v>0.08</v>
      </c>
      <c r="R153" s="2" t="n">
        <v>0.4</v>
      </c>
      <c r="S153" s="2" t="n">
        <v>48</v>
      </c>
      <c r="T153" s="2" t="n">
        <v>50</v>
      </c>
      <c r="U153" s="2" t="n">
        <v>154</v>
      </c>
      <c r="V153" s="2" t="n">
        <v>73.8</v>
      </c>
      <c r="W153" s="2" t="n">
        <v>10</v>
      </c>
      <c r="X153" s="2" t="n">
        <v>0.8</v>
      </c>
      <c r="Y153" s="2" t="n">
        <v>0.46</v>
      </c>
      <c r="Z153" s="2" t="n">
        <v>0.47</v>
      </c>
      <c r="AA153" s="2" t="n">
        <v>0.09</v>
      </c>
      <c r="AB153" s="2" t="n">
        <v>0.17</v>
      </c>
    </row>
    <row r="154" s="1" customFormat="true" ht="20.1" hidden="false" customHeight="true" outlineLevel="0" collapsed="false">
      <c r="A154" s="50" t="s">
        <v>253</v>
      </c>
      <c r="B154" s="50" t="s">
        <v>293</v>
      </c>
      <c r="C154" s="3" t="n">
        <v>100</v>
      </c>
      <c r="D154" s="2" t="n">
        <v>67</v>
      </c>
      <c r="E154" s="2" t="n">
        <v>22</v>
      </c>
      <c r="F154" s="2" t="n">
        <v>1.2</v>
      </c>
      <c r="G154" s="2" t="n">
        <v>0.2</v>
      </c>
      <c r="H154" s="2" t="n">
        <v>4.5</v>
      </c>
      <c r="I154" s="2" t="n">
        <v>1.2</v>
      </c>
      <c r="J154" s="2" t="n">
        <v>1</v>
      </c>
      <c r="K154" s="2"/>
      <c r="L154" s="2" t="n">
        <v>57</v>
      </c>
      <c r="M154" s="2"/>
      <c r="N154" s="2" t="n">
        <v>1.32</v>
      </c>
      <c r="O154" s="2" t="n">
        <v>8</v>
      </c>
      <c r="P154" s="2" t="n">
        <v>0.02</v>
      </c>
      <c r="Q154" s="2" t="n">
        <v>0.06</v>
      </c>
      <c r="R154" s="2" t="n">
        <v>0.4</v>
      </c>
      <c r="S154" s="2" t="n">
        <v>80</v>
      </c>
      <c r="T154" s="2" t="n">
        <v>38</v>
      </c>
      <c r="U154" s="2" t="n">
        <v>206</v>
      </c>
      <c r="V154" s="2" t="n">
        <v>159</v>
      </c>
      <c r="W154" s="2" t="n">
        <v>18</v>
      </c>
      <c r="X154" s="2" t="n">
        <v>1.2</v>
      </c>
      <c r="Y154" s="2" t="n">
        <v>0.24</v>
      </c>
      <c r="Z154" s="2" t="n">
        <v>0.57</v>
      </c>
      <c r="AA154" s="2" t="n">
        <v>0.09</v>
      </c>
      <c r="AB154" s="2" t="n">
        <v>0.16</v>
      </c>
    </row>
    <row r="155" s="1" customFormat="true" ht="20.1" hidden="false" customHeight="true" outlineLevel="0" collapsed="false">
      <c r="A155" s="50" t="s">
        <v>253</v>
      </c>
      <c r="B155" s="50" t="s">
        <v>294</v>
      </c>
      <c r="C155" s="3" t="n">
        <v>100</v>
      </c>
      <c r="D155" s="2" t="n">
        <v>100</v>
      </c>
      <c r="E155" s="2" t="n">
        <v>35</v>
      </c>
      <c r="F155" s="2" t="n">
        <v>2.6</v>
      </c>
      <c r="G155" s="2" t="n">
        <v>0.6</v>
      </c>
      <c r="H155" s="2" t="n">
        <v>5.9</v>
      </c>
      <c r="I155" s="2" t="n">
        <v>2.2</v>
      </c>
      <c r="J155" s="2" t="n">
        <v>1.5</v>
      </c>
      <c r="K155" s="2"/>
      <c r="L155" s="2" t="n">
        <v>488</v>
      </c>
      <c r="M155" s="2"/>
      <c r="N155" s="2" t="n">
        <v>2.5</v>
      </c>
      <c r="O155" s="2" t="n">
        <v>22</v>
      </c>
      <c r="P155" s="2" t="n">
        <v>0.08</v>
      </c>
      <c r="Q155" s="2" t="n">
        <v>0.15</v>
      </c>
      <c r="R155" s="2" t="n">
        <v>0.9</v>
      </c>
      <c r="S155" s="2" t="n">
        <v>40</v>
      </c>
      <c r="T155" s="2" t="n">
        <v>64</v>
      </c>
      <c r="U155" s="2" t="n">
        <v>137</v>
      </c>
      <c r="V155" s="2" t="n">
        <v>83</v>
      </c>
      <c r="W155" s="2" t="n">
        <v>58</v>
      </c>
      <c r="X155" s="2" t="n">
        <v>0.6</v>
      </c>
      <c r="Y155" s="2" t="n">
        <v>1.14</v>
      </c>
      <c r="Z155" s="2" t="n">
        <v>2</v>
      </c>
      <c r="AA155" s="2" t="n">
        <v>0.99</v>
      </c>
      <c r="AB155" s="2" t="n">
        <v>0.54</v>
      </c>
    </row>
    <row r="156" s="1" customFormat="true" ht="20.1" hidden="false" customHeight="true" outlineLevel="0" collapsed="false">
      <c r="A156" s="50" t="s">
        <v>253</v>
      </c>
      <c r="B156" s="50" t="s">
        <v>295</v>
      </c>
      <c r="C156" s="3" t="n">
        <v>100</v>
      </c>
      <c r="D156" s="2" t="n">
        <v>81</v>
      </c>
      <c r="E156" s="2" t="n">
        <v>16</v>
      </c>
      <c r="F156" s="2" t="n">
        <v>1.4</v>
      </c>
      <c r="G156" s="2" t="n">
        <v>0.4</v>
      </c>
      <c r="H156" s="2" t="n">
        <v>2.1</v>
      </c>
      <c r="I156" s="2" t="n">
        <v>0.6</v>
      </c>
      <c r="J156" s="2" t="n">
        <v>0.4</v>
      </c>
      <c r="K156" s="2"/>
      <c r="L156" s="2" t="n">
        <v>60</v>
      </c>
      <c r="M156" s="2"/>
      <c r="N156" s="2"/>
      <c r="O156" s="2" t="n">
        <v>20</v>
      </c>
      <c r="P156" s="2"/>
      <c r="Q156" s="2" t="n">
        <v>0.1</v>
      </c>
      <c r="R156" s="2" t="n">
        <v>0.2</v>
      </c>
      <c r="S156" s="2" t="n">
        <v>70</v>
      </c>
      <c r="T156" s="2" t="n">
        <v>31</v>
      </c>
      <c r="U156" s="2" t="n">
        <v>100</v>
      </c>
      <c r="V156" s="2" t="n">
        <v>80</v>
      </c>
      <c r="W156" s="2" t="n">
        <v>29</v>
      </c>
      <c r="X156" s="2" t="n">
        <v>1.2</v>
      </c>
      <c r="Y156" s="2" t="n">
        <v>0.43</v>
      </c>
      <c r="Z156" s="2" t="n">
        <v>1.55</v>
      </c>
      <c r="AA156" s="2" t="n">
        <v>0.08</v>
      </c>
      <c r="AB156" s="2" t="n">
        <v>0.15</v>
      </c>
    </row>
    <row r="157" s="1" customFormat="true" ht="20.1" hidden="false" customHeight="true" outlineLevel="0" collapsed="false">
      <c r="A157" s="50" t="s">
        <v>253</v>
      </c>
      <c r="B157" s="50" t="s">
        <v>296</v>
      </c>
      <c r="C157" s="3" t="n">
        <v>100</v>
      </c>
      <c r="D157" s="2" t="n">
        <v>94</v>
      </c>
      <c r="E157" s="2" t="n">
        <v>15</v>
      </c>
      <c r="F157" s="2" t="n">
        <v>1.3</v>
      </c>
      <c r="G157" s="2" t="n">
        <v>0.3</v>
      </c>
      <c r="H157" s="2" t="n">
        <v>2</v>
      </c>
      <c r="I157" s="2" t="n">
        <v>0.7</v>
      </c>
      <c r="J157" s="2" t="n">
        <v>0.6</v>
      </c>
      <c r="K157" s="2"/>
      <c r="L157" s="2" t="n">
        <v>298</v>
      </c>
      <c r="M157" s="2"/>
      <c r="N157" s="2" t="n">
        <v>1.02</v>
      </c>
      <c r="O157" s="2" t="n">
        <v>13</v>
      </c>
      <c r="P157" s="2" t="n">
        <v>0.03</v>
      </c>
      <c r="Q157" s="2" t="n">
        <v>0.06</v>
      </c>
      <c r="R157" s="2" t="n">
        <v>0.4</v>
      </c>
      <c r="S157" s="2" t="n">
        <v>34</v>
      </c>
      <c r="T157" s="2" t="n">
        <v>27</v>
      </c>
      <c r="U157" s="2" t="n">
        <v>170</v>
      </c>
      <c r="V157" s="2" t="n">
        <v>32.8</v>
      </c>
      <c r="W157" s="2" t="n">
        <v>18</v>
      </c>
      <c r="X157" s="2" t="n">
        <v>0.9</v>
      </c>
      <c r="Y157" s="2" t="n">
        <v>0.27</v>
      </c>
      <c r="Z157" s="2" t="n">
        <v>1.15</v>
      </c>
      <c r="AA157" s="2" t="n">
        <v>0.03</v>
      </c>
      <c r="AB157" s="2" t="n">
        <v>0.13</v>
      </c>
    </row>
    <row r="158" s="1" customFormat="true" ht="20.1" hidden="false" customHeight="true" outlineLevel="0" collapsed="false">
      <c r="A158" s="50" t="s">
        <v>253</v>
      </c>
      <c r="B158" s="50" t="s">
        <v>297</v>
      </c>
      <c r="C158" s="3" t="n">
        <v>100</v>
      </c>
      <c r="D158" s="2" t="n">
        <v>74</v>
      </c>
      <c r="E158" s="2" t="n">
        <v>30</v>
      </c>
      <c r="F158" s="2" t="n">
        <v>2.8</v>
      </c>
      <c r="G158" s="2" t="n">
        <v>0.3</v>
      </c>
      <c r="H158" s="2" t="n">
        <v>5</v>
      </c>
      <c r="I158" s="2" t="n">
        <v>2.2</v>
      </c>
      <c r="J158" s="2" t="n">
        <v>1.7</v>
      </c>
      <c r="K158" s="2"/>
      <c r="L158" s="2" t="n">
        <v>352</v>
      </c>
      <c r="M158" s="2"/>
      <c r="N158" s="2" t="n">
        <v>0.36</v>
      </c>
      <c r="O158" s="2" t="n">
        <v>47</v>
      </c>
      <c r="P158" s="2" t="n">
        <v>0.03</v>
      </c>
      <c r="Q158" s="2" t="n">
        <v>0.12</v>
      </c>
      <c r="R158" s="2" t="n">
        <v>0.8</v>
      </c>
      <c r="S158" s="2" t="n">
        <v>187</v>
      </c>
      <c r="T158" s="2" t="n">
        <v>59</v>
      </c>
      <c r="U158" s="2" t="n">
        <v>207</v>
      </c>
      <c r="V158" s="2" t="n">
        <v>32.4</v>
      </c>
      <c r="W158" s="2" t="n">
        <v>119</v>
      </c>
      <c r="X158" s="2" t="n">
        <v>5.4</v>
      </c>
      <c r="Y158" s="2" t="n">
        <v>0.8</v>
      </c>
      <c r="Z158" s="2" t="n">
        <v>0.52</v>
      </c>
      <c r="AA158" s="2" t="n">
        <v>0.13</v>
      </c>
      <c r="AB158" s="2" t="n">
        <v>0.78</v>
      </c>
    </row>
    <row r="159" s="1" customFormat="true" ht="20.1" hidden="false" customHeight="true" outlineLevel="0" collapsed="false">
      <c r="A159" s="50" t="s">
        <v>253</v>
      </c>
      <c r="B159" s="50" t="s">
        <v>298</v>
      </c>
      <c r="C159" s="3" t="n">
        <v>100</v>
      </c>
      <c r="D159" s="2" t="n">
        <v>73</v>
      </c>
      <c r="E159" s="2" t="n">
        <v>35</v>
      </c>
      <c r="F159" s="2" t="n">
        <v>2.8</v>
      </c>
      <c r="G159" s="2" t="n">
        <v>0.4</v>
      </c>
      <c r="H159" s="2" t="n">
        <v>5.9</v>
      </c>
      <c r="I159" s="2" t="n">
        <v>1.8</v>
      </c>
      <c r="J159" s="2" t="n">
        <v>2.1</v>
      </c>
      <c r="K159" s="2"/>
      <c r="L159" s="2" t="n">
        <v>248</v>
      </c>
      <c r="M159" s="2"/>
      <c r="N159" s="2" t="n">
        <v>1.54</v>
      </c>
      <c r="O159" s="2" t="n">
        <v>30</v>
      </c>
      <c r="P159" s="2" t="n">
        <v>0.03</v>
      </c>
      <c r="Q159" s="2" t="n">
        <v>0.1</v>
      </c>
      <c r="R159" s="2" t="n">
        <v>0.6</v>
      </c>
      <c r="S159" s="2" t="n">
        <v>178</v>
      </c>
      <c r="T159" s="2" t="n">
        <v>63</v>
      </c>
      <c r="U159" s="2" t="n">
        <v>340</v>
      </c>
      <c r="V159" s="2" t="n">
        <v>42.3</v>
      </c>
      <c r="W159" s="2" t="n">
        <v>38</v>
      </c>
      <c r="X159" s="2" t="n">
        <v>2.9</v>
      </c>
      <c r="Y159" s="2" t="n">
        <v>0.7</v>
      </c>
      <c r="Z159" s="2" t="n">
        <v>0.09</v>
      </c>
      <c r="AA159" s="2" t="n">
        <v>0.07</v>
      </c>
      <c r="AB159" s="2" t="n">
        <v>0.35</v>
      </c>
    </row>
    <row r="160" s="1" customFormat="true" ht="20.1" hidden="false" customHeight="true" outlineLevel="0" collapsed="false">
      <c r="A160" s="50" t="s">
        <v>253</v>
      </c>
      <c r="B160" s="50" t="s">
        <v>299</v>
      </c>
      <c r="C160" s="3" t="n">
        <v>100</v>
      </c>
      <c r="D160" s="2" t="n">
        <v>82</v>
      </c>
      <c r="E160" s="2" t="n">
        <v>24</v>
      </c>
      <c r="F160" s="2" t="n">
        <v>1.9</v>
      </c>
      <c r="G160" s="2" t="n">
        <v>0.3</v>
      </c>
      <c r="H160" s="2" t="n">
        <v>3.9</v>
      </c>
      <c r="I160" s="2" t="n">
        <v>1.2</v>
      </c>
      <c r="J160" s="2" t="n">
        <v>0.9</v>
      </c>
      <c r="K160" s="2"/>
      <c r="L160" s="2" t="n">
        <v>252</v>
      </c>
      <c r="M160" s="2"/>
      <c r="N160" s="2" t="n">
        <v>0.92</v>
      </c>
      <c r="O160" s="2" t="n">
        <v>18</v>
      </c>
      <c r="P160" s="2" t="n">
        <v>0.04</v>
      </c>
      <c r="Q160" s="2" t="n">
        <v>0.09</v>
      </c>
      <c r="R160" s="2" t="n">
        <v>0.6</v>
      </c>
      <c r="S160" s="2" t="n">
        <v>73</v>
      </c>
      <c r="T160" s="2" t="n">
        <v>36</v>
      </c>
      <c r="U160" s="2" t="n">
        <v>220</v>
      </c>
      <c r="V160" s="2" t="n">
        <v>161.3</v>
      </c>
      <c r="W160" s="2" t="n">
        <v>20</v>
      </c>
      <c r="X160" s="2" t="n">
        <v>2.5</v>
      </c>
      <c r="Y160" s="2" t="n">
        <v>0.35</v>
      </c>
      <c r="Z160" s="2" t="n">
        <v>0.6</v>
      </c>
      <c r="AA160" s="2" t="n">
        <v>0.06</v>
      </c>
      <c r="AB160" s="2" t="n">
        <v>0.28</v>
      </c>
    </row>
    <row r="161" s="1" customFormat="true" ht="20.1" hidden="false" customHeight="true" outlineLevel="0" collapsed="false">
      <c r="A161" s="50" t="s">
        <v>253</v>
      </c>
      <c r="B161" s="50" t="s">
        <v>300</v>
      </c>
      <c r="C161" s="3" t="n">
        <v>100</v>
      </c>
      <c r="D161" s="2" t="n">
        <v>62</v>
      </c>
      <c r="E161" s="2" t="n">
        <v>15</v>
      </c>
      <c r="F161" s="2" t="n">
        <v>1</v>
      </c>
      <c r="G161" s="2" t="n">
        <v>0.1</v>
      </c>
      <c r="H161" s="2" t="n">
        <v>2.8</v>
      </c>
      <c r="I161" s="2" t="n">
        <v>0.6</v>
      </c>
      <c r="J161" s="2" t="n">
        <v>0.6</v>
      </c>
      <c r="K161" s="2"/>
      <c r="L161" s="2" t="n">
        <v>25</v>
      </c>
      <c r="M161" s="2"/>
      <c r="N161" s="2" t="n">
        <v>0.19</v>
      </c>
      <c r="O161" s="2" t="n">
        <v>4</v>
      </c>
      <c r="P161" s="2" t="n">
        <v>0.02</v>
      </c>
      <c r="Q161" s="2" t="n">
        <v>0.02</v>
      </c>
      <c r="R161" s="2" t="n">
        <v>0.5</v>
      </c>
      <c r="S161" s="2" t="n">
        <v>23</v>
      </c>
      <c r="T161" s="2" t="n">
        <v>48</v>
      </c>
      <c r="U161" s="2" t="n">
        <v>212</v>
      </c>
      <c r="V161" s="2" t="n">
        <v>36.5</v>
      </c>
      <c r="W161" s="2" t="n">
        <v>19</v>
      </c>
      <c r="X161" s="2" t="n">
        <v>0.9</v>
      </c>
      <c r="Y161" s="2" t="n">
        <v>0.33</v>
      </c>
      <c r="Z161" s="2" t="n">
        <v>0.54</v>
      </c>
      <c r="AA161" s="2" t="n">
        <v>0.07</v>
      </c>
      <c r="AB161" s="2" t="n">
        <v>0.19</v>
      </c>
    </row>
    <row r="162" s="1" customFormat="true" ht="20.1" hidden="false" customHeight="true" outlineLevel="0" collapsed="false">
      <c r="A162" s="50" t="s">
        <v>253</v>
      </c>
      <c r="B162" s="50" t="s">
        <v>301</v>
      </c>
      <c r="C162" s="3" t="n">
        <v>100</v>
      </c>
      <c r="D162" s="2" t="n">
        <v>89</v>
      </c>
      <c r="E162" s="2" t="n">
        <v>20</v>
      </c>
      <c r="F162" s="2" t="n">
        <v>1.4</v>
      </c>
      <c r="G162" s="2" t="n">
        <v>0.2</v>
      </c>
      <c r="H162" s="2" t="n">
        <v>3.6</v>
      </c>
      <c r="I162" s="2" t="n">
        <v>1</v>
      </c>
      <c r="J162" s="2" t="n">
        <v>0.6</v>
      </c>
      <c r="K162" s="2"/>
      <c r="L162" s="2" t="n">
        <v>147</v>
      </c>
      <c r="M162" s="2"/>
      <c r="N162" s="2" t="n">
        <v>0.58</v>
      </c>
      <c r="O162" s="2" t="n">
        <v>13</v>
      </c>
      <c r="P162" s="2" t="n">
        <v>0.06</v>
      </c>
      <c r="Q162" s="2" t="n">
        <v>0.1</v>
      </c>
      <c r="R162" s="2" t="n">
        <v>0.4</v>
      </c>
      <c r="S162" s="2" t="n">
        <v>34</v>
      </c>
      <c r="T162" s="2" t="n">
        <v>26</v>
      </c>
      <c r="U162" s="2" t="n">
        <v>148</v>
      </c>
      <c r="V162" s="2" t="n">
        <v>39.1</v>
      </c>
      <c r="W162" s="2" t="n">
        <v>19</v>
      </c>
      <c r="X162" s="2" t="n">
        <v>1.5</v>
      </c>
      <c r="Y162" s="2" t="n">
        <v>0.51</v>
      </c>
      <c r="Z162" s="2" t="n">
        <v>0.78</v>
      </c>
      <c r="AA162" s="2" t="n">
        <v>0.09</v>
      </c>
      <c r="AB162" s="2" t="n">
        <v>0.26</v>
      </c>
    </row>
    <row r="163" s="1" customFormat="true" ht="20.1" hidden="false" customHeight="true" outlineLevel="0" collapsed="false">
      <c r="A163" s="50" t="s">
        <v>253</v>
      </c>
      <c r="B163" s="50" t="s">
        <v>302</v>
      </c>
      <c r="C163" s="3" t="n">
        <v>100</v>
      </c>
      <c r="D163" s="2" t="n">
        <v>76</v>
      </c>
      <c r="E163" s="2" t="n">
        <v>23</v>
      </c>
      <c r="F163" s="2" t="n">
        <v>2.2</v>
      </c>
      <c r="G163" s="2" t="n">
        <v>0.3</v>
      </c>
      <c r="H163" s="2" t="n">
        <v>3.6</v>
      </c>
      <c r="I163" s="2" t="n">
        <v>1.4</v>
      </c>
      <c r="J163" s="2" t="n">
        <v>1</v>
      </c>
      <c r="K163" s="2"/>
      <c r="L163" s="2" t="n">
        <v>253</v>
      </c>
      <c r="M163" s="2"/>
      <c r="N163" s="2" t="n">
        <v>1.09</v>
      </c>
      <c r="O163" s="2" t="n">
        <v>25</v>
      </c>
      <c r="P163" s="2" t="n">
        <v>0.03</v>
      </c>
      <c r="Q163" s="2" t="n">
        <v>0.08</v>
      </c>
      <c r="R163" s="2" t="n">
        <v>0.8</v>
      </c>
      <c r="S163" s="2" t="n">
        <v>99</v>
      </c>
      <c r="T163" s="2" t="n">
        <v>38</v>
      </c>
      <c r="U163" s="2" t="n">
        <v>243</v>
      </c>
      <c r="V163" s="2" t="n">
        <v>94.3</v>
      </c>
      <c r="W163" s="2" t="n">
        <v>29</v>
      </c>
      <c r="X163" s="2" t="n">
        <v>2.3</v>
      </c>
      <c r="Y163" s="2" t="n">
        <v>0.39</v>
      </c>
      <c r="Z163" s="2" t="n">
        <v>1.2</v>
      </c>
      <c r="AA163" s="2" t="n">
        <v>0.1</v>
      </c>
      <c r="AB163" s="2" t="n">
        <v>0.67</v>
      </c>
    </row>
    <row r="164" s="1" customFormat="true" ht="20.1" hidden="false" customHeight="true" outlineLevel="0" collapsed="false">
      <c r="A164" s="50" t="s">
        <v>253</v>
      </c>
      <c r="B164" s="50" t="s">
        <v>303</v>
      </c>
      <c r="C164" s="3" t="n">
        <v>100</v>
      </c>
      <c r="D164" s="2" t="n">
        <v>63</v>
      </c>
      <c r="E164" s="2" t="n">
        <v>23</v>
      </c>
      <c r="F164" s="2" t="n">
        <v>2.6</v>
      </c>
      <c r="G164" s="2" t="n">
        <v>0.2</v>
      </c>
      <c r="H164" s="2" t="n">
        <v>3.6</v>
      </c>
      <c r="I164" s="2" t="n">
        <v>1.8</v>
      </c>
      <c r="J164" s="2" t="n">
        <v>0.8</v>
      </c>
      <c r="K164" s="2"/>
      <c r="L164" s="2"/>
      <c r="M164" s="2"/>
      <c r="N164" s="2" t="n">
        <v>0.05</v>
      </c>
      <c r="O164" s="2" t="n">
        <v>5</v>
      </c>
      <c r="P164" s="2" t="n">
        <v>0.08</v>
      </c>
      <c r="Q164" s="2" t="n">
        <v>0.08</v>
      </c>
      <c r="R164" s="2" t="n">
        <v>0.6</v>
      </c>
      <c r="S164" s="2" t="n">
        <v>9</v>
      </c>
      <c r="T164" s="2" t="n">
        <v>64</v>
      </c>
      <c r="U164" s="2" t="n">
        <v>389</v>
      </c>
      <c r="V164" s="2" t="n">
        <v>0.4</v>
      </c>
      <c r="W164" s="2" t="n">
        <v>1</v>
      </c>
      <c r="X164" s="2" t="n">
        <v>0.5</v>
      </c>
      <c r="Y164" s="2" t="n">
        <v>0.33</v>
      </c>
      <c r="Z164" s="2" t="n">
        <v>0.04</v>
      </c>
      <c r="AA164" s="2" t="n">
        <v>0.09</v>
      </c>
      <c r="AB164" s="2" t="n">
        <v>1.14</v>
      </c>
    </row>
    <row r="165" s="1" customFormat="true" ht="20.1" hidden="false" customHeight="true" outlineLevel="0" collapsed="false">
      <c r="A165" s="50" t="s">
        <v>253</v>
      </c>
      <c r="B165" s="50" t="s">
        <v>304</v>
      </c>
      <c r="C165" s="3" t="n">
        <v>100</v>
      </c>
      <c r="D165" s="2" t="n">
        <v>66</v>
      </c>
      <c r="E165" s="2" t="n">
        <v>25</v>
      </c>
      <c r="F165" s="2" t="n">
        <v>2.4</v>
      </c>
      <c r="G165" s="2" t="n">
        <v>0.1</v>
      </c>
      <c r="H165" s="2" t="n">
        <v>5.1</v>
      </c>
      <c r="I165" s="2" t="n">
        <v>2.8</v>
      </c>
      <c r="J165" s="2" t="n">
        <v>1</v>
      </c>
      <c r="K165" s="2"/>
      <c r="L165" s="2" t="n">
        <v>5</v>
      </c>
      <c r="M165" s="2"/>
      <c r="N165" s="2"/>
      <c r="O165" s="2" t="n">
        <v>5</v>
      </c>
      <c r="P165" s="2" t="n">
        <v>0.05</v>
      </c>
      <c r="Q165" s="2" t="n">
        <v>0.04</v>
      </c>
      <c r="R165" s="2" t="n">
        <v>0.4</v>
      </c>
      <c r="S165" s="2" t="n">
        <v>8</v>
      </c>
      <c r="T165" s="2" t="n">
        <v>36</v>
      </c>
      <c r="U165" s="2" t="n">
        <v>300</v>
      </c>
      <c r="V165" s="2" t="n">
        <v>6</v>
      </c>
      <c r="W165" s="2" t="n">
        <v>8</v>
      </c>
      <c r="X165" s="2" t="n">
        <v>2.4</v>
      </c>
      <c r="Y165" s="2" t="n">
        <v>0.43</v>
      </c>
      <c r="Z165" s="2" t="n">
        <v>0.66</v>
      </c>
      <c r="AA165" s="2" t="n">
        <v>0.15</v>
      </c>
      <c r="AB165" s="2" t="n">
        <v>0.78</v>
      </c>
    </row>
    <row r="166" s="1" customFormat="true" ht="20.1" hidden="false" customHeight="true" outlineLevel="0" collapsed="false">
      <c r="A166" s="50" t="s">
        <v>253</v>
      </c>
      <c r="B166" s="50" t="s">
        <v>305</v>
      </c>
      <c r="C166" s="3" t="n">
        <v>100</v>
      </c>
      <c r="D166" s="2" t="n">
        <v>39</v>
      </c>
      <c r="E166" s="2" t="n">
        <v>42</v>
      </c>
      <c r="F166" s="2" t="n">
        <v>4.1</v>
      </c>
      <c r="G166" s="2" t="n">
        <v>0.1</v>
      </c>
      <c r="H166" s="2" t="n">
        <v>6.5</v>
      </c>
      <c r="I166" s="2" t="n">
        <v>0.8</v>
      </c>
      <c r="J166" s="2" t="n">
        <v>1.2</v>
      </c>
      <c r="K166" s="2"/>
      <c r="L166" s="2" t="n">
        <v>13</v>
      </c>
      <c r="M166" s="2"/>
      <c r="N166" s="2"/>
      <c r="O166" s="2" t="n">
        <v>1</v>
      </c>
      <c r="P166" s="2" t="n">
        <v>0.08</v>
      </c>
      <c r="Q166" s="2" t="n">
        <v>0.08</v>
      </c>
      <c r="R166" s="2" t="n">
        <v>0.6</v>
      </c>
      <c r="S166" s="2" t="n">
        <v>22</v>
      </c>
      <c r="T166" s="2" t="n">
        <v>56</v>
      </c>
      <c r="U166" s="2"/>
      <c r="V166" s="2"/>
      <c r="W166" s="2"/>
      <c r="X166" s="2" t="n">
        <v>0.1</v>
      </c>
      <c r="Y166" s="2"/>
      <c r="Z166" s="2"/>
      <c r="AA166" s="2"/>
      <c r="AB166" s="2"/>
    </row>
    <row r="167" s="1" customFormat="true" ht="20.1" hidden="false" customHeight="true" outlineLevel="0" collapsed="false">
      <c r="A167" s="50" t="s">
        <v>253</v>
      </c>
      <c r="B167" s="50" t="s">
        <v>306</v>
      </c>
      <c r="C167" s="3" t="n">
        <v>100</v>
      </c>
      <c r="D167" s="2" t="n">
        <v>90</v>
      </c>
      <c r="E167" s="2" t="n">
        <v>22</v>
      </c>
      <c r="F167" s="2" t="n">
        <v>1.4</v>
      </c>
      <c r="G167" s="2" t="n">
        <v>0.1</v>
      </c>
      <c r="H167" s="2" t="n">
        <v>4.9</v>
      </c>
      <c r="I167" s="2" t="n">
        <v>1.9</v>
      </c>
      <c r="J167" s="2" t="n">
        <v>0.6</v>
      </c>
      <c r="K167" s="2"/>
      <c r="L167" s="2" t="n">
        <v>17</v>
      </c>
      <c r="M167" s="2"/>
      <c r="N167" s="2"/>
      <c r="O167" s="2" t="n">
        <v>45</v>
      </c>
      <c r="P167" s="2" t="n">
        <v>0.04</v>
      </c>
      <c r="Q167" s="2" t="n">
        <v>0.05</v>
      </c>
      <c r="R167" s="2" t="n">
        <v>0.7</v>
      </c>
      <c r="S167" s="2" t="n">
        <v>10</v>
      </c>
      <c r="T167" s="2" t="n">
        <v>42</v>
      </c>
      <c r="U167" s="2" t="n">
        <v>213</v>
      </c>
      <c r="V167" s="2" t="n">
        <v>3.1</v>
      </c>
      <c r="W167" s="2" t="n">
        <v>10</v>
      </c>
      <c r="X167" s="2" t="n">
        <v>1.4</v>
      </c>
      <c r="Y167" s="2" t="n">
        <v>0.41</v>
      </c>
      <c r="Z167" s="2" t="n">
        <v>0.21</v>
      </c>
      <c r="AA167" s="2" t="n">
        <v>0.07</v>
      </c>
      <c r="AB167" s="2" t="n">
        <v>0.17</v>
      </c>
    </row>
    <row r="168" s="7" customFormat="true" ht="20.1" hidden="false" customHeight="true" outlineLevel="0" collapsed="false">
      <c r="B168" s="52" t="s">
        <v>307</v>
      </c>
      <c r="C168" s="48"/>
    </row>
    <row r="169" s="1" customFormat="true" ht="20.1" hidden="false" customHeight="true" outlineLevel="0" collapsed="false">
      <c r="A169" s="50" t="s">
        <v>253</v>
      </c>
      <c r="B169" s="50" t="s">
        <v>308</v>
      </c>
      <c r="C169" s="3" t="n">
        <v>100</v>
      </c>
      <c r="D169" s="2" t="n">
        <v>57</v>
      </c>
      <c r="E169" s="2" t="n">
        <v>101</v>
      </c>
      <c r="F169" s="2" t="n">
        <v>4.5</v>
      </c>
      <c r="G169" s="2" t="n">
        <v>0.1</v>
      </c>
      <c r="H169" s="2" t="n">
        <v>21.4</v>
      </c>
      <c r="I169" s="2" t="n">
        <v>1.7</v>
      </c>
      <c r="J169" s="2" t="n">
        <v>1</v>
      </c>
      <c r="K169" s="2"/>
      <c r="L169" s="2" t="n">
        <v>2</v>
      </c>
      <c r="M169" s="2"/>
      <c r="N169" s="2"/>
      <c r="O169" s="2" t="n">
        <v>13</v>
      </c>
      <c r="P169" s="2" t="n">
        <v>0.19</v>
      </c>
      <c r="Q169" s="2" t="n">
        <v>0.06</v>
      </c>
      <c r="R169" s="2" t="n">
        <v>1.5</v>
      </c>
      <c r="S169" s="2" t="n">
        <v>7</v>
      </c>
      <c r="T169" s="2" t="n">
        <v>93</v>
      </c>
      <c r="U169" s="2" t="n">
        <v>437</v>
      </c>
      <c r="V169" s="2" t="n">
        <v>5.8</v>
      </c>
      <c r="W169" s="2" t="n">
        <v>49</v>
      </c>
      <c r="X169" s="2" t="n">
        <v>0.6</v>
      </c>
      <c r="Y169" s="2" t="n">
        <v>0.62</v>
      </c>
      <c r="Z169" s="2"/>
      <c r="AA169" s="2" t="n">
        <v>0.18</v>
      </c>
      <c r="AB169" s="2" t="n">
        <v>0.38</v>
      </c>
    </row>
    <row r="170" s="1" customFormat="true" ht="20.1" hidden="false" customHeight="true" outlineLevel="0" collapsed="false">
      <c r="A170" s="50" t="s">
        <v>253</v>
      </c>
      <c r="B170" s="50" t="s">
        <v>309</v>
      </c>
      <c r="C170" s="3" t="n">
        <v>100</v>
      </c>
      <c r="D170" s="2" t="n">
        <v>88</v>
      </c>
      <c r="E170" s="2" t="n">
        <v>73</v>
      </c>
      <c r="F170" s="2" t="n">
        <v>1.9</v>
      </c>
      <c r="G170" s="2" t="n">
        <v>0.2</v>
      </c>
      <c r="H170" s="2" t="n">
        <v>16.4</v>
      </c>
      <c r="I170" s="2" t="n">
        <v>1.2</v>
      </c>
      <c r="J170" s="2" t="n">
        <v>1</v>
      </c>
      <c r="K170" s="2"/>
      <c r="L170" s="2" t="n">
        <v>3</v>
      </c>
      <c r="M170" s="2"/>
      <c r="N170" s="2" t="n">
        <v>0.73</v>
      </c>
      <c r="O170" s="2" t="n">
        <v>44</v>
      </c>
      <c r="P170" s="2" t="n">
        <v>0.09</v>
      </c>
      <c r="Q170" s="2" t="n">
        <v>0.03</v>
      </c>
      <c r="R170" s="2" t="n">
        <v>0.3</v>
      </c>
      <c r="S170" s="2" t="n">
        <v>39</v>
      </c>
      <c r="T170" s="2" t="n">
        <v>58</v>
      </c>
      <c r="U170" s="2" t="n">
        <v>243</v>
      </c>
      <c r="V170" s="2" t="n">
        <v>44.2</v>
      </c>
      <c r="W170" s="2" t="n">
        <v>19</v>
      </c>
      <c r="X170" s="2" t="n">
        <v>1.4</v>
      </c>
      <c r="Y170" s="2" t="n">
        <v>0.23</v>
      </c>
      <c r="Z170" s="2" t="n">
        <v>0.39</v>
      </c>
      <c r="AA170" s="2" t="n">
        <v>0.11</v>
      </c>
      <c r="AB170" s="2" t="n">
        <v>1.3</v>
      </c>
    </row>
    <row r="171" s="1" customFormat="true" ht="20.1" hidden="false" customHeight="true" outlineLevel="0" collapsed="false">
      <c r="A171" s="50" t="s">
        <v>253</v>
      </c>
      <c r="B171" s="50" t="s">
        <v>310</v>
      </c>
      <c r="C171" s="3" t="n">
        <v>100</v>
      </c>
      <c r="D171" s="2" t="n">
        <v>74</v>
      </c>
      <c r="E171" s="2" t="n">
        <v>26</v>
      </c>
      <c r="F171" s="2" t="n">
        <v>1.2</v>
      </c>
      <c r="G171" s="2" t="n">
        <v>0.2</v>
      </c>
      <c r="H171" s="2" t="n">
        <v>5.9</v>
      </c>
      <c r="I171" s="2" t="n">
        <v>1.9</v>
      </c>
      <c r="J171" s="2" t="n">
        <v>0.5</v>
      </c>
      <c r="K171" s="2"/>
      <c r="L171" s="2" t="n">
        <v>5</v>
      </c>
      <c r="M171" s="2"/>
      <c r="N171" s="2" t="n">
        <v>0.99</v>
      </c>
      <c r="O171" s="2" t="n">
        <v>5</v>
      </c>
      <c r="P171" s="2" t="n">
        <v>0.02</v>
      </c>
      <c r="Q171" s="2" t="n">
        <v>0.03</v>
      </c>
      <c r="R171" s="2" t="n">
        <v>0.5</v>
      </c>
      <c r="S171" s="2" t="n">
        <v>4</v>
      </c>
      <c r="T171" s="2" t="n">
        <v>36</v>
      </c>
      <c r="U171" s="2" t="n">
        <v>209</v>
      </c>
      <c r="V171" s="2" t="n">
        <v>5.8</v>
      </c>
      <c r="W171" s="2" t="n">
        <v>8</v>
      </c>
      <c r="X171" s="2" t="n">
        <v>0.4</v>
      </c>
      <c r="Y171" s="2" t="n">
        <v>0.33</v>
      </c>
      <c r="Z171" s="2" t="n">
        <v>0.45</v>
      </c>
      <c r="AA171" s="2" t="n">
        <v>0.06</v>
      </c>
      <c r="AB171" s="2" t="n">
        <v>0.49</v>
      </c>
    </row>
    <row r="172" s="1" customFormat="true" ht="20.1" hidden="false" customHeight="true" outlineLevel="0" collapsed="false">
      <c r="A172" s="50" t="s">
        <v>253</v>
      </c>
      <c r="B172" s="50" t="s">
        <v>311</v>
      </c>
      <c r="C172" s="3" t="n">
        <v>100</v>
      </c>
      <c r="D172" s="2" t="n">
        <v>78</v>
      </c>
      <c r="E172" s="2" t="n">
        <v>61</v>
      </c>
      <c r="F172" s="2" t="n">
        <v>1.2</v>
      </c>
      <c r="G172" s="2" t="n">
        <v>0.2</v>
      </c>
      <c r="H172" s="2" t="n">
        <v>14.2</v>
      </c>
      <c r="I172" s="2" t="n">
        <v>1.1</v>
      </c>
      <c r="J172" s="2" t="n">
        <v>0.8</v>
      </c>
      <c r="K172" s="2"/>
      <c r="L172" s="2" t="n">
        <v>3</v>
      </c>
      <c r="M172" s="2"/>
      <c r="N172" s="2" t="n">
        <v>0.65</v>
      </c>
      <c r="O172" s="2" t="n">
        <v>7</v>
      </c>
      <c r="P172" s="2" t="n">
        <v>0.02</v>
      </c>
      <c r="Q172" s="2" t="n">
        <v>0.02</v>
      </c>
      <c r="R172" s="2" t="n">
        <v>0.7</v>
      </c>
      <c r="S172" s="2" t="n">
        <v>4</v>
      </c>
      <c r="T172" s="2" t="n">
        <v>44</v>
      </c>
      <c r="U172" s="2" t="n">
        <v>306</v>
      </c>
      <c r="V172" s="2" t="n">
        <v>15.7</v>
      </c>
      <c r="W172" s="2" t="n">
        <v>12</v>
      </c>
      <c r="X172" s="2" t="n">
        <v>0.6</v>
      </c>
      <c r="Y172" s="2" t="n">
        <v>0.34</v>
      </c>
      <c r="Z172" s="2" t="n">
        <v>0.7</v>
      </c>
      <c r="AA172" s="2" t="n">
        <v>0.07</v>
      </c>
      <c r="AB172" s="2" t="n">
        <v>0.11</v>
      </c>
    </row>
    <row r="173" s="7" customFormat="true" ht="20.1" hidden="false" customHeight="true" outlineLevel="0" collapsed="false">
      <c r="B173" s="52" t="s">
        <v>312</v>
      </c>
      <c r="C173" s="48"/>
    </row>
    <row r="174" s="1" customFormat="true" ht="20.1" hidden="false" customHeight="true" outlineLevel="0" collapsed="false">
      <c r="A174" s="50" t="s">
        <v>253</v>
      </c>
      <c r="B174" s="50" t="s">
        <v>313</v>
      </c>
      <c r="C174" s="3" t="n">
        <v>100</v>
      </c>
      <c r="D174" s="2" t="n">
        <v>83</v>
      </c>
      <c r="E174" s="2" t="n">
        <v>57</v>
      </c>
      <c r="F174" s="2" t="n">
        <v>1.9</v>
      </c>
      <c r="G174" s="2" t="n">
        <v>0.2</v>
      </c>
      <c r="H174" s="2" t="n">
        <v>12.4</v>
      </c>
      <c r="I174" s="2" t="n">
        <v>0.8</v>
      </c>
      <c r="J174" s="2" t="n">
        <v>0.7</v>
      </c>
      <c r="K174" s="2"/>
      <c r="L174" s="2"/>
      <c r="M174" s="2"/>
      <c r="N174" s="2" t="n">
        <v>0.24</v>
      </c>
      <c r="O174" s="2" t="n">
        <v>5</v>
      </c>
      <c r="P174" s="2" t="n">
        <v>0.05</v>
      </c>
      <c r="Q174" s="2" t="n">
        <v>0.02</v>
      </c>
      <c r="R174" s="2" t="n">
        <v>0.3</v>
      </c>
      <c r="S174" s="2" t="n">
        <v>16</v>
      </c>
      <c r="T174" s="2" t="n">
        <v>34</v>
      </c>
      <c r="U174" s="2" t="n">
        <v>213</v>
      </c>
      <c r="V174" s="2" t="n">
        <v>18.6</v>
      </c>
      <c r="W174" s="2" t="n">
        <v>20</v>
      </c>
      <c r="X174" s="2" t="n">
        <v>0.3</v>
      </c>
      <c r="Y174" s="2" t="n">
        <v>0.27</v>
      </c>
      <c r="Z174" s="2" t="n">
        <v>0.55</v>
      </c>
      <c r="AA174" s="2" t="n">
        <v>0.24</v>
      </c>
      <c r="AB174" s="2" t="n">
        <v>0.12</v>
      </c>
    </row>
    <row r="175" s="1" customFormat="true" ht="20.1" hidden="false" customHeight="true" outlineLevel="0" collapsed="false">
      <c r="A175" s="50" t="s">
        <v>253</v>
      </c>
      <c r="B175" s="50" t="s">
        <v>314</v>
      </c>
      <c r="C175" s="3" t="n">
        <v>100</v>
      </c>
      <c r="D175" s="2" t="n">
        <v>84</v>
      </c>
      <c r="E175" s="2" t="n">
        <v>81</v>
      </c>
      <c r="F175" s="2" t="n">
        <v>2.2</v>
      </c>
      <c r="G175" s="2" t="n">
        <v>0.2</v>
      </c>
      <c r="H175" s="2" t="n">
        <v>18.1</v>
      </c>
      <c r="I175" s="2" t="n">
        <v>1</v>
      </c>
      <c r="J175" s="2" t="n">
        <v>0.9</v>
      </c>
      <c r="K175" s="2"/>
      <c r="L175" s="2" t="n">
        <v>27</v>
      </c>
      <c r="M175" s="2"/>
      <c r="N175" s="2" t="n">
        <v>0.45</v>
      </c>
      <c r="O175" s="2" t="n">
        <v>6</v>
      </c>
      <c r="P175" s="2" t="n">
        <v>0.06</v>
      </c>
      <c r="Q175" s="2" t="n">
        <v>0.05</v>
      </c>
      <c r="R175" s="2" t="n">
        <v>0.7</v>
      </c>
      <c r="S175" s="2" t="n">
        <v>36</v>
      </c>
      <c r="T175" s="2" t="n">
        <v>55</v>
      </c>
      <c r="U175" s="2" t="n">
        <v>378</v>
      </c>
      <c r="V175" s="2" t="n">
        <v>33.1</v>
      </c>
      <c r="W175" s="2" t="n">
        <v>23</v>
      </c>
      <c r="X175" s="2" t="n">
        <v>1</v>
      </c>
      <c r="Y175" s="2" t="n">
        <v>0.49</v>
      </c>
      <c r="Z175" s="2" t="n">
        <v>1.45</v>
      </c>
      <c r="AA175" s="2" t="n">
        <v>0.37</v>
      </c>
      <c r="AB175" s="2" t="n">
        <v>0.3</v>
      </c>
    </row>
    <row r="176" s="1" customFormat="true" ht="20.1" hidden="false" customHeight="true" outlineLevel="0" collapsed="false">
      <c r="A176" s="50" t="s">
        <v>253</v>
      </c>
      <c r="B176" s="50" t="s">
        <v>315</v>
      </c>
      <c r="C176" s="3" t="n">
        <v>100</v>
      </c>
      <c r="D176" s="2" t="n">
        <v>100</v>
      </c>
      <c r="E176" s="2" t="n">
        <v>32</v>
      </c>
      <c r="F176" s="2" t="n">
        <v>2.4</v>
      </c>
      <c r="G176" s="2" t="n">
        <v>0.4</v>
      </c>
      <c r="H176" s="2" t="n">
        <v>6</v>
      </c>
      <c r="I176" s="2" t="n">
        <v>2.7</v>
      </c>
      <c r="J176" s="2" t="n">
        <v>1</v>
      </c>
      <c r="K176" s="2"/>
      <c r="L176" s="2" t="n">
        <v>5</v>
      </c>
      <c r="M176" s="2"/>
      <c r="N176" s="2" t="n">
        <v>1.14</v>
      </c>
      <c r="O176" s="2" t="n">
        <v>2</v>
      </c>
      <c r="P176" s="2" t="n">
        <v>0.15</v>
      </c>
      <c r="Q176" s="2" t="n">
        <v>0.19</v>
      </c>
      <c r="R176" s="2" t="n">
        <v>4.1</v>
      </c>
      <c r="S176" s="2"/>
      <c r="T176" s="2" t="n">
        <v>97</v>
      </c>
      <c r="U176" s="2" t="n">
        <v>195</v>
      </c>
      <c r="V176" s="2" t="n">
        <v>4.3</v>
      </c>
      <c r="W176" s="2" t="n">
        <v>17</v>
      </c>
      <c r="X176" s="2" t="n">
        <v>1.4</v>
      </c>
      <c r="Y176" s="2" t="n">
        <v>0.39</v>
      </c>
      <c r="Z176" s="2" t="n">
        <v>0.28</v>
      </c>
      <c r="AA176" s="2" t="n">
        <v>0.14</v>
      </c>
      <c r="AB176" s="2" t="n">
        <v>0.1</v>
      </c>
    </row>
    <row r="177" s="1" customFormat="true" ht="20.1" hidden="false" customHeight="true" outlineLevel="0" collapsed="false">
      <c r="A177" s="50" t="s">
        <v>253</v>
      </c>
      <c r="B177" s="50" t="s">
        <v>316</v>
      </c>
      <c r="C177" s="3" t="n">
        <v>100</v>
      </c>
      <c r="D177" s="2" t="n">
        <v>100</v>
      </c>
      <c r="E177" s="2" t="n">
        <v>265</v>
      </c>
      <c r="F177" s="2" t="n">
        <v>12.1</v>
      </c>
      <c r="G177" s="2" t="n">
        <v>1.5</v>
      </c>
      <c r="H177" s="2" t="n">
        <v>65.6</v>
      </c>
      <c r="I177" s="2" t="n">
        <v>29.9</v>
      </c>
      <c r="J177" s="2" t="n">
        <v>5.3</v>
      </c>
      <c r="K177" s="2"/>
      <c r="L177" s="2" t="n">
        <v>17</v>
      </c>
      <c r="M177" s="2"/>
      <c r="N177" s="2" t="n">
        <v>11.34</v>
      </c>
      <c r="O177" s="2"/>
      <c r="P177" s="2" t="n">
        <v>0.17</v>
      </c>
      <c r="Q177" s="2" t="n">
        <v>0.44</v>
      </c>
      <c r="R177" s="2" t="n">
        <v>2.5</v>
      </c>
      <c r="S177" s="2" t="n">
        <v>247</v>
      </c>
      <c r="T177" s="2" t="n">
        <v>292</v>
      </c>
      <c r="U177" s="2" t="n">
        <v>757</v>
      </c>
      <c r="V177" s="2" t="n">
        <v>48.5</v>
      </c>
      <c r="W177" s="2" t="n">
        <v>152</v>
      </c>
      <c r="X177" s="2" t="n">
        <v>97.4</v>
      </c>
      <c r="Y177" s="2" t="n">
        <v>3.18</v>
      </c>
      <c r="Z177" s="2" t="n">
        <v>3.72</v>
      </c>
      <c r="AA177" s="2" t="n">
        <v>0.32</v>
      </c>
      <c r="AB177" s="2" t="n">
        <v>8.86</v>
      </c>
    </row>
    <row r="178" s="1" customFormat="true" ht="20.1" hidden="false" customHeight="true" outlineLevel="0" collapsed="false">
      <c r="A178" s="50" t="s">
        <v>253</v>
      </c>
      <c r="B178" s="50" t="s">
        <v>317</v>
      </c>
      <c r="C178" s="3" t="n">
        <v>100</v>
      </c>
      <c r="D178" s="2" t="n">
        <v>100</v>
      </c>
      <c r="E178" s="2" t="n">
        <v>26</v>
      </c>
      <c r="F178" s="2" t="n">
        <v>2.2</v>
      </c>
      <c r="G178" s="2" t="n">
        <v>0.3</v>
      </c>
      <c r="H178" s="2" t="n">
        <v>5.2</v>
      </c>
      <c r="I178" s="2" t="n">
        <v>3.3</v>
      </c>
      <c r="J178" s="2" t="n">
        <v>0.6</v>
      </c>
      <c r="K178" s="2"/>
      <c r="L178" s="2"/>
      <c r="M178" s="2"/>
      <c r="N178" s="2"/>
      <c r="O178" s="2" t="n">
        <v>1</v>
      </c>
      <c r="P178" s="2"/>
      <c r="Q178" s="2" t="n">
        <v>0.08</v>
      </c>
      <c r="R178" s="2" t="n">
        <v>2</v>
      </c>
      <c r="S178" s="2" t="n">
        <v>2</v>
      </c>
      <c r="T178" s="2" t="n">
        <v>53</v>
      </c>
      <c r="U178" s="2" t="n">
        <v>20</v>
      </c>
      <c r="V178" s="2" t="n">
        <v>1.4</v>
      </c>
      <c r="W178" s="2" t="n">
        <v>11</v>
      </c>
      <c r="X178" s="2" t="n">
        <v>0.3</v>
      </c>
      <c r="Y178" s="2" t="n">
        <v>0.66</v>
      </c>
      <c r="Z178" s="2" t="n">
        <v>2.58</v>
      </c>
      <c r="AA178" s="2" t="n">
        <v>0.12</v>
      </c>
      <c r="AB178" s="2" t="n">
        <v>0.25</v>
      </c>
    </row>
    <row r="179" s="1" customFormat="true" ht="20.1" hidden="false" customHeight="true" outlineLevel="0" collapsed="false">
      <c r="A179" s="50" t="s">
        <v>253</v>
      </c>
      <c r="B179" s="50" t="s">
        <v>318</v>
      </c>
      <c r="C179" s="3" t="n">
        <v>100</v>
      </c>
      <c r="D179" s="2" t="n">
        <v>96</v>
      </c>
      <c r="E179" s="2" t="n">
        <v>261</v>
      </c>
      <c r="F179" s="2" t="n">
        <v>10</v>
      </c>
      <c r="G179" s="2" t="n">
        <v>1.4</v>
      </c>
      <c r="H179" s="2" t="n">
        <v>67.3</v>
      </c>
      <c r="I179" s="2" t="n">
        <v>30.4</v>
      </c>
      <c r="J179" s="2" t="n">
        <v>6.7</v>
      </c>
      <c r="K179" s="2"/>
      <c r="L179" s="2" t="n">
        <v>8</v>
      </c>
      <c r="M179" s="2"/>
      <c r="N179" s="2" t="n">
        <v>1.26</v>
      </c>
      <c r="O179" s="2"/>
      <c r="P179" s="2" t="n">
        <v>0.05</v>
      </c>
      <c r="Q179" s="2" t="n">
        <v>0.25</v>
      </c>
      <c r="R179" s="2" t="n">
        <v>5.3</v>
      </c>
      <c r="S179" s="2" t="n">
        <v>36</v>
      </c>
      <c r="T179" s="2" t="n">
        <v>369</v>
      </c>
      <c r="U179" s="2" t="n">
        <v>1588</v>
      </c>
      <c r="V179" s="2" t="n">
        <v>82.1</v>
      </c>
      <c r="W179" s="2" t="n">
        <v>54</v>
      </c>
      <c r="X179" s="2" t="n">
        <v>4.1</v>
      </c>
      <c r="Y179" s="2" t="n">
        <v>3.03</v>
      </c>
      <c r="Z179" s="2" t="n">
        <v>2.95</v>
      </c>
      <c r="AA179" s="2" t="n">
        <v>0.08</v>
      </c>
      <c r="AB179" s="2" t="n">
        <v>0.17</v>
      </c>
    </row>
    <row r="180" s="1" customFormat="true" ht="20.1" hidden="false" customHeight="true" outlineLevel="0" collapsed="false">
      <c r="A180" s="50" t="s">
        <v>253</v>
      </c>
      <c r="B180" s="50" t="s">
        <v>319</v>
      </c>
      <c r="C180" s="3" t="n">
        <v>100</v>
      </c>
      <c r="D180" s="2" t="n">
        <v>100</v>
      </c>
      <c r="E180" s="2" t="n">
        <v>13</v>
      </c>
      <c r="F180" s="2" t="n">
        <v>1.2</v>
      </c>
      <c r="G180" s="2" t="n">
        <v>0.1</v>
      </c>
      <c r="H180" s="2" t="n">
        <v>2.1</v>
      </c>
      <c r="I180" s="2" t="n">
        <v>0.5</v>
      </c>
      <c r="J180" s="2" t="n">
        <v>2.2</v>
      </c>
      <c r="K180" s="2"/>
      <c r="L180" s="2"/>
      <c r="M180" s="2"/>
      <c r="N180" s="2" t="n">
        <v>1.85</v>
      </c>
      <c r="O180" s="2"/>
      <c r="P180" s="2" t="n">
        <v>0.02</v>
      </c>
      <c r="Q180" s="2" t="n">
        <v>0.15</v>
      </c>
      <c r="R180" s="2" t="n">
        <v>1.3</v>
      </c>
      <c r="S180" s="2" t="n">
        <v>46</v>
      </c>
      <c r="T180" s="2" t="n">
        <v>22</v>
      </c>
      <c r="U180" s="2" t="n">
        <v>246</v>
      </c>
      <c r="V180" s="2" t="n">
        <v>8.6</v>
      </c>
      <c r="W180" s="2" t="n">
        <v>25</v>
      </c>
      <c r="X180" s="2" t="n">
        <v>0.9</v>
      </c>
      <c r="Y180" s="2" t="n">
        <v>0.16</v>
      </c>
      <c r="Z180" s="2" t="n">
        <v>9.54</v>
      </c>
      <c r="AA180" s="2"/>
      <c r="AB180" s="2" t="n">
        <v>0.07</v>
      </c>
    </row>
    <row r="181" s="1" customFormat="true" ht="20.1" hidden="false" customHeight="true" outlineLevel="0" collapsed="false">
      <c r="A181" s="50" t="s">
        <v>253</v>
      </c>
      <c r="B181" s="50" t="s">
        <v>320</v>
      </c>
      <c r="C181" s="3" t="n">
        <v>100</v>
      </c>
      <c r="D181" s="2" t="n">
        <v>98</v>
      </c>
      <c r="E181" s="2" t="n">
        <v>90</v>
      </c>
      <c r="F181" s="2" t="n">
        <v>1.8</v>
      </c>
      <c r="G181" s="2" t="n">
        <v>0.1</v>
      </c>
      <c r="H181" s="2" t="n">
        <v>23.4</v>
      </c>
      <c r="I181" s="2" t="n">
        <v>6.1</v>
      </c>
      <c r="J181" s="2" t="n">
        <v>4.2</v>
      </c>
      <c r="K181" s="2"/>
      <c r="L181" s="2" t="n">
        <v>40</v>
      </c>
      <c r="M181" s="2"/>
      <c r="N181" s="2" t="n">
        <v>0.85</v>
      </c>
      <c r="O181" s="2"/>
      <c r="P181" s="2" t="n">
        <v>0.01</v>
      </c>
      <c r="Q181" s="2" t="n">
        <v>0.1</v>
      </c>
      <c r="R181" s="2" t="n">
        <v>0.8</v>
      </c>
      <c r="S181" s="2" t="n">
        <v>348</v>
      </c>
      <c r="T181" s="2" t="n">
        <v>52</v>
      </c>
      <c r="U181" s="2" t="n">
        <v>761</v>
      </c>
      <c r="V181" s="2" t="n">
        <v>327.4</v>
      </c>
      <c r="W181" s="2" t="n">
        <v>129</v>
      </c>
      <c r="X181" s="2" t="n">
        <v>4.7</v>
      </c>
      <c r="Y181" s="2" t="n">
        <v>0.65</v>
      </c>
      <c r="Z181" s="2" t="n">
        <v>5.84</v>
      </c>
      <c r="AA181" s="2" t="n">
        <v>0.14</v>
      </c>
      <c r="AB181" s="2" t="n">
        <v>1.14</v>
      </c>
    </row>
    <row r="182" s="1" customFormat="true" ht="20.1" hidden="false" customHeight="true" outlineLevel="0" collapsed="false">
      <c r="A182" s="50" t="s">
        <v>253</v>
      </c>
      <c r="B182" s="50" t="s">
        <v>321</v>
      </c>
      <c r="C182" s="3" t="n">
        <v>100</v>
      </c>
      <c r="D182" s="2" t="n">
        <v>100</v>
      </c>
      <c r="E182" s="2" t="n">
        <v>250</v>
      </c>
      <c r="F182" s="2" t="n">
        <v>26.7</v>
      </c>
      <c r="G182" s="2" t="n">
        <v>1.1</v>
      </c>
      <c r="H182" s="2" t="n">
        <v>44.1</v>
      </c>
      <c r="I182" s="2" t="n">
        <v>21.6</v>
      </c>
      <c r="J182" s="2" t="n">
        <v>15.4</v>
      </c>
      <c r="K182" s="2"/>
      <c r="L182" s="2" t="n">
        <v>228</v>
      </c>
      <c r="M182" s="2"/>
      <c r="N182" s="2" t="n">
        <v>1.82</v>
      </c>
      <c r="O182" s="2" t="n">
        <v>2</v>
      </c>
      <c r="P182" s="2" t="n">
        <v>0.27</v>
      </c>
      <c r="Q182" s="2" t="n">
        <v>1.02</v>
      </c>
      <c r="R182" s="2" t="n">
        <v>7.3</v>
      </c>
      <c r="S182" s="2" t="n">
        <v>264</v>
      </c>
      <c r="T182" s="2" t="n">
        <v>350</v>
      </c>
      <c r="U182" s="2" t="n">
        <v>1796</v>
      </c>
      <c r="V182" s="2" t="n">
        <v>710.5</v>
      </c>
      <c r="W182" s="2" t="n">
        <v>105</v>
      </c>
      <c r="X182" s="2" t="n">
        <v>54.9</v>
      </c>
      <c r="Y182" s="2" t="n">
        <v>2.47</v>
      </c>
      <c r="Z182" s="2" t="n">
        <v>7.22</v>
      </c>
      <c r="AA182" s="2" t="n">
        <v>1.68</v>
      </c>
      <c r="AB182" s="2" t="n">
        <v>4.32</v>
      </c>
    </row>
    <row r="183" s="1" customFormat="true" ht="20.1" hidden="false" customHeight="true" outlineLevel="0" collapsed="false">
      <c r="A183" s="50" t="s">
        <v>253</v>
      </c>
      <c r="B183" s="50" t="s">
        <v>322</v>
      </c>
      <c r="C183" s="3" t="n">
        <v>100</v>
      </c>
      <c r="D183" s="2" t="n">
        <v>100</v>
      </c>
      <c r="E183" s="2" t="n">
        <v>262</v>
      </c>
      <c r="F183" s="2" t="n">
        <v>24.5</v>
      </c>
      <c r="G183" s="2" t="n">
        <v>16</v>
      </c>
      <c r="H183" s="2" t="n">
        <v>5.5</v>
      </c>
      <c r="I183" s="2" t="n">
        <v>1</v>
      </c>
      <c r="J183" s="2" t="n">
        <v>2</v>
      </c>
      <c r="K183" s="2"/>
      <c r="L183" s="2" t="n">
        <v>5</v>
      </c>
      <c r="M183" s="2"/>
      <c r="N183" s="2" t="n">
        <v>26.78</v>
      </c>
      <c r="O183" s="2"/>
      <c r="P183" s="2" t="n">
        <v>0.04</v>
      </c>
      <c r="Q183" s="2" t="n">
        <v>0.05</v>
      </c>
      <c r="R183" s="2" t="n">
        <v>0.2</v>
      </c>
      <c r="S183" s="2" t="n">
        <v>49</v>
      </c>
      <c r="T183" s="2" t="n">
        <v>490</v>
      </c>
      <c r="U183" s="2" t="n">
        <v>837</v>
      </c>
      <c r="V183" s="2" t="n">
        <v>83</v>
      </c>
      <c r="W183" s="2" t="n">
        <v>162</v>
      </c>
      <c r="X183" s="2" t="n">
        <v>10.8</v>
      </c>
      <c r="Y183" s="2" t="n">
        <v>3.2</v>
      </c>
      <c r="Z183" s="2" t="n">
        <v>6.14</v>
      </c>
      <c r="AA183" s="2" t="n">
        <v>0.78</v>
      </c>
      <c r="AB183" s="2" t="n">
        <v>2.9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3.5"/>
  <cols>
    <col collapsed="false" hidden="false" max="5" min="1" style="0" width="20.6234817813765"/>
    <col collapsed="false" hidden="false" max="1025" min="6" style="0" width="8.5748987854251"/>
  </cols>
  <sheetData>
    <row r="1" customFormat="false" ht="20.1" hidden="false" customHeight="true" outlineLevel="0" collapsed="false"/>
    <row r="2" s="29" customFormat="true" ht="20.1" hidden="false" customHeight="true" outlineLevel="0" collapsed="false">
      <c r="B2" s="30" t="s">
        <v>323</v>
      </c>
      <c r="C2" s="31" t="s">
        <v>324</v>
      </c>
      <c r="D2" s="31" t="s">
        <v>325</v>
      </c>
      <c r="E2" s="31" t="s">
        <v>326</v>
      </c>
    </row>
    <row r="3" customFormat="false" ht="20.1" hidden="false" customHeight="true" outlineLevel="0" collapsed="false">
      <c r="A3" s="29"/>
      <c r="B3" s="31" t="s">
        <v>327</v>
      </c>
      <c r="C3" s="38" t="s">
        <v>328</v>
      </c>
      <c r="D3" s="31" t="n">
        <v>1.8</v>
      </c>
      <c r="E3" s="31" t="n">
        <v>4</v>
      </c>
    </row>
    <row r="4" customFormat="false" ht="20.1" hidden="false" customHeight="true" outlineLevel="0" collapsed="false">
      <c r="A4" s="29"/>
      <c r="B4" s="31" t="s">
        <v>329</v>
      </c>
      <c r="C4" s="38" t="s">
        <v>330</v>
      </c>
      <c r="D4" s="31" t="n">
        <v>2</v>
      </c>
      <c r="E4" s="31" t="n">
        <v>4.5</v>
      </c>
    </row>
    <row r="5" customFormat="false" ht="20.1" hidden="false" customHeight="true" outlineLevel="0" collapsed="false">
      <c r="A5" s="29"/>
      <c r="B5" s="31" t="s">
        <v>331</v>
      </c>
      <c r="C5" s="38" t="s">
        <v>332</v>
      </c>
      <c r="D5" s="31" t="n">
        <v>3</v>
      </c>
      <c r="E5" s="31" t="n">
        <v>5.5</v>
      </c>
    </row>
    <row r="6" customFormat="false" ht="20.1" hidden="false" customHeight="true" outlineLevel="0" collapsed="false">
      <c r="A6" s="29"/>
      <c r="B6" s="31" t="s">
        <v>333</v>
      </c>
      <c r="C6" s="38" t="s">
        <v>334</v>
      </c>
      <c r="D6" s="31" t="n">
        <v>6</v>
      </c>
      <c r="E6" s="31" t="n">
        <v>11</v>
      </c>
    </row>
    <row r="7" customFormat="false" ht="20.1" hidden="false" customHeight="true" outlineLevel="0" collapsed="false">
      <c r="A7" s="29"/>
      <c r="B7" s="31" t="s">
        <v>335</v>
      </c>
      <c r="C7" s="38" t="s">
        <v>336</v>
      </c>
      <c r="D7" s="31" t="n">
        <v>4.5</v>
      </c>
      <c r="E7" s="31" t="n">
        <v>11</v>
      </c>
    </row>
    <row r="8" customFormat="false" ht="20.1" hidden="false" customHeight="true" outlineLevel="0" collapsed="false">
      <c r="A8" s="29"/>
      <c r="B8" s="31" t="s">
        <v>337</v>
      </c>
      <c r="C8" s="38" t="s">
        <v>338</v>
      </c>
      <c r="D8" s="31" t="n">
        <v>3</v>
      </c>
      <c r="E8" s="31" t="n">
        <v>4.5</v>
      </c>
    </row>
    <row r="9" customFormat="false" ht="20.1" hidden="false" customHeight="true" outlineLevel="0" collapsed="false">
      <c r="A9" s="29"/>
      <c r="B9" s="31" t="s">
        <v>339</v>
      </c>
      <c r="C9" s="38" t="s">
        <v>340</v>
      </c>
      <c r="D9" s="31" t="n">
        <v>3</v>
      </c>
      <c r="E9" s="31" t="n">
        <v>4.5</v>
      </c>
    </row>
    <row r="10" customFormat="false" ht="20.1" hidden="false" customHeight="true" outlineLevel="0" collapsed="false">
      <c r="A10" s="29"/>
      <c r="B10" s="31" t="s">
        <v>341</v>
      </c>
      <c r="C10" s="38" t="s">
        <v>342</v>
      </c>
      <c r="D10" s="31" t="n">
        <v>4.5</v>
      </c>
      <c r="E10" s="3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2" min="1" style="0" width="20.6234817813765"/>
    <col collapsed="false" hidden="false" max="3" min="3" style="0" width="35.6194331983806"/>
    <col collapsed="false" hidden="false" max="5" min="4" style="0" width="20.6234817813765"/>
    <col collapsed="false" hidden="false" max="1025" min="6" style="0" width="8.5748987854251"/>
  </cols>
  <sheetData>
    <row r="1" s="43" customFormat="true" ht="20.1" hidden="false" customHeight="true" outlineLevel="0" collapsed="false"/>
    <row r="2" customFormat="false" ht="20.1" hidden="false" customHeight="true" outlineLevel="0" collapsed="false">
      <c r="A2" s="43"/>
      <c r="B2" s="30" t="s">
        <v>343</v>
      </c>
      <c r="C2" s="53" t="s">
        <v>324</v>
      </c>
      <c r="D2" s="53" t="s">
        <v>325</v>
      </c>
      <c r="E2" s="53" t="s">
        <v>326</v>
      </c>
    </row>
    <row r="3" customFormat="false" ht="20.1" hidden="false" customHeight="true" outlineLevel="0" collapsed="false">
      <c r="A3" s="43"/>
      <c r="B3" s="53" t="s">
        <v>344</v>
      </c>
      <c r="C3" s="54" t="s">
        <v>345</v>
      </c>
      <c r="D3" s="53" t="n">
        <v>26</v>
      </c>
      <c r="E3" s="53" t="n">
        <v>29</v>
      </c>
    </row>
    <row r="4" customFormat="false" ht="20.1" hidden="false" customHeight="true" outlineLevel="0" collapsed="false">
      <c r="A4" s="43"/>
      <c r="B4" s="53" t="s">
        <v>346</v>
      </c>
      <c r="C4" s="54" t="s">
        <v>347</v>
      </c>
      <c r="D4" s="53" t="n">
        <v>18</v>
      </c>
      <c r="E4" s="53" t="n">
        <v>29</v>
      </c>
    </row>
    <row r="5" customFormat="false" ht="20.1" hidden="false" customHeight="true" outlineLevel="0" collapsed="false">
      <c r="A5" s="43"/>
      <c r="B5" s="53" t="s">
        <v>348</v>
      </c>
      <c r="C5" s="54" t="s">
        <v>349</v>
      </c>
      <c r="D5" s="53" t="n">
        <v>34</v>
      </c>
      <c r="E5" s="53" t="n">
        <v>52</v>
      </c>
    </row>
    <row r="6" customFormat="false" ht="20.1" hidden="false" customHeight="true" outlineLevel="0" collapsed="false">
      <c r="A6" s="43"/>
      <c r="B6" s="53" t="s">
        <v>350</v>
      </c>
      <c r="C6" s="54" t="s">
        <v>351</v>
      </c>
      <c r="D6" s="53" t="n">
        <v>32</v>
      </c>
      <c r="E6" s="53" t="n">
        <v>43</v>
      </c>
    </row>
    <row r="7" customFormat="false" ht="20.1" hidden="false" customHeight="true" outlineLevel="0" collapsed="false">
      <c r="A7" s="43"/>
      <c r="B7" s="53" t="s">
        <v>352</v>
      </c>
      <c r="C7" s="54" t="s">
        <v>353</v>
      </c>
      <c r="D7" s="53" t="n">
        <v>25</v>
      </c>
      <c r="E7" s="53" t="n">
        <v>29</v>
      </c>
    </row>
    <row r="8" customFormat="false" ht="20.1" hidden="false" customHeight="true" outlineLevel="0" collapsed="false">
      <c r="A8" s="43"/>
      <c r="B8" s="53" t="s">
        <v>354</v>
      </c>
      <c r="C8" s="54" t="s">
        <v>355</v>
      </c>
      <c r="D8" s="53" t="n">
        <v>14</v>
      </c>
      <c r="E8" s="53" t="n">
        <v>16</v>
      </c>
    </row>
    <row r="9" customFormat="false" ht="20.1" hidden="false" customHeight="true" outlineLevel="0" collapsed="false">
      <c r="A9" s="43"/>
      <c r="B9" s="53" t="s">
        <v>356</v>
      </c>
      <c r="C9" s="54" t="s">
        <v>357</v>
      </c>
      <c r="D9" s="53" t="n">
        <v>18</v>
      </c>
      <c r="E9" s="53" t="n">
        <v>29</v>
      </c>
    </row>
    <row r="10" customFormat="false" ht="20.1" hidden="false" customHeight="true" outlineLevel="0" collapsed="false">
      <c r="A10" s="43"/>
      <c r="B10" s="53" t="s">
        <v>358</v>
      </c>
      <c r="C10" s="54" t="s">
        <v>359</v>
      </c>
      <c r="D10" s="53" t="n">
        <v>9</v>
      </c>
      <c r="E10" s="53" t="n">
        <v>11</v>
      </c>
    </row>
    <row r="11" customFormat="false" ht="20.1" hidden="false" customHeight="true" outlineLevel="0" collapsed="false">
      <c r="A11" s="43"/>
      <c r="B11" s="53" t="s">
        <v>360</v>
      </c>
      <c r="C11" s="54" t="s">
        <v>361</v>
      </c>
      <c r="D11" s="53" t="n">
        <v>20</v>
      </c>
      <c r="E11" s="53" t="n">
        <v>29</v>
      </c>
    </row>
    <row r="12" customFormat="false" ht="20.1" hidden="false" customHeight="true" outlineLevel="0" collapsed="false">
      <c r="A12" s="43"/>
      <c r="B12" s="53" t="s">
        <v>362</v>
      </c>
      <c r="C12" s="54" t="s">
        <v>363</v>
      </c>
      <c r="D12" s="53" t="n">
        <v>8</v>
      </c>
      <c r="E12" s="53" t="n">
        <v>14</v>
      </c>
    </row>
    <row r="13" customFormat="false" ht="20.1" hidden="false" customHeight="true" outlineLevel="0" collapsed="false">
      <c r="A13" s="43"/>
      <c r="B13" s="53" t="s">
        <v>364</v>
      </c>
      <c r="C13" s="54" t="s">
        <v>365</v>
      </c>
      <c r="D13" s="53" t="n">
        <v>25</v>
      </c>
      <c r="E13" s="53" t="n">
        <v>34</v>
      </c>
    </row>
    <row r="14" customFormat="false" ht="20.1" hidden="false" customHeight="true" outlineLevel="0" collapsed="false">
      <c r="A14" s="43"/>
      <c r="B14" s="53" t="s">
        <v>366</v>
      </c>
      <c r="C14" s="54" t="s">
        <v>367</v>
      </c>
      <c r="D14" s="53" t="n">
        <v>38</v>
      </c>
      <c r="E14" s="53" t="n">
        <v>50</v>
      </c>
    </row>
    <row r="15" customFormat="false" ht="20.1" hidden="false" customHeight="true" outlineLevel="0" collapsed="false">
      <c r="A15" s="43"/>
      <c r="B15" s="53" t="s">
        <v>368</v>
      </c>
      <c r="C15" s="54" t="s">
        <v>369</v>
      </c>
      <c r="D15" s="53" t="n">
        <v>3</v>
      </c>
      <c r="E15" s="53" t="n">
        <v>5</v>
      </c>
    </row>
    <row r="16" customFormat="false" ht="20.1" hidden="false" customHeight="true" outlineLevel="0" collapsed="false">
      <c r="A16" s="43"/>
      <c r="B16" s="53" t="s">
        <v>370</v>
      </c>
      <c r="C16" s="54" t="s">
        <v>371</v>
      </c>
      <c r="D16" s="53" t="n">
        <v>36</v>
      </c>
      <c r="E16" s="53" t="n">
        <v>50</v>
      </c>
    </row>
    <row r="17" customFormat="false" ht="20.1" hidden="false" customHeight="true" outlineLevel="0" collapsed="false">
      <c r="A17" s="43"/>
      <c r="B17" s="53" t="s">
        <v>372</v>
      </c>
      <c r="C17" s="54" t="s">
        <v>373</v>
      </c>
      <c r="D17" s="53" t="n">
        <v>12</v>
      </c>
      <c r="E17" s="53" t="n">
        <v>20</v>
      </c>
    </row>
    <row r="18" customFormat="false" ht="20.1" hidden="false" customHeight="true" outlineLevel="0" collapsed="false">
      <c r="A18" s="43"/>
      <c r="B18" s="53" t="s">
        <v>374</v>
      </c>
      <c r="C18" s="54" t="s">
        <v>375</v>
      </c>
      <c r="D18" s="53" t="n">
        <v>5</v>
      </c>
      <c r="E18" s="53" t="n">
        <v>7</v>
      </c>
    </row>
    <row r="19" customFormat="false" ht="20.1" hidden="false" customHeight="true" outlineLevel="0" collapsed="false">
      <c r="A19" s="43"/>
      <c r="B19" s="53" t="s">
        <v>376</v>
      </c>
      <c r="C19" s="54" t="s">
        <v>377</v>
      </c>
      <c r="D19" s="53" t="n">
        <v>27</v>
      </c>
      <c r="E19" s="53" t="n">
        <v>45</v>
      </c>
    </row>
    <row r="20" customFormat="false" ht="20.1" hidden="false" customHeight="true" outlineLevel="0" collapsed="false">
      <c r="A20" s="43"/>
      <c r="B20" s="53" t="s">
        <v>378</v>
      </c>
      <c r="C20" s="54" t="s">
        <v>379</v>
      </c>
      <c r="D20" s="53" t="n">
        <v>5</v>
      </c>
      <c r="E20" s="53" t="n">
        <v>11</v>
      </c>
    </row>
    <row r="21" customFormat="false" ht="20.1" hidden="false" customHeight="true" outlineLevel="0" collapsed="false">
      <c r="A21" s="43"/>
      <c r="B21" s="53" t="s">
        <v>380</v>
      </c>
      <c r="C21" s="54" t="s">
        <v>381</v>
      </c>
      <c r="D21" s="53" t="n">
        <v>43</v>
      </c>
      <c r="E21" s="53" t="n">
        <v>54</v>
      </c>
    </row>
    <row r="22" customFormat="false" ht="20.1" hidden="false" customHeight="true" outlineLevel="0" collapsed="false">
      <c r="A22" s="43"/>
      <c r="B22" s="53" t="s">
        <v>382</v>
      </c>
      <c r="C22" s="54" t="s">
        <v>383</v>
      </c>
      <c r="D22" s="53" t="n">
        <v>23</v>
      </c>
      <c r="E22" s="53" t="n">
        <v>34</v>
      </c>
    </row>
    <row r="23" customFormat="false" ht="20.1" hidden="false" customHeight="true" outlineLevel="0" collapsed="false">
      <c r="A23" s="43"/>
      <c r="B23" s="53" t="s">
        <v>384</v>
      </c>
      <c r="C23" s="54" t="s">
        <v>385</v>
      </c>
      <c r="D23" s="53" t="n">
        <v>14</v>
      </c>
      <c r="E23" s="53" t="n">
        <v>18</v>
      </c>
    </row>
    <row r="24" customFormat="false" ht="20.1" hidden="false" customHeight="true" outlineLevel="0" collapsed="false">
      <c r="A24" s="43"/>
      <c r="B24" s="53" t="s">
        <v>386</v>
      </c>
      <c r="C24" s="54" t="s">
        <v>387</v>
      </c>
      <c r="D24" s="53" t="n">
        <v>3</v>
      </c>
      <c r="E24" s="53" t="n">
        <v>5</v>
      </c>
    </row>
    <row r="25" customFormat="false" ht="20.1" hidden="false" customHeight="true" outlineLevel="0" collapsed="false">
      <c r="A25" s="43"/>
      <c r="B25" s="53" t="s">
        <v>388</v>
      </c>
      <c r="C25" s="54" t="s">
        <v>389</v>
      </c>
      <c r="D25" s="53" t="n">
        <v>11</v>
      </c>
      <c r="E25" s="53" t="n">
        <v>14</v>
      </c>
    </row>
    <row r="26" customFormat="false" ht="20.1" hidden="false" customHeight="true" outlineLevel="0" collapsed="false">
      <c r="A26" s="43"/>
      <c r="B26" s="53" t="s">
        <v>390</v>
      </c>
      <c r="C26" s="54" t="s">
        <v>391</v>
      </c>
      <c r="D26" s="53" t="n">
        <v>20</v>
      </c>
      <c r="E26" s="53" t="n">
        <v>36</v>
      </c>
    </row>
    <row r="27" customFormat="false" ht="20.1" hidden="false" customHeight="true" outlineLevel="0" collapsed="false">
      <c r="A27" s="43"/>
      <c r="B27" s="53" t="s">
        <v>392</v>
      </c>
      <c r="C27" s="54" t="s">
        <v>393</v>
      </c>
      <c r="D27" s="53" t="n">
        <v>18</v>
      </c>
      <c r="E27" s="53" t="n">
        <v>23</v>
      </c>
    </row>
    <row r="28" customFormat="false" ht="20.1" hidden="false" customHeight="true" outlineLevel="0" collapsed="false">
      <c r="A28" s="43"/>
      <c r="B28" s="53" t="s">
        <v>394</v>
      </c>
      <c r="C28" s="54" t="s">
        <v>395</v>
      </c>
      <c r="D28" s="53" t="n">
        <v>45</v>
      </c>
      <c r="E28" s="53" t="n">
        <v>59</v>
      </c>
    </row>
    <row r="29" customFormat="false" ht="20.1" hidden="false" customHeight="true" outlineLevel="0" collapsed="false">
      <c r="A29" s="43"/>
      <c r="B29" s="53" t="s">
        <v>396</v>
      </c>
      <c r="C29" s="54" t="s">
        <v>397</v>
      </c>
      <c r="D29" s="53" t="n">
        <v>6</v>
      </c>
      <c r="E29" s="53" t="n">
        <v>8</v>
      </c>
    </row>
    <row r="30" customFormat="false" ht="20.1" hidden="false" customHeight="true" outlineLevel="0" collapsed="false">
      <c r="A30" s="43"/>
      <c r="B30" s="53" t="s">
        <v>398</v>
      </c>
      <c r="C30" s="54" t="s">
        <v>399</v>
      </c>
      <c r="D30" s="53" t="n">
        <v>11</v>
      </c>
      <c r="E30" s="53" t="n">
        <v>14</v>
      </c>
    </row>
    <row r="31" customFormat="false" ht="20.1" hidden="false" customHeight="true" outlineLevel="0" collapsed="false">
      <c r="A31" s="43"/>
      <c r="B31" s="53" t="s">
        <v>400</v>
      </c>
      <c r="C31" s="54" t="s">
        <v>401</v>
      </c>
      <c r="D31" s="53" t="n">
        <v>5</v>
      </c>
      <c r="E31" s="53" t="n">
        <v>8</v>
      </c>
    </row>
    <row r="32" customFormat="false" ht="20.1" hidden="false" customHeight="true" outlineLevel="0" collapsed="false">
      <c r="A32" s="43"/>
      <c r="B32" s="53" t="s">
        <v>402</v>
      </c>
      <c r="C32" s="54" t="s">
        <v>403</v>
      </c>
      <c r="D32" s="53" t="n">
        <v>25</v>
      </c>
      <c r="E32" s="53" t="n">
        <v>36</v>
      </c>
    </row>
    <row r="33" customFormat="false" ht="20.1" hidden="false" customHeight="true" outlineLevel="0" collapsed="false">
      <c r="A33" s="43"/>
      <c r="B33" s="53" t="s">
        <v>404</v>
      </c>
      <c r="C33" s="54" t="s">
        <v>405</v>
      </c>
      <c r="D33" s="53" t="n">
        <v>2</v>
      </c>
      <c r="E33" s="53" t="n">
        <v>3</v>
      </c>
    </row>
    <row r="34" customFormat="false" ht="20.1" hidden="false" customHeight="true" outlineLevel="0" collapsed="false">
      <c r="A34" s="43"/>
      <c r="B34" s="53" t="s">
        <v>406</v>
      </c>
      <c r="C34" s="54" t="s">
        <v>407</v>
      </c>
      <c r="D34" s="53"/>
      <c r="E34" s="53" t="s">
        <v>408</v>
      </c>
    </row>
    <row r="35" customFormat="false" ht="20.1" hidden="false" customHeight="true" outlineLevel="0" collapsed="false">
      <c r="A35" s="43"/>
      <c r="B35" s="53" t="s">
        <v>409</v>
      </c>
      <c r="C35" s="54" t="s">
        <v>410</v>
      </c>
      <c r="D35" s="53" t="n">
        <v>20</v>
      </c>
      <c r="E35" s="53" t="n">
        <v>27</v>
      </c>
    </row>
    <row r="36" customFormat="false" ht="20.1" hidden="false" customHeight="true" outlineLevel="0" collapsed="false">
      <c r="A36" s="43"/>
      <c r="B36" s="53" t="s">
        <v>411</v>
      </c>
      <c r="C36" s="54" t="s">
        <v>412</v>
      </c>
      <c r="D36" s="53" t="n">
        <v>20</v>
      </c>
      <c r="E36" s="53" t="n">
        <v>32</v>
      </c>
    </row>
    <row r="37" customFormat="false" ht="20.1" hidden="false" customHeight="true" outlineLevel="0" collapsed="false">
      <c r="A37" s="43"/>
      <c r="B37" s="53" t="s">
        <v>413</v>
      </c>
      <c r="C37" s="54" t="s">
        <v>414</v>
      </c>
      <c r="D37" s="53" t="n">
        <v>10</v>
      </c>
      <c r="E37" s="53" t="n">
        <v>13</v>
      </c>
    </row>
    <row r="38" customFormat="false" ht="20.1" hidden="false" customHeight="true" outlineLevel="0" collapsed="false">
      <c r="A38" s="43"/>
      <c r="B38" s="53" t="s">
        <v>415</v>
      </c>
      <c r="C38" s="54" t="s">
        <v>416</v>
      </c>
      <c r="D38" s="53" t="n">
        <v>23</v>
      </c>
      <c r="E38" s="53" t="n">
        <v>32</v>
      </c>
    </row>
    <row r="39" customFormat="false" ht="20.1" hidden="false" customHeight="true" outlineLevel="0" collapsed="false">
      <c r="A39" s="43"/>
      <c r="B39" s="53" t="s">
        <v>417</v>
      </c>
      <c r="C39" s="54" t="s">
        <v>418</v>
      </c>
      <c r="D39" s="53" t="n">
        <v>4</v>
      </c>
      <c r="E39" s="53" t="n">
        <v>5</v>
      </c>
    </row>
    <row r="40" customFormat="false" ht="20.1" hidden="false" customHeight="true" outlineLevel="0" collapsed="false">
      <c r="A40" s="43"/>
      <c r="B40" s="53" t="s">
        <v>419</v>
      </c>
      <c r="C40" s="54" t="s">
        <v>420</v>
      </c>
      <c r="D40" s="53" t="n">
        <v>5</v>
      </c>
      <c r="E40" s="53" t="n">
        <v>5</v>
      </c>
    </row>
    <row r="41" customFormat="false" ht="20.1" hidden="false" customHeight="true" outlineLevel="0" collapsed="false">
      <c r="A41" s="43"/>
      <c r="B41" s="53" t="s">
        <v>421</v>
      </c>
      <c r="C41" s="54" t="s">
        <v>422</v>
      </c>
      <c r="D41" s="53" t="n">
        <v>23</v>
      </c>
      <c r="E41" s="53" t="n">
        <v>25</v>
      </c>
    </row>
    <row r="42" customFormat="false" ht="20.1" hidden="false" customHeight="true" outlineLevel="0" collapsed="false">
      <c r="A42" s="43"/>
      <c r="B42" s="53" t="s">
        <v>423</v>
      </c>
      <c r="C42" s="54" t="s">
        <v>424</v>
      </c>
      <c r="D42" s="53" t="n">
        <v>29</v>
      </c>
      <c r="E42" s="53" t="n">
        <v>41</v>
      </c>
    </row>
    <row r="43" customFormat="false" ht="20.1" hidden="false" customHeight="true" outlineLevel="0" collapsed="false">
      <c r="A43" s="43"/>
      <c r="B43" s="53" t="s">
        <v>425</v>
      </c>
      <c r="C43" s="54" t="s">
        <v>426</v>
      </c>
      <c r="D43" s="53" t="n">
        <v>12</v>
      </c>
      <c r="E43" s="53" t="n">
        <v>15</v>
      </c>
    </row>
    <row r="44" customFormat="false" ht="20.1" hidden="false" customHeight="true" outlineLevel="0" collapsed="false">
      <c r="A44" s="43"/>
      <c r="B44" s="53" t="s">
        <v>427</v>
      </c>
      <c r="C44" s="54" t="s">
        <v>428</v>
      </c>
      <c r="D44" s="53" t="n">
        <v>20</v>
      </c>
      <c r="E44" s="53" t="n">
        <v>36</v>
      </c>
    </row>
    <row r="45" customFormat="false" ht="20.1" hidden="false" customHeight="true" outlineLevel="0" collapsed="false">
      <c r="A45" s="43"/>
      <c r="B45" s="53" t="s">
        <v>429</v>
      </c>
      <c r="C45" s="54" t="s">
        <v>430</v>
      </c>
      <c r="D45" s="53" t="n">
        <v>18</v>
      </c>
      <c r="E45" s="53" t="n">
        <v>23</v>
      </c>
    </row>
    <row r="46" customFormat="false" ht="20.1" hidden="false" customHeight="true" outlineLevel="0" collapsed="false">
      <c r="A46" s="43"/>
      <c r="B46" s="53" t="s">
        <v>431</v>
      </c>
      <c r="C46" s="54" t="s">
        <v>432</v>
      </c>
      <c r="D46" s="53" t="n">
        <v>27</v>
      </c>
      <c r="E46" s="53" t="n">
        <v>32</v>
      </c>
    </row>
    <row r="47" customFormat="false" ht="20.1" hidden="false" customHeight="true" outlineLevel="0" collapsed="false">
      <c r="A47" s="43"/>
      <c r="B47" s="53" t="s">
        <v>433</v>
      </c>
      <c r="C47" s="54" t="s">
        <v>434</v>
      </c>
      <c r="D47" s="53" t="n">
        <v>9</v>
      </c>
      <c r="E47" s="53" t="n">
        <v>10</v>
      </c>
    </row>
    <row r="48" customFormat="false" ht="20.1" hidden="false" customHeight="true" outlineLevel="0" collapsed="false">
      <c r="A48" s="43"/>
      <c r="B48" s="53" t="s">
        <v>435</v>
      </c>
      <c r="C48" s="54" t="s">
        <v>436</v>
      </c>
      <c r="D48" s="53" t="n">
        <v>10</v>
      </c>
      <c r="E48" s="53" t="n">
        <v>13</v>
      </c>
    </row>
    <row r="49" customFormat="false" ht="20.1" hidden="false" customHeight="true" outlineLevel="0" collapsed="false">
      <c r="A49" s="43"/>
      <c r="B49" s="53" t="s">
        <v>437</v>
      </c>
      <c r="C49" s="54" t="s">
        <v>438</v>
      </c>
      <c r="D49" s="53" t="n">
        <v>34</v>
      </c>
      <c r="E49" s="53" t="n">
        <v>43</v>
      </c>
    </row>
    <row r="50" customFormat="false" ht="20.1" hidden="false" customHeight="true" outlineLevel="0" collapsed="false">
      <c r="A50" s="43"/>
      <c r="B50" s="53" t="s">
        <v>439</v>
      </c>
      <c r="C50" s="54" t="s">
        <v>440</v>
      </c>
      <c r="D50" s="53" t="n">
        <v>20</v>
      </c>
      <c r="E50" s="53" t="n">
        <v>32</v>
      </c>
    </row>
    <row r="51" customFormat="false" ht="20.1" hidden="false" customHeight="true" outlineLevel="0" collapsed="false">
      <c r="A51" s="43"/>
      <c r="B51" s="53" t="s">
        <v>441</v>
      </c>
      <c r="C51" s="54" t="s">
        <v>442</v>
      </c>
      <c r="D51" s="53" t="n">
        <v>27</v>
      </c>
      <c r="E51" s="53" t="n">
        <v>32</v>
      </c>
    </row>
    <row r="52" customFormat="false" ht="20.1" hidden="false" customHeight="true" outlineLevel="0" collapsed="false">
      <c r="A52" s="43"/>
      <c r="B52" s="53" t="s">
        <v>443</v>
      </c>
      <c r="C52" s="54" t="s">
        <v>444</v>
      </c>
      <c r="D52" s="53" t="n">
        <v>25</v>
      </c>
      <c r="E52" s="53" t="n">
        <v>36</v>
      </c>
    </row>
    <row r="53" customFormat="false" ht="20.1" hidden="false" customHeight="true" outlineLevel="0" collapsed="false">
      <c r="A53" s="43"/>
      <c r="B53" s="53" t="s">
        <v>445</v>
      </c>
      <c r="C53" s="54" t="s">
        <v>446</v>
      </c>
      <c r="D53" s="53" t="n">
        <v>29</v>
      </c>
      <c r="E53" s="53" t="n">
        <v>34</v>
      </c>
    </row>
    <row r="54" customFormat="false" ht="20.1" hidden="false" customHeight="true" outlineLevel="0" collapsed="false">
      <c r="A54" s="43"/>
      <c r="B54" s="53" t="s">
        <v>447</v>
      </c>
      <c r="C54" s="54" t="s">
        <v>448</v>
      </c>
      <c r="D54" s="53" t="n">
        <v>20</v>
      </c>
      <c r="E54" s="53" t="n">
        <v>36</v>
      </c>
    </row>
    <row r="55" customFormat="false" ht="20.1" hidden="false" customHeight="true" outlineLevel="0" collapsed="false">
      <c r="A55" s="43"/>
      <c r="B55" s="53" t="s">
        <v>449</v>
      </c>
      <c r="C55" s="54" t="s">
        <v>450</v>
      </c>
      <c r="D55" s="53" t="n">
        <v>50</v>
      </c>
      <c r="E55" s="53" t="n">
        <v>81</v>
      </c>
    </row>
    <row r="56" customFormat="false" ht="20.1" hidden="false" customHeight="true" outlineLevel="0" collapsed="false">
      <c r="A56" s="43"/>
      <c r="B56" s="53" t="s">
        <v>451</v>
      </c>
      <c r="C56" s="54" t="s">
        <v>452</v>
      </c>
      <c r="D56" s="53" t="n">
        <v>38</v>
      </c>
      <c r="E56" s="53" t="n">
        <v>45</v>
      </c>
    </row>
    <row r="57" customFormat="false" ht="20.1" hidden="false" customHeight="true" outlineLevel="0" collapsed="false">
      <c r="A57" s="43"/>
      <c r="B57" s="53" t="s">
        <v>453</v>
      </c>
      <c r="C57" s="54" t="s">
        <v>454</v>
      </c>
      <c r="D57" s="53" t="n">
        <v>59</v>
      </c>
      <c r="E57" s="53" t="n">
        <v>61</v>
      </c>
    </row>
    <row r="58" customFormat="false" ht="20.1" hidden="false" customHeight="true" outlineLevel="0" collapsed="false">
      <c r="A58" s="43"/>
      <c r="B58" s="53" t="s">
        <v>455</v>
      </c>
      <c r="C58" s="54" t="s">
        <v>456</v>
      </c>
      <c r="D58" s="53" t="n">
        <v>3</v>
      </c>
      <c r="E58" s="53" t="n">
        <v>5</v>
      </c>
    </row>
    <row r="59" customFormat="false" ht="20.1" hidden="false" customHeight="true" outlineLevel="0" collapsed="false">
      <c r="A59" s="43"/>
      <c r="B59" s="53" t="s">
        <v>457</v>
      </c>
      <c r="C59" s="54" t="s">
        <v>458</v>
      </c>
      <c r="D59" s="53" t="n">
        <v>25</v>
      </c>
      <c r="E59" s="53" t="n">
        <v>34</v>
      </c>
    </row>
    <row r="60" customFormat="false" ht="20.1" hidden="false" customHeight="true" outlineLevel="0" collapsed="false">
      <c r="A60" s="43"/>
      <c r="B60" s="53" t="s">
        <v>459</v>
      </c>
      <c r="C60" s="54" t="s">
        <v>460</v>
      </c>
      <c r="D60" s="53" t="n">
        <v>41</v>
      </c>
      <c r="E60" s="53" t="n">
        <v>68</v>
      </c>
    </row>
    <row r="61" customFormat="false" ht="20.1" hidden="false" customHeight="true" outlineLevel="0" collapsed="false">
      <c r="A61" s="43"/>
      <c r="B61" s="53" t="s">
        <v>461</v>
      </c>
      <c r="C61" s="54" t="s">
        <v>462</v>
      </c>
      <c r="D61" s="53" t="n">
        <v>3</v>
      </c>
      <c r="E61" s="53" t="n">
        <v>4</v>
      </c>
    </row>
    <row r="62" customFormat="false" ht="20.1" hidden="false" customHeight="true" outlineLevel="0" collapsed="false">
      <c r="A62" s="43"/>
      <c r="B62" s="53" t="s">
        <v>463</v>
      </c>
      <c r="C62" s="54" t="s">
        <v>464</v>
      </c>
      <c r="D62" s="53" t="n">
        <v>4</v>
      </c>
      <c r="E62" s="53" t="n">
        <v>5</v>
      </c>
    </row>
    <row r="63" customFormat="false" ht="20.1" hidden="false" customHeight="true" outlineLevel="0" collapsed="false">
      <c r="A63" s="43"/>
      <c r="B63" s="53" t="s">
        <v>465</v>
      </c>
      <c r="C63" s="54" t="s">
        <v>466</v>
      </c>
      <c r="D63" s="53" t="n">
        <v>2</v>
      </c>
      <c r="E63" s="53" t="n">
        <v>3</v>
      </c>
    </row>
    <row r="64" customFormat="false" ht="20.1" hidden="false" customHeight="true" outlineLevel="0" collapsed="false">
      <c r="A64" s="43"/>
      <c r="B64" s="53" t="s">
        <v>467</v>
      </c>
      <c r="C64" s="54" t="s">
        <v>468</v>
      </c>
      <c r="D64" s="53" t="n">
        <v>3</v>
      </c>
      <c r="E64" s="53" t="n">
        <v>7</v>
      </c>
    </row>
    <row r="65" customFormat="false" ht="20.1" hidden="false" customHeight="true" outlineLevel="0" collapsed="false">
      <c r="A65" s="43"/>
      <c r="B65" s="53" t="s">
        <v>469</v>
      </c>
      <c r="C65" s="54" t="s">
        <v>470</v>
      </c>
      <c r="D65" s="53" t="n">
        <v>16</v>
      </c>
      <c r="E65" s="53" t="n">
        <v>20</v>
      </c>
    </row>
    <row r="66" customFormat="false" ht="20.1" hidden="false" customHeight="true" outlineLevel="0" collapsed="false">
      <c r="A66" s="43"/>
      <c r="B66" s="53" t="s">
        <v>471</v>
      </c>
      <c r="C66" s="54" t="s">
        <v>472</v>
      </c>
      <c r="D66" s="53" t="n">
        <v>25</v>
      </c>
      <c r="E66" s="53" t="n">
        <v>29</v>
      </c>
    </row>
    <row r="67" customFormat="false" ht="20.1" hidden="false" customHeight="true" outlineLevel="0" collapsed="false">
      <c r="A67" s="43"/>
      <c r="B67" s="53" t="s">
        <v>473</v>
      </c>
      <c r="C67" s="54" t="s">
        <v>474</v>
      </c>
      <c r="D67" s="53" t="n">
        <v>29</v>
      </c>
      <c r="E67" s="53" t="n">
        <v>36</v>
      </c>
    </row>
    <row r="68" customFormat="false" ht="20.1" hidden="false" customHeight="true" outlineLevel="0" collapsed="false">
      <c r="A68" s="43"/>
      <c r="B68" s="53" t="s">
        <v>475</v>
      </c>
      <c r="C68" s="54" t="s">
        <v>476</v>
      </c>
      <c r="D68" s="53" t="n">
        <v>6</v>
      </c>
      <c r="E68" s="53" t="n">
        <v>7</v>
      </c>
    </row>
    <row r="69" customFormat="false" ht="20.1" hidden="false" customHeight="true" outlineLevel="0" collapsed="false">
      <c r="A69" s="43"/>
      <c r="B69" s="53" t="s">
        <v>477</v>
      </c>
      <c r="C69" s="54" t="s">
        <v>478</v>
      </c>
      <c r="D69" s="53" t="n">
        <v>2</v>
      </c>
      <c r="E69" s="53" t="n">
        <v>3</v>
      </c>
    </row>
    <row r="70" customFormat="false" ht="20.1" hidden="false" customHeight="true" outlineLevel="0" collapsed="false">
      <c r="A70" s="43"/>
      <c r="B70" s="53" t="s">
        <v>479</v>
      </c>
      <c r="C70" s="54" t="s">
        <v>480</v>
      </c>
      <c r="D70" s="53" t="n">
        <v>68</v>
      </c>
      <c r="E70" s="53" t="n">
        <v>72</v>
      </c>
    </row>
    <row r="71" customFormat="false" ht="20.1" hidden="false" customHeight="true" outlineLevel="0" collapsed="false">
      <c r="A71" s="43"/>
      <c r="B71" s="53" t="s">
        <v>481</v>
      </c>
      <c r="C71" s="54" t="s">
        <v>482</v>
      </c>
      <c r="D71" s="53" t="n">
        <v>4</v>
      </c>
      <c r="E71" s="53" t="n">
        <v>5</v>
      </c>
    </row>
    <row r="72" customFormat="false" ht="20.1" hidden="false" customHeight="true" outlineLevel="0" collapsed="false">
      <c r="A72" s="43"/>
      <c r="B72" s="53" t="s">
        <v>483</v>
      </c>
      <c r="C72" s="54" t="s">
        <v>484</v>
      </c>
      <c r="D72" s="53" t="n">
        <v>5</v>
      </c>
      <c r="E72" s="53" t="n">
        <v>7</v>
      </c>
    </row>
    <row r="73" customFormat="false" ht="20.1" hidden="false" customHeight="true" outlineLevel="0" collapsed="false">
      <c r="A73" s="43"/>
      <c r="B73" s="53" t="s">
        <v>485</v>
      </c>
      <c r="C73" s="54" t="s">
        <v>486</v>
      </c>
      <c r="D73" s="53" t="n">
        <v>45</v>
      </c>
      <c r="E73" s="53" t="n">
        <v>68</v>
      </c>
    </row>
    <row r="74" customFormat="false" ht="20.1" hidden="false" customHeight="true" outlineLevel="0" collapsed="false">
      <c r="A74" s="43"/>
      <c r="B74" s="53" t="s">
        <v>487</v>
      </c>
      <c r="C74" s="54" t="s">
        <v>488</v>
      </c>
      <c r="D74" s="53" t="n">
        <v>18</v>
      </c>
      <c r="E74" s="53" t="n">
        <v>27</v>
      </c>
    </row>
    <row r="75" customFormat="false" ht="20.1" hidden="false" customHeight="true" outlineLevel="0" collapsed="false">
      <c r="A75" s="43"/>
      <c r="B75" s="53" t="s">
        <v>489</v>
      </c>
      <c r="C75" s="54" t="s">
        <v>490</v>
      </c>
      <c r="D75" s="53" t="n">
        <v>5</v>
      </c>
      <c r="E75" s="53" t="n">
        <v>5</v>
      </c>
    </row>
    <row r="76" customFormat="false" ht="20.1" hidden="false" customHeight="true" outlineLevel="0" collapsed="false">
      <c r="A76" s="43"/>
      <c r="B76" s="53" t="s">
        <v>491</v>
      </c>
      <c r="C76" s="54" t="s">
        <v>492</v>
      </c>
      <c r="D76" s="53" t="n">
        <v>17</v>
      </c>
      <c r="E76" s="53" t="n">
        <v>23</v>
      </c>
    </row>
    <row r="77" customFormat="false" ht="20.1" hidden="false" customHeight="true" outlineLevel="0" collapsed="false">
      <c r="A77" s="43"/>
      <c r="B77" s="53" t="s">
        <v>493</v>
      </c>
      <c r="C77" s="54" t="s">
        <v>494</v>
      </c>
      <c r="D77" s="53" t="n">
        <v>27</v>
      </c>
      <c r="E77" s="53" t="n">
        <v>45</v>
      </c>
    </row>
    <row r="78" customFormat="false" ht="20.1" hidden="false" customHeight="true" outlineLevel="0" collapsed="false">
      <c r="A78" s="43"/>
      <c r="B78" s="53" t="s">
        <v>495</v>
      </c>
      <c r="C78" s="54" t="s">
        <v>496</v>
      </c>
      <c r="D78" s="53" t="n">
        <v>3</v>
      </c>
      <c r="E78" s="53" t="n">
        <v>5</v>
      </c>
    </row>
    <row r="79" customFormat="false" ht="20.1" hidden="false" customHeight="true" outlineLevel="0" collapsed="false">
      <c r="A79" s="43"/>
      <c r="B79" s="53" t="s">
        <v>497</v>
      </c>
      <c r="C79" s="54" t="s">
        <v>498</v>
      </c>
      <c r="D79" s="53" t="n">
        <v>6</v>
      </c>
      <c r="E79" s="53" t="n">
        <v>8</v>
      </c>
    </row>
    <row r="80" customFormat="false" ht="20.1" hidden="false" customHeight="true" outlineLevel="0" collapsed="false">
      <c r="A80" s="43"/>
      <c r="B80" s="53" t="s">
        <v>499</v>
      </c>
      <c r="C80" s="54" t="s">
        <v>500</v>
      </c>
      <c r="D80" s="53"/>
      <c r="E80" s="53" t="s">
        <v>501</v>
      </c>
    </row>
    <row r="81" customFormat="false" ht="20.1" hidden="false" customHeight="true" outlineLevel="0" collapsed="false">
      <c r="A81" s="43"/>
      <c r="B81" s="53" t="s">
        <v>502</v>
      </c>
      <c r="C81" s="54" t="s">
        <v>503</v>
      </c>
      <c r="D81" s="53" t="n">
        <v>3</v>
      </c>
      <c r="E81" s="53" t="n">
        <v>4</v>
      </c>
    </row>
    <row r="82" customFormat="false" ht="20.1" hidden="false" customHeight="true" outlineLevel="0" collapsed="false">
      <c r="A82" s="43"/>
      <c r="B82" s="53" t="s">
        <v>504</v>
      </c>
      <c r="C82" s="54" t="s">
        <v>505</v>
      </c>
      <c r="D82" s="53" t="n">
        <v>4</v>
      </c>
      <c r="E82" s="53" t="n">
        <v>5</v>
      </c>
    </row>
    <row r="83" customFormat="false" ht="20.1" hidden="false" customHeight="true" outlineLevel="0" collapsed="false">
      <c r="A83" s="43"/>
      <c r="B83" s="53" t="s">
        <v>506</v>
      </c>
      <c r="C83" s="54" t="s">
        <v>507</v>
      </c>
      <c r="D83" s="53" t="n">
        <v>10</v>
      </c>
      <c r="E83" s="53" t="n">
        <v>12</v>
      </c>
    </row>
    <row r="84" customFormat="false" ht="20.1" hidden="false" customHeight="true" outlineLevel="0" collapsed="false">
      <c r="A84" s="43"/>
      <c r="B84" s="53" t="s">
        <v>508</v>
      </c>
      <c r="C84" s="54" t="s">
        <v>509</v>
      </c>
      <c r="D84" s="53" t="n">
        <v>2</v>
      </c>
      <c r="E84" s="53" t="n">
        <v>3</v>
      </c>
    </row>
    <row r="85" customFormat="false" ht="20.1" hidden="false" customHeight="true" outlineLevel="0" collapsed="false">
      <c r="A85" s="43"/>
      <c r="B85" s="53" t="s">
        <v>510</v>
      </c>
      <c r="C85" s="54" t="s">
        <v>511</v>
      </c>
      <c r="D85" s="53" t="n">
        <v>5</v>
      </c>
      <c r="E85" s="53" t="n">
        <v>8</v>
      </c>
    </row>
    <row r="86" customFormat="false" ht="20.1" hidden="false" customHeight="true" outlineLevel="0" collapsed="false">
      <c r="A86" s="43"/>
      <c r="B86" s="53" t="s">
        <v>512</v>
      </c>
      <c r="C86" s="54" t="s">
        <v>513</v>
      </c>
      <c r="D86" s="53" t="n">
        <v>20</v>
      </c>
      <c r="E86" s="53" t="n">
        <v>29</v>
      </c>
    </row>
    <row r="87" customFormat="false" ht="20.1" hidden="false" customHeight="true" outlineLevel="0" collapsed="false">
      <c r="A87" s="43"/>
      <c r="B87" s="53" t="s">
        <v>514</v>
      </c>
      <c r="C87" s="54" t="s">
        <v>515</v>
      </c>
      <c r="D87" s="53" t="n">
        <v>16</v>
      </c>
      <c r="E87" s="53" t="n">
        <v>25</v>
      </c>
    </row>
    <row r="88" customFormat="false" ht="20.1" hidden="false" customHeight="true" outlineLevel="0" collapsed="false">
      <c r="A88" s="43"/>
      <c r="B88" s="53" t="s">
        <v>516</v>
      </c>
      <c r="C88" s="54" t="s">
        <v>517</v>
      </c>
      <c r="D88" s="53" t="n">
        <v>6</v>
      </c>
      <c r="E88" s="53" t="n">
        <v>8</v>
      </c>
    </row>
    <row r="89" customFormat="false" ht="20.1" hidden="false" customHeight="true" outlineLevel="0" collapsed="false">
      <c r="A89" s="43"/>
      <c r="B89" s="53" t="s">
        <v>518</v>
      </c>
      <c r="C89" s="54" t="s">
        <v>519</v>
      </c>
      <c r="D89" s="53" t="n">
        <v>29</v>
      </c>
      <c r="E89" s="53" t="n">
        <v>41</v>
      </c>
    </row>
    <row r="90" customFormat="false" ht="20.1" hidden="false" customHeight="true" outlineLevel="0" collapsed="false">
      <c r="A90" s="43"/>
      <c r="B90" s="53" t="s">
        <v>520</v>
      </c>
      <c r="C90" s="54" t="s">
        <v>521</v>
      </c>
      <c r="D90" s="53" t="n">
        <v>32</v>
      </c>
      <c r="E90" s="53" t="n">
        <v>61</v>
      </c>
    </row>
    <row r="91" customFormat="false" ht="20.1" hidden="false" customHeight="true" outlineLevel="0" collapsed="false">
      <c r="A91" s="43"/>
      <c r="B91" s="53" t="s">
        <v>522</v>
      </c>
      <c r="C91" s="54" t="s">
        <v>523</v>
      </c>
      <c r="D91" s="53" t="n">
        <v>16</v>
      </c>
      <c r="E91" s="53" t="n">
        <v>29</v>
      </c>
    </row>
    <row r="92" customFormat="false" ht="20.1" hidden="false" customHeight="true" outlineLevel="0" collapsed="false">
      <c r="A92" s="43"/>
      <c r="B92" s="53" t="s">
        <v>524</v>
      </c>
      <c r="C92" s="54" t="s">
        <v>525</v>
      </c>
      <c r="D92" s="53" t="n">
        <v>5</v>
      </c>
      <c r="E92" s="53" t="n">
        <v>8</v>
      </c>
    </row>
    <row r="93" customFormat="false" ht="20.1" hidden="false" customHeight="true" outlineLevel="0" collapsed="false">
      <c r="A93" s="43"/>
      <c r="B93" s="53" t="s">
        <v>526</v>
      </c>
      <c r="C93" s="54" t="s">
        <v>527</v>
      </c>
      <c r="D93" s="53" t="n">
        <v>8</v>
      </c>
      <c r="E93" s="53" t="n">
        <v>9</v>
      </c>
    </row>
    <row r="94" customFormat="false" ht="20.1" hidden="false" customHeight="true" outlineLevel="0" collapsed="false">
      <c r="A94" s="43"/>
      <c r="B94" s="53" t="s">
        <v>528</v>
      </c>
      <c r="C94" s="54" t="s">
        <v>529</v>
      </c>
      <c r="D94" s="53" t="n">
        <v>8</v>
      </c>
      <c r="E94" s="53" t="n">
        <v>9</v>
      </c>
    </row>
    <row r="95" customFormat="false" ht="20.1" hidden="false" customHeight="true" outlineLevel="0" collapsed="false">
      <c r="A95" s="43"/>
      <c r="B95" s="53" t="s">
        <v>530</v>
      </c>
      <c r="C95" s="54" t="s">
        <v>531</v>
      </c>
      <c r="D95" s="53" t="n">
        <v>7</v>
      </c>
      <c r="E95" s="53" t="n">
        <v>11</v>
      </c>
    </row>
    <row r="96" customFormat="false" ht="20.1" hidden="false" customHeight="true" outlineLevel="0" collapsed="false">
      <c r="A96" s="43"/>
      <c r="B96" s="53" t="s">
        <v>532</v>
      </c>
      <c r="C96" s="54" t="s">
        <v>533</v>
      </c>
      <c r="D96" s="53" t="n">
        <v>4</v>
      </c>
      <c r="E96" s="53" t="n">
        <v>7</v>
      </c>
    </row>
    <row r="97" customFormat="false" ht="20.1" hidden="false" customHeight="true" outlineLevel="0" collapsed="false">
      <c r="A97" s="43"/>
      <c r="B97" s="53" t="s">
        <v>534</v>
      </c>
      <c r="C97" s="54" t="s">
        <v>535</v>
      </c>
      <c r="D97" s="53" t="n">
        <v>16</v>
      </c>
      <c r="E97" s="53" t="n">
        <v>27</v>
      </c>
    </row>
    <row r="98" customFormat="false" ht="20.1" hidden="false" customHeight="true" outlineLevel="0" collapsed="false">
      <c r="A98" s="43"/>
      <c r="B98" s="53" t="s">
        <v>536</v>
      </c>
      <c r="C98" s="54" t="s">
        <v>537</v>
      </c>
      <c r="D98" s="53" t="n">
        <v>4</v>
      </c>
      <c r="E98" s="53" t="n">
        <v>5</v>
      </c>
    </row>
    <row r="99" customFormat="false" ht="20.1" hidden="false" customHeight="true" outlineLevel="0" collapsed="false">
      <c r="A99" s="43"/>
      <c r="B99" s="53" t="s">
        <v>538</v>
      </c>
      <c r="C99" s="54" t="s">
        <v>539</v>
      </c>
      <c r="D99" s="53" t="n">
        <v>14</v>
      </c>
      <c r="E99" s="53" t="n">
        <v>20</v>
      </c>
    </row>
    <row r="100" customFormat="false" ht="20.1" hidden="false" customHeight="true" outlineLevel="0" collapsed="false">
      <c r="A100" s="43"/>
      <c r="B100" s="53" t="s">
        <v>540</v>
      </c>
      <c r="C100" s="54" t="s">
        <v>541</v>
      </c>
      <c r="D100" s="53" t="n">
        <v>50</v>
      </c>
      <c r="E100" s="53" t="n">
        <v>90</v>
      </c>
    </row>
    <row r="101" customFormat="false" ht="20.1" hidden="false" customHeight="true" outlineLevel="0" collapsed="false">
      <c r="A101" s="43"/>
      <c r="B101" s="53" t="s">
        <v>542</v>
      </c>
      <c r="C101" s="54" t="s">
        <v>543</v>
      </c>
      <c r="D101" s="53" t="n">
        <v>10</v>
      </c>
      <c r="E101" s="53" t="n">
        <v>17</v>
      </c>
    </row>
    <row r="102" customFormat="false" ht="20.1" hidden="false" customHeight="true" outlineLevel="0" collapsed="false">
      <c r="A102" s="43"/>
      <c r="B102" s="53" t="s">
        <v>544</v>
      </c>
      <c r="C102" s="54" t="s">
        <v>545</v>
      </c>
      <c r="D102" s="53" t="n">
        <v>14</v>
      </c>
      <c r="E102" s="53" t="n">
        <v>20</v>
      </c>
    </row>
    <row r="103" customFormat="false" ht="20.1" hidden="false" customHeight="true" outlineLevel="0" collapsed="false">
      <c r="A103" s="43"/>
      <c r="B103" s="53" t="s">
        <v>546</v>
      </c>
      <c r="C103" s="54" t="s">
        <v>547</v>
      </c>
      <c r="D103" s="53" t="n">
        <v>8</v>
      </c>
      <c r="E103" s="53" t="n">
        <v>14</v>
      </c>
    </row>
    <row r="104" customFormat="false" ht="20.1" hidden="false" customHeight="true" outlineLevel="0" collapsed="false">
      <c r="A104" s="43"/>
      <c r="B104" s="53" t="s">
        <v>548</v>
      </c>
      <c r="C104" s="54" t="s">
        <v>549</v>
      </c>
      <c r="D104" s="53" t="n">
        <v>2</v>
      </c>
      <c r="E104" s="53" t="n">
        <v>3</v>
      </c>
    </row>
    <row r="105" customFormat="false" ht="20.1" hidden="false" customHeight="true" outlineLevel="0" collapsed="false">
      <c r="A105" s="43"/>
      <c r="B105" s="53" t="s">
        <v>550</v>
      </c>
      <c r="C105" s="54" t="s">
        <v>551</v>
      </c>
      <c r="D105" s="53" t="n">
        <v>20</v>
      </c>
      <c r="E105" s="53" t="n">
        <v>27</v>
      </c>
    </row>
    <row r="106" customFormat="false" ht="20.1" hidden="false" customHeight="true" outlineLevel="0" collapsed="false">
      <c r="A106" s="43"/>
      <c r="B106" s="53" t="s">
        <v>552</v>
      </c>
      <c r="C106" s="54" t="s">
        <v>553</v>
      </c>
      <c r="D106" s="53" t="n">
        <v>23</v>
      </c>
      <c r="E106" s="53" t="n">
        <v>32</v>
      </c>
    </row>
    <row r="107" customFormat="false" ht="20.1" hidden="false" customHeight="true" outlineLevel="0" collapsed="false">
      <c r="A107" s="43"/>
      <c r="B107" s="53" t="s">
        <v>554</v>
      </c>
      <c r="C107" s="54" t="s">
        <v>555</v>
      </c>
      <c r="D107" s="53" t="n">
        <v>9</v>
      </c>
      <c r="E107" s="53" t="n">
        <v>9</v>
      </c>
    </row>
    <row r="108" customFormat="false" ht="20.1" hidden="false" customHeight="true" outlineLevel="0" collapsed="false">
      <c r="A108" s="43"/>
      <c r="B108" s="53" t="s">
        <v>556</v>
      </c>
      <c r="C108" s="54" t="s">
        <v>557</v>
      </c>
      <c r="D108" s="53" t="n">
        <v>6</v>
      </c>
      <c r="E108" s="53" t="n">
        <v>9</v>
      </c>
    </row>
    <row r="109" customFormat="false" ht="20.1" hidden="false" customHeight="true" outlineLevel="0" collapsed="false">
      <c r="A109" s="43"/>
      <c r="B109" s="53" t="s">
        <v>558</v>
      </c>
      <c r="C109" s="54" t="s">
        <v>559</v>
      </c>
      <c r="D109" s="53" t="n">
        <v>11</v>
      </c>
      <c r="E109" s="53" t="n">
        <v>20</v>
      </c>
    </row>
    <row r="110" customFormat="false" ht="20.1" hidden="false" customHeight="true" outlineLevel="0" collapsed="false">
      <c r="A110" s="43"/>
      <c r="B110" s="53" t="s">
        <v>560</v>
      </c>
      <c r="C110" s="54" t="s">
        <v>561</v>
      </c>
      <c r="D110" s="53" t="n">
        <v>6</v>
      </c>
      <c r="E110" s="53" t="n">
        <v>9</v>
      </c>
    </row>
    <row r="111" customFormat="false" ht="20.1" hidden="false" customHeight="true" outlineLevel="0" collapsed="false">
      <c r="A111" s="43"/>
      <c r="B111" s="53" t="s">
        <v>562</v>
      </c>
      <c r="C111" s="54" t="s">
        <v>563</v>
      </c>
      <c r="D111" s="53"/>
      <c r="E111" s="53" t="s">
        <v>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2015-04-11T13:58:33Z</dcterms:modified>
  <cp:revision>0</cp:revision>
</cp:coreProperties>
</file>