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firstSheet="6" activeTab="6"/>
  </bookViews>
  <sheets>
    <sheet name="TypeName_point" sheetId="1" r:id="rId1"/>
    <sheet name="Region_point" sheetId="2" r:id="rId2"/>
    <sheet name="group_County" sheetId="3" r:id="rId3"/>
    <sheet name="single_County" sheetId="4" r:id="rId4"/>
    <sheet name="group_County_only_forest" sheetId="5" r:id="rId5"/>
    <sheet name="single_County_only_forest" sheetId="6" r:id="rId6"/>
    <sheet name="Forest_Macaca" sheetId="7" r:id="rId7"/>
    <sheet name="Macaca_dist" sheetId="8" r:id="rId8"/>
  </sheets>
  <calcPr calcId="162913"/>
</workbook>
</file>

<file path=xl/calcChain.xml><?xml version="1.0" encoding="utf-8"?>
<calcChain xmlns="http://schemas.openxmlformats.org/spreadsheetml/2006/main">
  <c r="Q25" i="7" l="1"/>
  <c r="P25" i="7"/>
  <c r="Q24" i="7"/>
  <c r="P24" i="7"/>
  <c r="N23" i="7"/>
  <c r="M23" i="7"/>
  <c r="D23" i="7"/>
  <c r="E23" i="7"/>
  <c r="F23" i="7"/>
  <c r="G23" i="7"/>
  <c r="H23" i="7"/>
  <c r="I23" i="7"/>
  <c r="J23" i="7"/>
  <c r="K23" i="7"/>
  <c r="L23" i="7"/>
  <c r="C23" i="7"/>
  <c r="D24" i="7"/>
  <c r="E24" i="7"/>
  <c r="F24" i="7"/>
  <c r="G24" i="7"/>
  <c r="H24" i="7"/>
  <c r="I24" i="7"/>
  <c r="J24" i="7"/>
  <c r="K24" i="7"/>
  <c r="L24" i="7"/>
  <c r="D25" i="7"/>
  <c r="E25" i="7"/>
  <c r="F25" i="7"/>
  <c r="G25" i="7"/>
  <c r="H25" i="7"/>
  <c r="I25" i="7"/>
  <c r="J25" i="7"/>
  <c r="K25" i="7"/>
  <c r="L25" i="7"/>
  <c r="C25" i="7"/>
  <c r="C24" i="7"/>
  <c r="N18" i="7"/>
  <c r="M18" i="7"/>
  <c r="M14" i="7"/>
  <c r="D18" i="7"/>
  <c r="E18" i="7"/>
  <c r="F18" i="7"/>
  <c r="G18" i="7"/>
  <c r="H18" i="7"/>
  <c r="I18" i="7"/>
  <c r="J18" i="7"/>
  <c r="K18" i="7"/>
  <c r="L18" i="7"/>
  <c r="C18" i="7"/>
  <c r="Q20" i="7"/>
  <c r="P20" i="7"/>
  <c r="Q19" i="7"/>
  <c r="P19" i="7"/>
  <c r="D19" i="7"/>
  <c r="E19" i="7"/>
  <c r="F19" i="7"/>
  <c r="G19" i="7"/>
  <c r="H19" i="7"/>
  <c r="I19" i="7"/>
  <c r="J19" i="7"/>
  <c r="K19" i="7"/>
  <c r="L19" i="7"/>
  <c r="D20" i="7"/>
  <c r="E20" i="7"/>
  <c r="F20" i="7"/>
  <c r="G20" i="7"/>
  <c r="H20" i="7"/>
  <c r="I20" i="7"/>
  <c r="J20" i="7"/>
  <c r="K20" i="7"/>
  <c r="L20" i="7"/>
  <c r="C20" i="7"/>
  <c r="C19" i="7"/>
  <c r="Q3" i="7"/>
  <c r="Q4" i="7"/>
  <c r="N5" i="7"/>
  <c r="Q6" i="7"/>
  <c r="Q7" i="7"/>
  <c r="N8" i="7"/>
  <c r="Q9" i="7"/>
  <c r="Q10" i="7"/>
  <c r="N11" i="7"/>
  <c r="Q12" i="7"/>
  <c r="Q13" i="7"/>
  <c r="N14" i="7"/>
  <c r="Q15" i="7"/>
  <c r="Q16" i="7"/>
  <c r="N2" i="7"/>
  <c r="M2" i="7"/>
  <c r="P3" i="7"/>
  <c r="P4" i="7"/>
  <c r="M5" i="7"/>
  <c r="P6" i="7"/>
  <c r="P7" i="7"/>
  <c r="M8" i="7"/>
  <c r="P9" i="7"/>
  <c r="P10" i="7"/>
  <c r="M11" i="7"/>
  <c r="P12" i="7"/>
  <c r="P13" i="7"/>
  <c r="P16" i="7"/>
  <c r="P15" i="7"/>
  <c r="N31" i="2"/>
  <c r="P31" i="2"/>
  <c r="N29" i="2"/>
  <c r="P29" i="2"/>
  <c r="N30" i="2"/>
  <c r="P30" i="2"/>
  <c r="N19" i="2"/>
  <c r="P19" i="2"/>
  <c r="N20" i="2"/>
  <c r="P20" i="2"/>
  <c r="N21" i="2"/>
  <c r="P21" i="2"/>
  <c r="N22" i="2"/>
  <c r="P22" i="2"/>
  <c r="N23" i="2"/>
  <c r="P23" i="2"/>
  <c r="N24" i="2"/>
  <c r="P24" i="2"/>
  <c r="N25" i="2"/>
  <c r="P25" i="2"/>
  <c r="N26" i="2"/>
  <c r="P26" i="2"/>
  <c r="N27" i="2"/>
  <c r="P27" i="2"/>
  <c r="N28" i="2"/>
  <c r="P28" i="2"/>
  <c r="P18" i="2"/>
  <c r="N18" i="2"/>
  <c r="P14" i="2"/>
  <c r="P15" i="2"/>
  <c r="O15" i="2"/>
  <c r="O14" i="2"/>
  <c r="N15" i="2"/>
  <c r="N14" i="2"/>
  <c r="E16" i="2"/>
  <c r="F16" i="2"/>
  <c r="G16" i="2"/>
  <c r="H16" i="2"/>
  <c r="I16" i="2"/>
  <c r="J16" i="2"/>
  <c r="K16" i="2"/>
  <c r="L16" i="2"/>
  <c r="M16" i="2"/>
  <c r="D16" i="2"/>
  <c r="P3" i="2"/>
  <c r="P4" i="2"/>
  <c r="P5" i="2"/>
  <c r="P6" i="2"/>
  <c r="P7" i="2"/>
  <c r="P8" i="2"/>
  <c r="P9" i="2"/>
  <c r="P10" i="2"/>
  <c r="P11" i="2"/>
  <c r="P12" i="2"/>
  <c r="P13" i="2"/>
  <c r="P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2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D15" i="2"/>
  <c r="D14" i="2"/>
</calcChain>
</file>

<file path=xl/sharedStrings.xml><?xml version="1.0" encoding="utf-8"?>
<sst xmlns="http://schemas.openxmlformats.org/spreadsheetml/2006/main" count="239" uniqueCount="72">
  <si>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</si>
  <si>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</si>
  <si>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</si>
  <si>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</si>
  <si>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</si>
  <si>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</si>
  <si>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</si>
  <si>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</si>
  <si>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</si>
  <si>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</si>
  <si>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</si>
  <si>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</si>
  <si>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</si>
  <si>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</si>
  <si>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Region2</t>
  </si>
  <si>
    <t>area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</si>
  <si>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</si>
  <si>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</si>
  <si>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</si>
  <si>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</si>
  <si>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</si>
  <si>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</si>
  <si>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</si>
  <si>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</si>
  <si>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</si>
  <si>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</si>
  <si>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</si>
  <si>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E_mean</t>
  </si>
  <si>
    <t>E_sd</t>
  </si>
  <si>
    <t>Center1</t>
  </si>
  <si>
    <t>Center2</t>
  </si>
  <si>
    <t>East1</t>
  </si>
  <si>
    <t>East2</t>
  </si>
  <si>
    <t>North</t>
  </si>
  <si>
    <t>South</t>
  </si>
  <si>
    <t>County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</si>
  <si>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</si>
  <si>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</si>
  <si>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</si>
  <si>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</si>
  <si>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</si>
  <si>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</si>
  <si>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</si>
  <si>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</si>
  <si>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</si>
  <si>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</si>
  <si>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</si>
  <si>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</si>
  <si>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</si>
  <si>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</si>
  <si>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</si>
  <si>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宜蘭縣</t>
  </si>
  <si>
    <t>新北市</t>
  </si>
  <si>
    <t>桃園市</t>
  </si>
  <si>
    <t>苗栗縣</t>
  </si>
  <si>
    <t>台中市</t>
  </si>
  <si>
    <t>南投縣</t>
  </si>
  <si>
    <t>雲林縣</t>
  </si>
  <si>
    <t>嘉義縣</t>
  </si>
  <si>
    <t>台南市</t>
  </si>
  <si>
    <t>高雄市</t>
  </si>
  <si>
    <t>屏東縣</t>
  </si>
  <si>
    <t>花蓮縣</t>
  </si>
  <si>
    <t>台東縣</t>
  </si>
  <si>
    <t>E</t>
  </si>
  <si>
    <t>非森林</t>
  </si>
  <si>
    <t>A</t>
  </si>
  <si>
    <t>B</t>
  </si>
  <si>
    <t>se</t>
  </si>
  <si>
    <t>se</t>
    <phoneticPr fontId="2" type="noConversion"/>
  </si>
  <si>
    <t>total</t>
    <phoneticPr fontId="2" type="noConversion"/>
  </si>
  <si>
    <t>total of forest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</si>
</sst>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0"/>
    <numFmt numFmtId="178" formatCode="0.000"/>
    <numFmt numFmtId="179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" fontId="0" fillId="0" borderId="0" xfId="0" applyNumberFormat="1"/>
    <xf numFmtId="0" fontId="0" fillId="2" borderId="0" xfId="0" applyFill="1"/>
    <xf numFmtId="178" fontId="0" fillId="2" borderId="0" xfId="0" applyNumberFormat="1" applyFill="1"/>
    <xf numFmtId="179" fontId="0" fillId="2" borderId="0" xfId="0" applyNumberFormat="1" applyFill="1"/>
    <xf numFmtId="177" fontId="0" fillId="2" borderId="0" xfId="0" applyNumberForma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10998</v>
      </c>
      <c r="D2">
        <v>157</v>
      </c>
    </row>
    <row r="3" spans="1:4" x14ac:dyDescent="0.3">
      <c r="A3" t="s">
        <v>6</v>
      </c>
      <c r="B3" t="s">
        <v>6</v>
      </c>
      <c r="C3">
        <v>1869</v>
      </c>
      <c r="D3">
        <v>31</v>
      </c>
    </row>
    <row r="4" spans="1:4" x14ac:dyDescent="0.3">
      <c r="A4" t="s">
        <v>7</v>
      </c>
      <c r="B4" t="s">
        <v>8</v>
      </c>
      <c r="C4">
        <v>1398</v>
      </c>
      <c r="D4">
        <v>11</v>
      </c>
    </row>
    <row r="5" spans="1:4" x14ac:dyDescent="0.3">
      <c r="A5" t="s">
        <v>9</v>
      </c>
      <c r="B5" t="s">
        <v>10</v>
      </c>
      <c r="C5">
        <v>974</v>
      </c>
      <c r="D5">
        <v>23</v>
      </c>
    </row>
    <row r="6" spans="1:4" x14ac:dyDescent="0.3">
      <c r="A6" t="s">
        <v>9</v>
      </c>
      <c r="B6" t="s">
        <v>11</v>
      </c>
      <c r="C6">
        <v>647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H1" workbookViewId="0">
      <selection activeCell="P1" sqref="N1:P1"/>
    </sheetView>
  </sheetViews>
  <sheetFormatPr defaultRowHeight="15" x14ac:dyDescent="0.3"/>
  <sheetData>
    <row r="1" spans="1:1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69</v>
      </c>
    </row>
    <row r="2" spans="1:19" x14ac:dyDescent="0.3">
      <c r="A2" t="s">
        <v>29</v>
      </c>
      <c r="B2">
        <v>7582089215</v>
      </c>
      <c r="C2" t="s">
        <v>3</v>
      </c>
      <c r="D2">
        <v>4</v>
      </c>
      <c r="E2">
        <v>4</v>
      </c>
      <c r="F2">
        <v>4</v>
      </c>
      <c r="G2">
        <v>3</v>
      </c>
      <c r="H2">
        <v>1</v>
      </c>
      <c r="I2">
        <v>4</v>
      </c>
      <c r="J2">
        <v>5</v>
      </c>
      <c r="K2">
        <v>4</v>
      </c>
      <c r="L2">
        <v>5</v>
      </c>
      <c r="M2">
        <v>8</v>
      </c>
      <c r="N2" s="3">
        <v>8.7921473405978886E-3</v>
      </c>
      <c r="O2" s="2">
        <v>3.4838454565398538E-3</v>
      </c>
      <c r="P2" s="3">
        <f>O2/SQRT(10)</f>
        <v>1.1016886658695088E-3</v>
      </c>
      <c r="R2">
        <f>AVERAGE($D2:$M2)</f>
        <v>4.2</v>
      </c>
      <c r="S2">
        <f>_xlfn.STDEV.P($D2:$M2)/SQRT(10)</f>
        <v>0.52535702146254781</v>
      </c>
    </row>
    <row r="3" spans="1:19" x14ac:dyDescent="0.3">
      <c r="A3" t="s">
        <v>29</v>
      </c>
      <c r="B3">
        <v>7582089215</v>
      </c>
      <c r="C3" t="s">
        <v>2</v>
      </c>
      <c r="D3">
        <v>439</v>
      </c>
      <c r="E3">
        <v>432</v>
      </c>
      <c r="F3">
        <v>471</v>
      </c>
      <c r="G3">
        <v>460</v>
      </c>
      <c r="H3">
        <v>473</v>
      </c>
      <c r="I3">
        <v>466</v>
      </c>
      <c r="J3">
        <v>518</v>
      </c>
      <c r="K3">
        <v>503</v>
      </c>
      <c r="L3">
        <v>503</v>
      </c>
      <c r="M3">
        <v>491</v>
      </c>
      <c r="N3" s="3">
        <v>8.7921473405978886E-3</v>
      </c>
      <c r="O3" s="2">
        <v>3.4838454565398538E-3</v>
      </c>
      <c r="P3" s="3">
        <f t="shared" ref="P3:P15" si="0">O3/SQRT(10)</f>
        <v>1.1016886658695088E-3</v>
      </c>
      <c r="R3">
        <f t="shared" ref="R3:R15" si="1">AVERAGE($D3:$M3)</f>
        <v>475.6</v>
      </c>
      <c r="S3">
        <f t="shared" ref="S3:S15" si="2">_xlfn.STDEV.P($D3:$M3)/SQRT(10)</f>
        <v>8.4500887569303078</v>
      </c>
    </row>
    <row r="4" spans="1:19" x14ac:dyDescent="0.3">
      <c r="A4" t="s">
        <v>30</v>
      </c>
      <c r="B4">
        <v>5670880481.1300001</v>
      </c>
      <c r="C4" t="s">
        <v>3</v>
      </c>
      <c r="D4">
        <v>4</v>
      </c>
      <c r="E4">
        <v>5</v>
      </c>
      <c r="F4">
        <v>1</v>
      </c>
      <c r="G4">
        <v>5</v>
      </c>
      <c r="H4">
        <v>3</v>
      </c>
      <c r="I4">
        <v>6</v>
      </c>
      <c r="J4">
        <v>6</v>
      </c>
      <c r="K4">
        <v>8</v>
      </c>
      <c r="L4">
        <v>4</v>
      </c>
      <c r="M4">
        <v>5</v>
      </c>
      <c r="N4" s="3">
        <v>2.779374327246411E-2</v>
      </c>
      <c r="O4" s="2">
        <v>1.301694971380403E-2</v>
      </c>
      <c r="P4" s="3">
        <f t="shared" si="0"/>
        <v>4.1163209283497657E-3</v>
      </c>
      <c r="R4">
        <f t="shared" si="1"/>
        <v>4.7</v>
      </c>
      <c r="S4">
        <f t="shared" si="2"/>
        <v>0.56656861896861177</v>
      </c>
    </row>
    <row r="5" spans="1:19" x14ac:dyDescent="0.3">
      <c r="A5" t="s">
        <v>30</v>
      </c>
      <c r="B5">
        <v>5670880481.1300001</v>
      </c>
      <c r="C5" t="s">
        <v>2</v>
      </c>
      <c r="D5">
        <v>201</v>
      </c>
      <c r="E5">
        <v>198</v>
      </c>
      <c r="F5">
        <v>187</v>
      </c>
      <c r="G5">
        <v>182</v>
      </c>
      <c r="H5">
        <v>184</v>
      </c>
      <c r="I5">
        <v>184</v>
      </c>
      <c r="J5">
        <v>156</v>
      </c>
      <c r="K5">
        <v>150</v>
      </c>
      <c r="L5">
        <v>153</v>
      </c>
      <c r="M5">
        <v>151</v>
      </c>
      <c r="N5" s="3">
        <v>2.779374327246411E-2</v>
      </c>
      <c r="O5" s="2">
        <v>1.301694971380403E-2</v>
      </c>
      <c r="P5" s="3">
        <f t="shared" si="0"/>
        <v>4.1163209283497657E-3</v>
      </c>
      <c r="R5">
        <f t="shared" si="1"/>
        <v>174.6</v>
      </c>
      <c r="S5">
        <f t="shared" si="2"/>
        <v>6.0036655469804447</v>
      </c>
    </row>
    <row r="6" spans="1:19" x14ac:dyDescent="0.3">
      <c r="A6" t="s">
        <v>31</v>
      </c>
      <c r="B6">
        <v>4605321116</v>
      </c>
      <c r="C6" t="s">
        <v>3</v>
      </c>
      <c r="D6">
        <v>5</v>
      </c>
      <c r="E6">
        <v>9</v>
      </c>
      <c r="F6">
        <v>6</v>
      </c>
      <c r="G6">
        <v>10</v>
      </c>
      <c r="H6">
        <v>6</v>
      </c>
      <c r="I6">
        <v>4</v>
      </c>
      <c r="J6">
        <v>7</v>
      </c>
      <c r="K6">
        <v>4</v>
      </c>
      <c r="L6">
        <v>9</v>
      </c>
      <c r="M6">
        <v>3</v>
      </c>
      <c r="N6" s="3">
        <v>3.9505372164957982E-2</v>
      </c>
      <c r="O6" s="2">
        <v>1.6425822352715658E-2</v>
      </c>
      <c r="P6" s="3">
        <f t="shared" si="0"/>
        <v>5.1943011075887132E-3</v>
      </c>
      <c r="R6">
        <f t="shared" si="1"/>
        <v>6.3</v>
      </c>
      <c r="S6">
        <f t="shared" si="2"/>
        <v>0.72180329730474346</v>
      </c>
    </row>
    <row r="7" spans="1:19" x14ac:dyDescent="0.3">
      <c r="A7" t="s">
        <v>31</v>
      </c>
      <c r="B7">
        <v>4605321116</v>
      </c>
      <c r="C7" t="s">
        <v>2</v>
      </c>
      <c r="D7">
        <v>170</v>
      </c>
      <c r="E7">
        <v>170</v>
      </c>
      <c r="F7">
        <v>162</v>
      </c>
      <c r="G7">
        <v>140</v>
      </c>
      <c r="H7">
        <v>169</v>
      </c>
      <c r="I7">
        <v>161</v>
      </c>
      <c r="J7">
        <v>154</v>
      </c>
      <c r="K7">
        <v>153</v>
      </c>
      <c r="L7">
        <v>166</v>
      </c>
      <c r="M7">
        <v>166</v>
      </c>
      <c r="N7" s="3">
        <v>3.9505372164957982E-2</v>
      </c>
      <c r="O7" s="2">
        <v>1.6425822352715658E-2</v>
      </c>
      <c r="P7" s="3">
        <f t="shared" si="0"/>
        <v>5.1943011075887132E-3</v>
      </c>
      <c r="R7">
        <f t="shared" si="1"/>
        <v>161.1</v>
      </c>
      <c r="S7">
        <f t="shared" si="2"/>
        <v>2.8825336077832642</v>
      </c>
    </row>
    <row r="8" spans="1:19" x14ac:dyDescent="0.3">
      <c r="A8" t="s">
        <v>32</v>
      </c>
      <c r="B8">
        <v>3582207089</v>
      </c>
      <c r="C8" t="s">
        <v>3</v>
      </c>
      <c r="D8">
        <v>2</v>
      </c>
      <c r="E8">
        <v>0</v>
      </c>
      <c r="F8">
        <v>1</v>
      </c>
      <c r="G8">
        <v>0</v>
      </c>
      <c r="H8">
        <v>1</v>
      </c>
      <c r="I8">
        <v>0</v>
      </c>
      <c r="J8">
        <v>4</v>
      </c>
      <c r="K8">
        <v>8</v>
      </c>
      <c r="L8">
        <v>8</v>
      </c>
      <c r="M8">
        <v>6</v>
      </c>
      <c r="N8" s="3">
        <v>4.1677702355668457E-2</v>
      </c>
      <c r="O8" s="2">
        <v>4.290918102317931E-2</v>
      </c>
      <c r="P8" s="3">
        <f t="shared" si="0"/>
        <v>1.3569074456572088E-2</v>
      </c>
      <c r="R8">
        <f t="shared" si="1"/>
        <v>3</v>
      </c>
      <c r="S8">
        <f t="shared" si="2"/>
        <v>0.9797958971132712</v>
      </c>
    </row>
    <row r="9" spans="1:19" x14ac:dyDescent="0.3">
      <c r="A9" t="s">
        <v>32</v>
      </c>
      <c r="B9">
        <v>3582207089</v>
      </c>
      <c r="C9" t="s">
        <v>2</v>
      </c>
      <c r="D9">
        <v>59</v>
      </c>
      <c r="E9">
        <v>59</v>
      </c>
      <c r="F9">
        <v>59</v>
      </c>
      <c r="G9">
        <v>59</v>
      </c>
      <c r="H9">
        <v>55</v>
      </c>
      <c r="I9">
        <v>45</v>
      </c>
      <c r="J9">
        <v>75</v>
      </c>
      <c r="K9">
        <v>75</v>
      </c>
      <c r="L9">
        <v>75</v>
      </c>
      <c r="M9">
        <v>74</v>
      </c>
      <c r="N9" s="3">
        <v>4.1677702355668457E-2</v>
      </c>
      <c r="O9" s="2">
        <v>4.290918102317931E-2</v>
      </c>
      <c r="P9" s="3">
        <f t="shared" si="0"/>
        <v>1.3569074456572088E-2</v>
      </c>
      <c r="R9">
        <f t="shared" si="1"/>
        <v>63.5</v>
      </c>
      <c r="S9">
        <f t="shared" si="2"/>
        <v>3.1662280397975127</v>
      </c>
    </row>
    <row r="10" spans="1:19" x14ac:dyDescent="0.3">
      <c r="A10" t="s">
        <v>33</v>
      </c>
      <c r="B10">
        <v>9254959524.1000004</v>
      </c>
      <c r="C10" t="s">
        <v>3</v>
      </c>
      <c r="D10">
        <v>4</v>
      </c>
      <c r="E10">
        <v>2</v>
      </c>
      <c r="F10">
        <v>0</v>
      </c>
      <c r="G10">
        <v>1</v>
      </c>
      <c r="H10">
        <v>0</v>
      </c>
      <c r="I10">
        <v>0</v>
      </c>
      <c r="J10">
        <v>2</v>
      </c>
      <c r="K10">
        <v>3</v>
      </c>
      <c r="L10">
        <v>1</v>
      </c>
      <c r="M10">
        <v>2</v>
      </c>
      <c r="N10" s="3">
        <v>2.6389519493006698E-3</v>
      </c>
      <c r="O10" s="2">
        <v>2.271700747387145E-3</v>
      </c>
      <c r="P10" s="3">
        <f t="shared" si="0"/>
        <v>7.1837485240501791E-4</v>
      </c>
      <c r="R10">
        <f t="shared" si="1"/>
        <v>1.5</v>
      </c>
      <c r="S10">
        <f t="shared" si="2"/>
        <v>0.40620192023179796</v>
      </c>
    </row>
    <row r="11" spans="1:19" x14ac:dyDescent="0.3">
      <c r="A11" t="s">
        <v>33</v>
      </c>
      <c r="B11">
        <v>9254959524.1000004</v>
      </c>
      <c r="C11" t="s">
        <v>2</v>
      </c>
      <c r="D11">
        <v>704</v>
      </c>
      <c r="E11">
        <v>636</v>
      </c>
      <c r="F11">
        <v>668</v>
      </c>
      <c r="G11">
        <v>560</v>
      </c>
      <c r="H11">
        <v>516</v>
      </c>
      <c r="I11">
        <v>501</v>
      </c>
      <c r="J11">
        <v>603</v>
      </c>
      <c r="K11">
        <v>502</v>
      </c>
      <c r="L11">
        <v>495</v>
      </c>
      <c r="M11">
        <v>448</v>
      </c>
      <c r="N11" s="3">
        <v>2.6389519493006698E-3</v>
      </c>
      <c r="O11" s="2">
        <v>2.271700747387145E-3</v>
      </c>
      <c r="P11" s="3">
        <f t="shared" si="0"/>
        <v>7.1837485240501791E-4</v>
      </c>
      <c r="R11">
        <f t="shared" si="1"/>
        <v>563.29999999999995</v>
      </c>
      <c r="S11">
        <f t="shared" si="2"/>
        <v>25.586344013946185</v>
      </c>
    </row>
    <row r="12" spans="1:19" x14ac:dyDescent="0.3">
      <c r="A12" t="s">
        <v>34</v>
      </c>
      <c r="B12">
        <v>5803515390</v>
      </c>
      <c r="C12" t="s">
        <v>3</v>
      </c>
      <c r="D12">
        <v>2</v>
      </c>
      <c r="E12">
        <v>3</v>
      </c>
      <c r="F12">
        <v>2</v>
      </c>
      <c r="G12">
        <v>4</v>
      </c>
      <c r="H12">
        <v>4</v>
      </c>
      <c r="I12">
        <v>6</v>
      </c>
      <c r="J12">
        <v>3</v>
      </c>
      <c r="K12">
        <v>4</v>
      </c>
      <c r="L12">
        <v>3</v>
      </c>
      <c r="M12">
        <v>0</v>
      </c>
      <c r="N12" s="3">
        <v>2.1137449113646619E-2</v>
      </c>
      <c r="O12" s="2">
        <v>1.236985948035807E-2</v>
      </c>
      <c r="P12" s="3">
        <f t="shared" si="0"/>
        <v>3.911693029415836E-3</v>
      </c>
      <c r="R12">
        <f t="shared" si="1"/>
        <v>3.1</v>
      </c>
      <c r="S12">
        <f t="shared" si="2"/>
        <v>0.47853944456021591</v>
      </c>
    </row>
    <row r="13" spans="1:19" x14ac:dyDescent="0.3">
      <c r="A13" t="s">
        <v>34</v>
      </c>
      <c r="B13">
        <v>5803515390</v>
      </c>
      <c r="C13" t="s">
        <v>2</v>
      </c>
      <c r="D13">
        <v>144</v>
      </c>
      <c r="E13">
        <v>144</v>
      </c>
      <c r="F13">
        <v>159</v>
      </c>
      <c r="G13">
        <v>156</v>
      </c>
      <c r="H13">
        <v>129</v>
      </c>
      <c r="I13">
        <v>129</v>
      </c>
      <c r="J13">
        <v>164</v>
      </c>
      <c r="K13">
        <v>157</v>
      </c>
      <c r="L13">
        <v>175</v>
      </c>
      <c r="M13">
        <v>168</v>
      </c>
      <c r="N13" s="3">
        <v>2.1137449113646619E-2</v>
      </c>
      <c r="O13" s="2">
        <v>1.236985948035807E-2</v>
      </c>
      <c r="P13" s="3">
        <f t="shared" si="0"/>
        <v>3.911693029415836E-3</v>
      </c>
      <c r="R13">
        <f t="shared" si="1"/>
        <v>152.5</v>
      </c>
      <c r="S13">
        <f t="shared" si="2"/>
        <v>4.6930800121029259</v>
      </c>
    </row>
    <row r="14" spans="1:19" x14ac:dyDescent="0.3">
      <c r="C14" t="s">
        <v>3</v>
      </c>
      <c r="D14">
        <f>SUMIF($C$2:$C$13,$C14,D$2:D$13)</f>
        <v>21</v>
      </c>
      <c r="E14">
        <f t="shared" ref="E14:M15" si="3">SUMIF($C$2:$C$13,$C14,E$2:E$13)</f>
        <v>23</v>
      </c>
      <c r="F14">
        <f t="shared" si="3"/>
        <v>14</v>
      </c>
      <c r="G14">
        <f t="shared" si="3"/>
        <v>23</v>
      </c>
      <c r="H14">
        <f t="shared" si="3"/>
        <v>15</v>
      </c>
      <c r="I14">
        <f t="shared" si="3"/>
        <v>20</v>
      </c>
      <c r="J14">
        <f t="shared" si="3"/>
        <v>27</v>
      </c>
      <c r="K14">
        <f t="shared" si="3"/>
        <v>31</v>
      </c>
      <c r="L14">
        <f t="shared" si="3"/>
        <v>30</v>
      </c>
      <c r="M14">
        <f t="shared" si="3"/>
        <v>24</v>
      </c>
      <c r="N14" s="3">
        <f>AVERAGE($D$16:$M$16)</f>
        <v>1.4399423931056882E-2</v>
      </c>
      <c r="O14" s="2">
        <f>_xlfn.STDEV.P($D$16:$M$16)</f>
        <v>3.5526515253675034E-3</v>
      </c>
      <c r="P14" s="3">
        <f t="shared" si="0"/>
        <v>1.1234470553032772E-3</v>
      </c>
      <c r="R14">
        <f t="shared" si="1"/>
        <v>22.8</v>
      </c>
      <c r="S14">
        <f t="shared" si="2"/>
        <v>1.6958773540560059</v>
      </c>
    </row>
    <row r="15" spans="1:19" x14ac:dyDescent="0.3">
      <c r="C15" t="s">
        <v>2</v>
      </c>
      <c r="D15">
        <f>SUMIF($C$2:$C$13,$C15,D$2:D$13)</f>
        <v>1717</v>
      </c>
      <c r="E15">
        <f t="shared" si="3"/>
        <v>1639</v>
      </c>
      <c r="F15">
        <f t="shared" si="3"/>
        <v>1706</v>
      </c>
      <c r="G15">
        <f t="shared" si="3"/>
        <v>1557</v>
      </c>
      <c r="H15">
        <f t="shared" si="3"/>
        <v>1526</v>
      </c>
      <c r="I15">
        <f t="shared" si="3"/>
        <v>1486</v>
      </c>
      <c r="J15">
        <f t="shared" si="3"/>
        <v>1670</v>
      </c>
      <c r="K15">
        <f t="shared" si="3"/>
        <v>1540</v>
      </c>
      <c r="L15">
        <f t="shared" si="3"/>
        <v>1567</v>
      </c>
      <c r="M15">
        <f t="shared" si="3"/>
        <v>1498</v>
      </c>
      <c r="N15" s="3">
        <f>AVERAGE($D$16:$M$16)</f>
        <v>1.4399423931056882E-2</v>
      </c>
      <c r="O15" s="2">
        <f>_xlfn.STDEV.P($D$16:$M$16)</f>
        <v>3.5526515253675034E-3</v>
      </c>
      <c r="P15" s="3">
        <f t="shared" si="0"/>
        <v>1.1234470553032772E-3</v>
      </c>
      <c r="R15">
        <f t="shared" si="1"/>
        <v>1590.6</v>
      </c>
      <c r="S15">
        <f t="shared" si="2"/>
        <v>25.666398266994921</v>
      </c>
    </row>
    <row r="16" spans="1:19" x14ac:dyDescent="0.3">
      <c r="D16">
        <f>D14/D15</f>
        <v>1.2230634828188701E-2</v>
      </c>
      <c r="E16">
        <f t="shared" ref="E16:M16" si="4">E14/E15</f>
        <v>1.4032946918852958E-2</v>
      </c>
      <c r="F16">
        <f t="shared" si="4"/>
        <v>8.2063305978898014E-3</v>
      </c>
      <c r="G16">
        <f t="shared" si="4"/>
        <v>1.4771997430956968E-2</v>
      </c>
      <c r="H16">
        <f t="shared" si="4"/>
        <v>9.8296199213630409E-3</v>
      </c>
      <c r="I16">
        <f t="shared" si="4"/>
        <v>1.3458950201884253E-2</v>
      </c>
      <c r="J16">
        <f t="shared" si="4"/>
        <v>1.6167664670658683E-2</v>
      </c>
      <c r="K16">
        <f t="shared" si="4"/>
        <v>2.012987012987013E-2</v>
      </c>
      <c r="L16">
        <f t="shared" si="4"/>
        <v>1.9144862795149969E-2</v>
      </c>
      <c r="M16">
        <f t="shared" si="4"/>
        <v>1.602136181575434E-2</v>
      </c>
    </row>
    <row r="18" spans="14:16" x14ac:dyDescent="0.3">
      <c r="N18" s="5">
        <f>N2*1000</f>
        <v>8.7921473405978894</v>
      </c>
      <c r="O18" s="5"/>
      <c r="P18" s="5">
        <f t="shared" ref="O18:P18" si="5">P2*1000</f>
        <v>1.1016886658695089</v>
      </c>
    </row>
    <row r="19" spans="14:16" x14ac:dyDescent="0.3">
      <c r="N19" s="5">
        <f t="shared" ref="N19:P19" si="6">N3*1000</f>
        <v>8.7921473405978894</v>
      </c>
      <c r="O19" s="5"/>
      <c r="P19" s="5">
        <f t="shared" si="6"/>
        <v>1.1016886658695089</v>
      </c>
    </row>
    <row r="20" spans="14:16" x14ac:dyDescent="0.3">
      <c r="N20" s="5">
        <f t="shared" ref="N20:P20" si="7">N4*1000</f>
        <v>27.793743272464109</v>
      </c>
      <c r="O20" s="5"/>
      <c r="P20" s="5">
        <f t="shared" si="7"/>
        <v>4.1163209283497659</v>
      </c>
    </row>
    <row r="21" spans="14:16" x14ac:dyDescent="0.3">
      <c r="N21" s="5">
        <f t="shared" ref="N21:P21" si="8">N5*1000</f>
        <v>27.793743272464109</v>
      </c>
      <c r="O21" s="5"/>
      <c r="P21" s="5">
        <f t="shared" si="8"/>
        <v>4.1163209283497659</v>
      </c>
    </row>
    <row r="22" spans="14:16" x14ac:dyDescent="0.3">
      <c r="N22" s="5">
        <f t="shared" ref="N22:P22" si="9">N6*1000</f>
        <v>39.505372164957983</v>
      </c>
      <c r="O22" s="5"/>
      <c r="P22" s="5">
        <f t="shared" si="9"/>
        <v>5.1943011075887133</v>
      </c>
    </row>
    <row r="23" spans="14:16" x14ac:dyDescent="0.3">
      <c r="N23" s="5">
        <f t="shared" ref="N23:P23" si="10">N7*1000</f>
        <v>39.505372164957983</v>
      </c>
      <c r="O23" s="5"/>
      <c r="P23" s="5">
        <f t="shared" si="10"/>
        <v>5.1943011075887133</v>
      </c>
    </row>
    <row r="24" spans="14:16" x14ac:dyDescent="0.3">
      <c r="N24" s="5">
        <f t="shared" ref="N24:P24" si="11">N8*1000</f>
        <v>41.677702355668458</v>
      </c>
      <c r="O24" s="5"/>
      <c r="P24" s="5">
        <f t="shared" si="11"/>
        <v>13.569074456572087</v>
      </c>
    </row>
    <row r="25" spans="14:16" x14ac:dyDescent="0.3">
      <c r="N25" s="5">
        <f t="shared" ref="N25:P25" si="12">N9*1000</f>
        <v>41.677702355668458</v>
      </c>
      <c r="O25" s="5"/>
      <c r="P25" s="5">
        <f t="shared" si="12"/>
        <v>13.569074456572087</v>
      </c>
    </row>
    <row r="26" spans="14:16" x14ac:dyDescent="0.3">
      <c r="N26" s="5">
        <f t="shared" ref="N26:P26" si="13">N10*1000</f>
        <v>2.6389519493006697</v>
      </c>
      <c r="O26" s="5"/>
      <c r="P26" s="5">
        <f t="shared" si="13"/>
        <v>0.71837485240501786</v>
      </c>
    </row>
    <row r="27" spans="14:16" x14ac:dyDescent="0.3">
      <c r="N27" s="5">
        <f t="shared" ref="N27:P27" si="14">N11*1000</f>
        <v>2.6389519493006697</v>
      </c>
      <c r="O27" s="5"/>
      <c r="P27" s="5">
        <f t="shared" si="14"/>
        <v>0.71837485240501786</v>
      </c>
    </row>
    <row r="28" spans="14:16" x14ac:dyDescent="0.3">
      <c r="N28" s="5">
        <f t="shared" ref="N28:P28" si="15">N12*1000</f>
        <v>21.137449113646618</v>
      </c>
      <c r="O28" s="5"/>
      <c r="P28" s="5">
        <f t="shared" si="15"/>
        <v>3.9116930294158361</v>
      </c>
    </row>
    <row r="29" spans="14:16" x14ac:dyDescent="0.3">
      <c r="N29" s="5">
        <f>N13*1000</f>
        <v>21.137449113646618</v>
      </c>
      <c r="O29" s="5"/>
      <c r="P29" s="5">
        <f t="shared" ref="O29:P29" si="16">P13*1000</f>
        <v>3.9116930294158361</v>
      </c>
    </row>
    <row r="30" spans="14:16" x14ac:dyDescent="0.3">
      <c r="N30" s="5">
        <f t="shared" ref="N30:P31" si="17">N14*1000</f>
        <v>14.399423931056882</v>
      </c>
      <c r="O30" s="5"/>
      <c r="P30" s="5">
        <f t="shared" si="17"/>
        <v>1.1234470553032772</v>
      </c>
    </row>
    <row r="31" spans="14:16" x14ac:dyDescent="0.3">
      <c r="N31" s="5">
        <f>N15*1000</f>
        <v>14.399423931056882</v>
      </c>
      <c r="O31" s="5"/>
      <c r="P31" s="5">
        <f t="shared" si="17"/>
        <v>1.1234470553032772</v>
      </c>
    </row>
    <row r="32" spans="14:16" x14ac:dyDescent="0.3">
      <c r="N32" s="5"/>
      <c r="O32" s="5"/>
      <c r="P32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  <row r="2" spans="1:16" x14ac:dyDescent="0.3">
      <c r="A2" t="s">
        <v>51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52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53</v>
      </c>
      <c r="F4">
        <v>1</v>
      </c>
      <c r="K4">
        <v>1</v>
      </c>
      <c r="P4">
        <v>1</v>
      </c>
    </row>
    <row r="5" spans="1:16" x14ac:dyDescent="0.3">
      <c r="A5" t="s">
        <v>54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55</v>
      </c>
      <c r="B6">
        <v>6</v>
      </c>
      <c r="C6">
        <v>2</v>
      </c>
      <c r="D6">
        <v>2</v>
      </c>
      <c r="E6">
        <v>3</v>
      </c>
      <c r="F6">
        <v>3</v>
      </c>
      <c r="G6">
        <v>4</v>
      </c>
      <c r="H6">
        <v>2</v>
      </c>
      <c r="I6">
        <v>1</v>
      </c>
      <c r="J6">
        <v>3</v>
      </c>
      <c r="K6">
        <v>2</v>
      </c>
      <c r="L6">
        <v>6</v>
      </c>
      <c r="M6">
        <v>2</v>
      </c>
      <c r="N6">
        <v>2</v>
      </c>
      <c r="O6">
        <v>3</v>
      </c>
      <c r="P6">
        <v>2</v>
      </c>
    </row>
    <row r="7" spans="1:16" x14ac:dyDescent="0.3">
      <c r="A7" t="s">
        <v>56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57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58</v>
      </c>
      <c r="B9">
        <v>1</v>
      </c>
      <c r="C9">
        <v>1</v>
      </c>
      <c r="E9">
        <v>2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O9">
        <v>2</v>
      </c>
      <c r="P9">
        <v>1</v>
      </c>
    </row>
    <row r="10" spans="1:16" x14ac:dyDescent="0.3">
      <c r="A10" t="s">
        <v>59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60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61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62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63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  <row r="2" spans="1:16" x14ac:dyDescent="0.3">
      <c r="A2" t="s">
        <v>51</v>
      </c>
      <c r="C2">
        <v>1</v>
      </c>
      <c r="H2">
        <v>1</v>
      </c>
      <c r="M2">
        <v>1</v>
      </c>
    </row>
    <row r="3" spans="1:16" x14ac:dyDescent="0.3">
      <c r="A3" t="s">
        <v>52</v>
      </c>
      <c r="F3">
        <v>1</v>
      </c>
      <c r="K3">
        <v>1</v>
      </c>
      <c r="P3">
        <v>1</v>
      </c>
    </row>
    <row r="4" spans="1:16" x14ac:dyDescent="0.3">
      <c r="A4" t="s">
        <v>54</v>
      </c>
      <c r="B4">
        <v>1</v>
      </c>
      <c r="G4">
        <v>1</v>
      </c>
      <c r="L4">
        <v>1</v>
      </c>
    </row>
    <row r="5" spans="1:16" x14ac:dyDescent="0.3">
      <c r="A5" t="s">
        <v>55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56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57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58</v>
      </c>
      <c r="B8">
        <v>3</v>
      </c>
      <c r="E8">
        <v>2</v>
      </c>
      <c r="G8">
        <v>2</v>
      </c>
      <c r="J8">
        <v>1</v>
      </c>
      <c r="L8">
        <v>3</v>
      </c>
      <c r="O8">
        <v>2</v>
      </c>
    </row>
    <row r="9" spans="1:16" x14ac:dyDescent="0.3">
      <c r="A9" t="s">
        <v>59</v>
      </c>
      <c r="F9">
        <v>2</v>
      </c>
      <c r="K9">
        <v>1</v>
      </c>
      <c r="P9">
        <v>1</v>
      </c>
    </row>
    <row r="10" spans="1:16" x14ac:dyDescent="0.3">
      <c r="A10" t="s">
        <v>60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61</v>
      </c>
      <c r="C11">
        <v>3</v>
      </c>
      <c r="D11">
        <v>2</v>
      </c>
      <c r="E11">
        <v>1</v>
      </c>
      <c r="F11">
        <v>1</v>
      </c>
      <c r="H11">
        <v>2</v>
      </c>
      <c r="I11">
        <v>1</v>
      </c>
      <c r="J11">
        <v>1</v>
      </c>
      <c r="K11">
        <v>1</v>
      </c>
      <c r="M11">
        <v>3</v>
      </c>
      <c r="N11">
        <v>2</v>
      </c>
      <c r="O11">
        <v>1</v>
      </c>
      <c r="P11">
        <v>1</v>
      </c>
    </row>
    <row r="12" spans="1:16" x14ac:dyDescent="0.3">
      <c r="A12" t="s">
        <v>62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63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  <row r="2" spans="1:16" x14ac:dyDescent="0.3">
      <c r="A2" t="s">
        <v>51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52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53</v>
      </c>
      <c r="F4">
        <v>1</v>
      </c>
      <c r="K4">
        <v>1</v>
      </c>
      <c r="P4">
        <v>1</v>
      </c>
    </row>
    <row r="5" spans="1:16" x14ac:dyDescent="0.3">
      <c r="A5" t="s">
        <v>54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55</v>
      </c>
      <c r="B6">
        <v>6</v>
      </c>
      <c r="C6">
        <v>2</v>
      </c>
      <c r="D6">
        <v>2</v>
      </c>
      <c r="E6">
        <v>2</v>
      </c>
      <c r="F6">
        <v>3</v>
      </c>
      <c r="G6">
        <v>4</v>
      </c>
      <c r="H6">
        <v>2</v>
      </c>
      <c r="I6">
        <v>1</v>
      </c>
      <c r="J6">
        <v>2</v>
      </c>
      <c r="K6">
        <v>2</v>
      </c>
      <c r="L6">
        <v>6</v>
      </c>
      <c r="M6">
        <v>2</v>
      </c>
      <c r="N6">
        <v>2</v>
      </c>
      <c r="O6">
        <v>2</v>
      </c>
      <c r="P6">
        <v>2</v>
      </c>
    </row>
    <row r="7" spans="1:16" x14ac:dyDescent="0.3">
      <c r="A7" t="s">
        <v>56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57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58</v>
      </c>
      <c r="B9">
        <v>1</v>
      </c>
      <c r="C9">
        <v>1</v>
      </c>
      <c r="E9">
        <v>2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O9">
        <v>2</v>
      </c>
      <c r="P9">
        <v>1</v>
      </c>
    </row>
    <row r="10" spans="1:16" x14ac:dyDescent="0.3">
      <c r="A10" t="s">
        <v>59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60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61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62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63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  <row r="2" spans="1:16" x14ac:dyDescent="0.3">
      <c r="A2" t="s">
        <v>51</v>
      </c>
      <c r="C2">
        <v>1</v>
      </c>
      <c r="H2">
        <v>1</v>
      </c>
      <c r="M2">
        <v>1</v>
      </c>
    </row>
    <row r="3" spans="1:16" x14ac:dyDescent="0.3">
      <c r="A3" t="s">
        <v>52</v>
      </c>
      <c r="F3">
        <v>1</v>
      </c>
      <c r="K3">
        <v>1</v>
      </c>
      <c r="P3">
        <v>1</v>
      </c>
    </row>
    <row r="4" spans="1:16" x14ac:dyDescent="0.3">
      <c r="A4" t="s">
        <v>54</v>
      </c>
      <c r="B4">
        <v>1</v>
      </c>
      <c r="G4">
        <v>1</v>
      </c>
      <c r="L4">
        <v>1</v>
      </c>
    </row>
    <row r="5" spans="1:16" x14ac:dyDescent="0.3">
      <c r="A5" t="s">
        <v>55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56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57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58</v>
      </c>
      <c r="B8">
        <v>3</v>
      </c>
      <c r="E8">
        <v>2</v>
      </c>
      <c r="G8">
        <v>2</v>
      </c>
      <c r="J8">
        <v>1</v>
      </c>
      <c r="L8">
        <v>3</v>
      </c>
      <c r="O8">
        <v>2</v>
      </c>
    </row>
    <row r="9" spans="1:16" x14ac:dyDescent="0.3">
      <c r="A9" t="s">
        <v>59</v>
      </c>
      <c r="F9">
        <v>2</v>
      </c>
      <c r="K9">
        <v>1</v>
      </c>
      <c r="P9">
        <v>1</v>
      </c>
    </row>
    <row r="10" spans="1:16" x14ac:dyDescent="0.3">
      <c r="A10" t="s">
        <v>60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61</v>
      </c>
      <c r="C11">
        <v>3</v>
      </c>
      <c r="D11">
        <v>2</v>
      </c>
      <c r="E11">
        <v>1</v>
      </c>
      <c r="F11">
        <v>1</v>
      </c>
      <c r="H11">
        <v>2</v>
      </c>
      <c r="I11">
        <v>1</v>
      </c>
      <c r="J11">
        <v>1</v>
      </c>
      <c r="K11">
        <v>1</v>
      </c>
      <c r="M11">
        <v>3</v>
      </c>
      <c r="N11">
        <v>2</v>
      </c>
      <c r="O11">
        <v>1</v>
      </c>
      <c r="P11">
        <v>1</v>
      </c>
    </row>
    <row r="12" spans="1:16" x14ac:dyDescent="0.3">
      <c r="A12" t="s">
        <v>62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63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81" zoomScaleNormal="81" workbookViewId="0">
      <selection activeCell="N11" sqref="N11"/>
    </sheetView>
  </sheetViews>
  <sheetFormatPr defaultRowHeight="15" x14ac:dyDescent="0.3"/>
  <cols>
    <col min="13" max="13" width="11.125" bestFit="1" customWidth="1"/>
    <col min="14" max="14" width="9.125" bestFit="1" customWidth="1"/>
  </cols>
  <sheetData>
    <row r="1" spans="1:17" s="1" customFormat="1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68</v>
      </c>
    </row>
    <row r="2" spans="1:17" x14ac:dyDescent="0.3">
      <c r="A2" t="s">
        <v>6</v>
      </c>
      <c r="B2" t="s">
        <v>64</v>
      </c>
      <c r="C2">
        <v>1.0526315789473681E-2</v>
      </c>
      <c r="D2">
        <v>5.5865921787709499E-3</v>
      </c>
      <c r="E2">
        <v>0</v>
      </c>
      <c r="F2">
        <v>1.6574585635359119E-2</v>
      </c>
      <c r="G2">
        <v>5.3191489361702126E-3</v>
      </c>
      <c r="H2">
        <v>2.150537634408602E-2</v>
      </c>
      <c r="I2">
        <v>9.7087378640776691E-3</v>
      </c>
      <c r="J2">
        <v>2.1390374331550801E-2</v>
      </c>
      <c r="K2">
        <v>2.2727272727272731E-2</v>
      </c>
      <c r="L2">
        <v>5.7803468208092477E-2</v>
      </c>
      <c r="M2" s="3">
        <f>AVERAGE(C2:L2)</f>
        <v>1.7114187201485366E-2</v>
      </c>
      <c r="N2" s="3">
        <f>_xlfn.STDEV.P(C2:L2)/SQRT(10)</f>
        <v>4.8868479760962435E-3</v>
      </c>
    </row>
    <row r="3" spans="1:17" x14ac:dyDescent="0.3">
      <c r="A3" t="s">
        <v>6</v>
      </c>
      <c r="B3" t="s">
        <v>3</v>
      </c>
      <c r="C3">
        <v>2</v>
      </c>
      <c r="D3">
        <v>1</v>
      </c>
      <c r="E3">
        <v>0</v>
      </c>
      <c r="F3">
        <v>3</v>
      </c>
      <c r="G3">
        <v>1</v>
      </c>
      <c r="H3">
        <v>4</v>
      </c>
      <c r="I3">
        <v>2</v>
      </c>
      <c r="J3">
        <v>4</v>
      </c>
      <c r="K3">
        <v>4</v>
      </c>
      <c r="L3">
        <v>10</v>
      </c>
      <c r="M3" s="3"/>
      <c r="N3" s="3"/>
      <c r="P3" s="4">
        <f t="shared" ref="P2:P14" si="0">AVERAGE(C3:L3)</f>
        <v>3.1</v>
      </c>
      <c r="Q3" s="4">
        <f t="shared" ref="Q3:Q16" si="1">_xlfn.STDEV.P(C3:L3)/SQRT(10)</f>
        <v>0.84202137740083538</v>
      </c>
    </row>
    <row r="4" spans="1:17" x14ac:dyDescent="0.3">
      <c r="A4" t="s">
        <v>6</v>
      </c>
      <c r="B4" t="s">
        <v>2</v>
      </c>
      <c r="C4">
        <v>190</v>
      </c>
      <c r="D4">
        <v>179</v>
      </c>
      <c r="E4">
        <v>203</v>
      </c>
      <c r="F4">
        <v>181</v>
      </c>
      <c r="G4">
        <v>188</v>
      </c>
      <c r="H4">
        <v>186</v>
      </c>
      <c r="I4">
        <v>206</v>
      </c>
      <c r="J4">
        <v>187</v>
      </c>
      <c r="K4">
        <v>176</v>
      </c>
      <c r="L4">
        <v>173</v>
      </c>
      <c r="M4" s="3"/>
      <c r="N4" s="3"/>
      <c r="P4" s="4">
        <f t="shared" si="0"/>
        <v>186.9</v>
      </c>
      <c r="Q4" s="4">
        <f t="shared" si="1"/>
        <v>3.2324912992922346</v>
      </c>
    </row>
    <row r="5" spans="1:17" s="6" customFormat="1" x14ac:dyDescent="0.3">
      <c r="A5" s="6" t="s">
        <v>65</v>
      </c>
      <c r="B5" s="6" t="s">
        <v>64</v>
      </c>
      <c r="C5" s="6">
        <v>0</v>
      </c>
      <c r="D5" s="6">
        <v>9.0334236675700087E-4</v>
      </c>
      <c r="E5" s="6">
        <v>0</v>
      </c>
      <c r="F5" s="6">
        <v>0</v>
      </c>
      <c r="G5" s="6">
        <v>0</v>
      </c>
      <c r="H5" s="6">
        <v>9.1157702825888785E-4</v>
      </c>
      <c r="I5" s="6">
        <v>1.69061707523246E-3</v>
      </c>
      <c r="J5" s="6">
        <v>9.1659028414298811E-4</v>
      </c>
      <c r="K5" s="6">
        <v>8.2101806239737272E-4</v>
      </c>
      <c r="L5" s="6">
        <v>8.5836909871244631E-4</v>
      </c>
      <c r="M5" s="7">
        <f>AVERAGE(C5:L5)</f>
        <v>6.1015139155011565E-4</v>
      </c>
      <c r="N5" s="9">
        <f>_xlfn.STDEV.P(C5:L5)/SQRT(10)</f>
        <v>1.7416500556604518E-4</v>
      </c>
      <c r="P5" s="8"/>
      <c r="Q5" s="8"/>
    </row>
    <row r="6" spans="1:17" s="6" customFormat="1" x14ac:dyDescent="0.3">
      <c r="A6" s="6" t="s">
        <v>65</v>
      </c>
      <c r="B6" s="6" t="s">
        <v>3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1</v>
      </c>
      <c r="I6" s="6">
        <v>2</v>
      </c>
      <c r="J6" s="6">
        <v>1</v>
      </c>
      <c r="K6" s="6">
        <v>1</v>
      </c>
      <c r="L6" s="6">
        <v>1</v>
      </c>
      <c r="M6" s="7"/>
      <c r="N6" s="7"/>
      <c r="P6" s="8">
        <f t="shared" si="0"/>
        <v>0.7</v>
      </c>
      <c r="Q6" s="8">
        <f t="shared" si="1"/>
        <v>0.20248456731316586</v>
      </c>
    </row>
    <row r="7" spans="1:17" s="6" customFormat="1" x14ac:dyDescent="0.3">
      <c r="A7" s="6" t="s">
        <v>65</v>
      </c>
      <c r="B7" s="6" t="s">
        <v>2</v>
      </c>
      <c r="C7" s="6">
        <v>1159</v>
      </c>
      <c r="D7" s="6">
        <v>1107</v>
      </c>
      <c r="E7" s="6">
        <v>1215</v>
      </c>
      <c r="F7" s="6">
        <v>1157</v>
      </c>
      <c r="G7" s="6">
        <v>1133</v>
      </c>
      <c r="H7" s="6">
        <v>1097</v>
      </c>
      <c r="I7" s="6">
        <v>1183</v>
      </c>
      <c r="J7" s="6">
        <v>1091</v>
      </c>
      <c r="K7" s="6">
        <v>1218</v>
      </c>
      <c r="L7" s="6">
        <v>1165</v>
      </c>
      <c r="M7" s="7"/>
      <c r="N7" s="7"/>
      <c r="P7" s="8">
        <f t="shared" si="0"/>
        <v>1152.5</v>
      </c>
      <c r="Q7" s="8">
        <f t="shared" si="1"/>
        <v>13.659612000346129</v>
      </c>
    </row>
    <row r="8" spans="1:17" x14ac:dyDescent="0.3">
      <c r="A8" t="s">
        <v>7</v>
      </c>
      <c r="B8" t="s">
        <v>64</v>
      </c>
      <c r="C8">
        <v>1.2195121951219509E-2</v>
      </c>
      <c r="D8">
        <v>6.1728395061728392E-3</v>
      </c>
      <c r="E8">
        <v>6.9444444444444441E-3</v>
      </c>
      <c r="F8">
        <v>1.408450704225352E-2</v>
      </c>
      <c r="G8">
        <v>7.0921985815602844E-3</v>
      </c>
      <c r="H8">
        <v>7.5187969924812026E-3</v>
      </c>
      <c r="I8">
        <v>7.6335877862595417E-3</v>
      </c>
      <c r="J8">
        <v>0</v>
      </c>
      <c r="K8">
        <v>7.3529411764705881E-3</v>
      </c>
      <c r="L8">
        <v>8.3333333333333332E-3</v>
      </c>
      <c r="M8" s="3">
        <f>AVERAGE(C8:L8)</f>
        <v>7.7327770814195253E-3</v>
      </c>
      <c r="N8" s="3">
        <f>_xlfn.STDEV.P(C8:L8)/SQRT(10)</f>
        <v>1.1139058314961804E-3</v>
      </c>
      <c r="P8" s="4"/>
      <c r="Q8" s="4"/>
    </row>
    <row r="9" spans="1:17" x14ac:dyDescent="0.3">
      <c r="A9" t="s">
        <v>7</v>
      </c>
      <c r="B9" t="s">
        <v>3</v>
      </c>
      <c r="C9">
        <v>2</v>
      </c>
      <c r="D9">
        <v>1</v>
      </c>
      <c r="E9">
        <v>1</v>
      </c>
      <c r="F9">
        <v>2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 s="3"/>
      <c r="N9" s="3"/>
      <c r="P9" s="4">
        <f t="shared" si="0"/>
        <v>1.1000000000000001</v>
      </c>
      <c r="Q9" s="4">
        <f t="shared" si="1"/>
        <v>0.17029386365926399</v>
      </c>
    </row>
    <row r="10" spans="1:17" x14ac:dyDescent="0.3">
      <c r="A10" t="s">
        <v>7</v>
      </c>
      <c r="B10" t="s">
        <v>2</v>
      </c>
      <c r="C10">
        <v>164</v>
      </c>
      <c r="D10">
        <v>162</v>
      </c>
      <c r="E10">
        <v>144</v>
      </c>
      <c r="F10">
        <v>142</v>
      </c>
      <c r="G10">
        <v>141</v>
      </c>
      <c r="H10">
        <v>133</v>
      </c>
      <c r="I10">
        <v>131</v>
      </c>
      <c r="J10">
        <v>125</v>
      </c>
      <c r="K10">
        <v>136</v>
      </c>
      <c r="L10">
        <v>120</v>
      </c>
      <c r="M10" s="3"/>
      <c r="N10" s="3"/>
      <c r="P10" s="4">
        <f t="shared" si="0"/>
        <v>139.80000000000001</v>
      </c>
      <c r="Q10" s="4">
        <f t="shared" si="1"/>
        <v>4.3030221937610316</v>
      </c>
    </row>
    <row r="11" spans="1:17" x14ac:dyDescent="0.3">
      <c r="A11" t="s">
        <v>9</v>
      </c>
      <c r="B11" t="s">
        <v>64</v>
      </c>
      <c r="C11">
        <v>1.092896174863388E-2</v>
      </c>
      <c r="D11">
        <v>2.197802197802198E-2</v>
      </c>
      <c r="E11">
        <v>6.1349693251533744E-3</v>
      </c>
      <c r="F11">
        <v>1.9108280254777069E-2</v>
      </c>
      <c r="G11">
        <v>1.2738853503184711E-2</v>
      </c>
      <c r="H11">
        <v>1.298701298701299E-2</v>
      </c>
      <c r="I11">
        <v>3.5502958579881658E-2</v>
      </c>
      <c r="J11">
        <v>3.6809815950920248E-2</v>
      </c>
      <c r="K11">
        <v>1.2500000000000001E-2</v>
      </c>
      <c r="L11">
        <v>6.5359477124183009E-3</v>
      </c>
      <c r="M11" s="3">
        <f>AVERAGE(C11:L11)</f>
        <v>1.7522482204000423E-2</v>
      </c>
      <c r="N11" s="3">
        <f>_xlfn.STDEV.P(C11:L11)/SQRT(10)</f>
        <v>3.2866368489010275E-3</v>
      </c>
      <c r="P11" s="4"/>
      <c r="Q11" s="4"/>
    </row>
    <row r="12" spans="1:17" x14ac:dyDescent="0.3">
      <c r="A12" t="s">
        <v>9</v>
      </c>
      <c r="B12" t="s">
        <v>3</v>
      </c>
      <c r="C12">
        <v>2</v>
      </c>
      <c r="D12">
        <v>4</v>
      </c>
      <c r="E12">
        <v>1</v>
      </c>
      <c r="F12">
        <v>3</v>
      </c>
      <c r="G12">
        <v>2</v>
      </c>
      <c r="H12">
        <v>2</v>
      </c>
      <c r="I12">
        <v>6</v>
      </c>
      <c r="J12">
        <v>6</v>
      </c>
      <c r="K12">
        <v>2</v>
      </c>
      <c r="L12">
        <v>1</v>
      </c>
      <c r="M12" s="3"/>
      <c r="N12" s="3"/>
      <c r="P12" s="4">
        <f t="shared" si="0"/>
        <v>2.9</v>
      </c>
      <c r="Q12" s="4">
        <f t="shared" si="1"/>
        <v>0.55587768438749174</v>
      </c>
    </row>
    <row r="13" spans="1:17" x14ac:dyDescent="0.3">
      <c r="A13" t="s">
        <v>9</v>
      </c>
      <c r="B13" t="s">
        <v>2</v>
      </c>
      <c r="C13">
        <v>183</v>
      </c>
      <c r="D13">
        <v>182</v>
      </c>
      <c r="E13">
        <v>163</v>
      </c>
      <c r="F13">
        <v>157</v>
      </c>
      <c r="G13">
        <v>157</v>
      </c>
      <c r="H13">
        <v>154</v>
      </c>
      <c r="I13">
        <v>169</v>
      </c>
      <c r="J13">
        <v>163</v>
      </c>
      <c r="K13">
        <v>160</v>
      </c>
      <c r="L13">
        <v>153</v>
      </c>
      <c r="M13" s="3"/>
      <c r="N13" s="3"/>
      <c r="P13" s="4">
        <f t="shared" si="0"/>
        <v>164.1</v>
      </c>
      <c r="Q13" s="4">
        <f t="shared" si="1"/>
        <v>3.2355834095260163</v>
      </c>
    </row>
    <row r="14" spans="1:17" x14ac:dyDescent="0.3">
      <c r="A14" t="s">
        <v>4</v>
      </c>
      <c r="B14" t="s">
        <v>64</v>
      </c>
      <c r="C14">
        <v>1.271186440677966E-2</v>
      </c>
      <c r="D14">
        <v>1.523297491039427E-2</v>
      </c>
      <c r="E14">
        <v>1.003344481605351E-2</v>
      </c>
      <c r="F14">
        <v>1.3927576601671311E-2</v>
      </c>
      <c r="G14">
        <v>1.0576923076923079E-2</v>
      </c>
      <c r="H14">
        <v>1.2833168805528129E-2</v>
      </c>
      <c r="I14">
        <v>1.54639175257732E-2</v>
      </c>
      <c r="J14">
        <v>1.9718309859154931E-2</v>
      </c>
      <c r="K14">
        <v>2.100456621004566E-2</v>
      </c>
      <c r="L14">
        <v>1.140684410646388E-2</v>
      </c>
      <c r="M14" s="3">
        <f>AVERAGE(C14:L14)</f>
        <v>1.4290959031878764E-2</v>
      </c>
      <c r="N14" s="3">
        <f>_xlfn.STDEV.P(C14:L14)/SQRT(10)</f>
        <v>1.1035453417696356E-3</v>
      </c>
      <c r="P14" s="4"/>
      <c r="Q14" s="4"/>
    </row>
    <row r="15" spans="1:17" x14ac:dyDescent="0.3">
      <c r="A15" t="s">
        <v>4</v>
      </c>
      <c r="B15" t="s">
        <v>3</v>
      </c>
      <c r="C15">
        <v>15</v>
      </c>
      <c r="D15">
        <v>17</v>
      </c>
      <c r="E15">
        <v>12</v>
      </c>
      <c r="F15">
        <v>15</v>
      </c>
      <c r="G15">
        <v>11</v>
      </c>
      <c r="H15">
        <v>13</v>
      </c>
      <c r="I15">
        <v>18</v>
      </c>
      <c r="J15">
        <v>21</v>
      </c>
      <c r="K15">
        <v>23</v>
      </c>
      <c r="L15">
        <v>12</v>
      </c>
      <c r="M15" s="3"/>
      <c r="N15" s="3"/>
      <c r="P15" s="4">
        <f>AVERAGE(C15:L15)</f>
        <v>15.7</v>
      </c>
      <c r="Q15" s="4">
        <f t="shared" si="1"/>
        <v>1.2087183294713453</v>
      </c>
    </row>
    <row r="16" spans="1:17" x14ac:dyDescent="0.3">
      <c r="A16" t="s">
        <v>4</v>
      </c>
      <c r="B16" t="s">
        <v>2</v>
      </c>
      <c r="C16">
        <v>1180</v>
      </c>
      <c r="D16">
        <v>1116</v>
      </c>
      <c r="E16">
        <v>1196</v>
      </c>
      <c r="F16">
        <v>1077</v>
      </c>
      <c r="G16">
        <v>1040</v>
      </c>
      <c r="H16">
        <v>1013</v>
      </c>
      <c r="I16">
        <v>1164</v>
      </c>
      <c r="J16">
        <v>1065</v>
      </c>
      <c r="K16">
        <v>1095</v>
      </c>
      <c r="L16">
        <v>1052</v>
      </c>
      <c r="P16" s="4">
        <f>AVERAGE(C16:L16)</f>
        <v>1099.8</v>
      </c>
      <c r="Q16" s="4">
        <f>_xlfn.STDEV.P(C16:L16)/SQRT(10)</f>
        <v>18.766885729923331</v>
      </c>
    </row>
    <row r="18" spans="1:17" x14ac:dyDescent="0.3">
      <c r="A18" t="s">
        <v>70</v>
      </c>
      <c r="B18" t="s">
        <v>64</v>
      </c>
      <c r="C18">
        <f>C19/C20</f>
        <v>7.3018080667593879E-3</v>
      </c>
      <c r="D18">
        <f t="shared" ref="D18:L18" si="2">D19/D20</f>
        <v>8.7399854333576107E-3</v>
      </c>
      <c r="E18">
        <f t="shared" si="2"/>
        <v>4.7928791509756936E-3</v>
      </c>
      <c r="F18">
        <f t="shared" si="2"/>
        <v>8.4745762711864406E-3</v>
      </c>
      <c r="G18">
        <f t="shared" si="2"/>
        <v>5.6412185031966908E-3</v>
      </c>
      <c r="H18">
        <f t="shared" si="2"/>
        <v>8.130081300813009E-3</v>
      </c>
      <c r="I18">
        <f t="shared" si="2"/>
        <v>1.0164738871363477E-2</v>
      </c>
      <c r="J18">
        <f t="shared" si="2"/>
        <v>1.2162675788673508E-2</v>
      </c>
      <c r="K18">
        <f t="shared" si="2"/>
        <v>1.1131059245960502E-2</v>
      </c>
      <c r="L18">
        <f t="shared" si="2"/>
        <v>9.3879083740142696E-3</v>
      </c>
      <c r="M18" s="3">
        <f>AVERAGE(C18:L18)</f>
        <v>8.5926931006300583E-3</v>
      </c>
      <c r="N18" s="3">
        <f>_xlfn.STDEV.P(C18:L18)/SQRT(10)</f>
        <v>6.8816860675967903E-4</v>
      </c>
    </row>
    <row r="19" spans="1:17" x14ac:dyDescent="0.3">
      <c r="A19" t="s">
        <v>70</v>
      </c>
      <c r="B19" t="s">
        <v>3</v>
      </c>
      <c r="C19">
        <f>SUMIF($B$2:$B$16,$B19,C$2:C$16)</f>
        <v>21</v>
      </c>
      <c r="D19">
        <f t="shared" ref="D19:L20" si="3">SUMIF($B$2:$B$16,$B19,D$2:D$16)</f>
        <v>24</v>
      </c>
      <c r="E19">
        <f t="shared" si="3"/>
        <v>14</v>
      </c>
      <c r="F19">
        <f t="shared" si="3"/>
        <v>23</v>
      </c>
      <c r="G19">
        <f t="shared" si="3"/>
        <v>15</v>
      </c>
      <c r="H19">
        <f t="shared" si="3"/>
        <v>21</v>
      </c>
      <c r="I19">
        <f t="shared" si="3"/>
        <v>29</v>
      </c>
      <c r="J19">
        <f t="shared" si="3"/>
        <v>32</v>
      </c>
      <c r="K19">
        <f t="shared" si="3"/>
        <v>31</v>
      </c>
      <c r="L19">
        <f t="shared" si="3"/>
        <v>25</v>
      </c>
      <c r="P19" s="4">
        <f>AVERAGE(C19:L19)</f>
        <v>23.5</v>
      </c>
      <c r="Q19" s="4">
        <f t="shared" ref="Q19:Q20" si="4">_xlfn.STDEV.P(C19:L19)/SQRT(10)</f>
        <v>1.8343936327844139</v>
      </c>
    </row>
    <row r="20" spans="1:17" x14ac:dyDescent="0.3">
      <c r="A20" t="s">
        <v>70</v>
      </c>
      <c r="B20" t="s">
        <v>2</v>
      </c>
      <c r="C20">
        <f>SUMIF($B$2:$B$16,$B20,C$2:C$16)</f>
        <v>2876</v>
      </c>
      <c r="D20">
        <f t="shared" si="3"/>
        <v>2746</v>
      </c>
      <c r="E20">
        <f t="shared" si="3"/>
        <v>2921</v>
      </c>
      <c r="F20">
        <f t="shared" si="3"/>
        <v>2714</v>
      </c>
      <c r="G20">
        <f t="shared" si="3"/>
        <v>2659</v>
      </c>
      <c r="H20">
        <f t="shared" si="3"/>
        <v>2583</v>
      </c>
      <c r="I20">
        <f t="shared" si="3"/>
        <v>2853</v>
      </c>
      <c r="J20">
        <f t="shared" si="3"/>
        <v>2631</v>
      </c>
      <c r="K20">
        <f t="shared" si="3"/>
        <v>2785</v>
      </c>
      <c r="L20">
        <f t="shared" si="3"/>
        <v>2663</v>
      </c>
      <c r="P20" s="4">
        <f>AVERAGE(C20:L20)</f>
        <v>2743.1</v>
      </c>
      <c r="Q20" s="4">
        <f>_xlfn.STDEV.P(C20:L20)/SQRT(10)</f>
        <v>34.012777010999848</v>
      </c>
    </row>
    <row r="23" spans="1:17" x14ac:dyDescent="0.3">
      <c r="A23" t="s">
        <v>71</v>
      </c>
      <c r="B23" t="s">
        <v>64</v>
      </c>
      <c r="C23">
        <f>C24/C25</f>
        <v>1.2230634828188701E-2</v>
      </c>
      <c r="D23">
        <f t="shared" ref="D23:L23" si="5">D24/D25</f>
        <v>1.4032946918852958E-2</v>
      </c>
      <c r="E23">
        <f t="shared" si="5"/>
        <v>8.2063305978898014E-3</v>
      </c>
      <c r="F23">
        <f t="shared" si="5"/>
        <v>1.4771997430956968E-2</v>
      </c>
      <c r="G23">
        <f t="shared" si="5"/>
        <v>9.8296199213630409E-3</v>
      </c>
      <c r="H23">
        <f t="shared" si="5"/>
        <v>1.3458950201884253E-2</v>
      </c>
      <c r="I23">
        <f t="shared" si="5"/>
        <v>1.6167664670658683E-2</v>
      </c>
      <c r="J23">
        <f t="shared" si="5"/>
        <v>2.012987012987013E-2</v>
      </c>
      <c r="K23">
        <f t="shared" si="5"/>
        <v>1.9144862795149969E-2</v>
      </c>
      <c r="L23">
        <f t="shared" si="5"/>
        <v>1.602136181575434E-2</v>
      </c>
      <c r="M23" s="3">
        <f>AVERAGE(C23:L23)</f>
        <v>1.4399423931056882E-2</v>
      </c>
      <c r="N23" s="3">
        <f>_xlfn.STDEV.P(C23:L23)/SQRT(10)</f>
        <v>1.1234470553032772E-3</v>
      </c>
    </row>
    <row r="24" spans="1:17" x14ac:dyDescent="0.3">
      <c r="A24" t="s">
        <v>71</v>
      </c>
      <c r="B24" t="s">
        <v>3</v>
      </c>
      <c r="C24">
        <f>SUM(C3+C9+C12+C15)</f>
        <v>21</v>
      </c>
      <c r="D24">
        <f t="shared" ref="D24:L24" si="6">SUM(D3+D9+D12+D15)</f>
        <v>23</v>
      </c>
      <c r="E24">
        <f t="shared" si="6"/>
        <v>14</v>
      </c>
      <c r="F24">
        <f t="shared" si="6"/>
        <v>23</v>
      </c>
      <c r="G24">
        <f t="shared" si="6"/>
        <v>15</v>
      </c>
      <c r="H24">
        <f t="shared" si="6"/>
        <v>20</v>
      </c>
      <c r="I24">
        <f t="shared" si="6"/>
        <v>27</v>
      </c>
      <c r="J24">
        <f t="shared" si="6"/>
        <v>31</v>
      </c>
      <c r="K24">
        <f t="shared" si="6"/>
        <v>30</v>
      </c>
      <c r="L24">
        <f t="shared" si="6"/>
        <v>24</v>
      </c>
      <c r="P24">
        <f>AVERAGE(C24:L24)</f>
        <v>22.8</v>
      </c>
      <c r="Q24" s="4">
        <f t="shared" ref="Q24:Q25" si="7">_xlfn.STDEV.P(C24:L24)/SQRT(10)</f>
        <v>1.6958773540560059</v>
      </c>
    </row>
    <row r="25" spans="1:17" x14ac:dyDescent="0.3">
      <c r="A25" t="s">
        <v>71</v>
      </c>
      <c r="B25" t="s">
        <v>2</v>
      </c>
      <c r="C25">
        <f>SUM(C4+C10+C13+C16)</f>
        <v>1717</v>
      </c>
      <c r="D25">
        <f t="shared" ref="D25:L25" si="8">SUM(D4+D10+D13+D16)</f>
        <v>1639</v>
      </c>
      <c r="E25">
        <f t="shared" si="8"/>
        <v>1706</v>
      </c>
      <c r="F25">
        <f t="shared" si="8"/>
        <v>1557</v>
      </c>
      <c r="G25">
        <f t="shared" si="8"/>
        <v>1526</v>
      </c>
      <c r="H25">
        <f t="shared" si="8"/>
        <v>1486</v>
      </c>
      <c r="I25">
        <f t="shared" si="8"/>
        <v>1670</v>
      </c>
      <c r="J25">
        <f t="shared" si="8"/>
        <v>1540</v>
      </c>
      <c r="K25">
        <f t="shared" si="8"/>
        <v>1567</v>
      </c>
      <c r="L25">
        <f t="shared" si="8"/>
        <v>1498</v>
      </c>
      <c r="P25">
        <f>AVERAGE(C25:L25)</f>
        <v>1590.6</v>
      </c>
      <c r="Q25" s="4">
        <f>_xlfn.STDEV.P(C25:L25)/SQRT(10)</f>
        <v>25.666398266994921</v>
      </c>
    </row>
  </sheetData>
  <sortState ref="A2:L16">
    <sortCondition ref="A2:A16"/>
    <sortCondition ref="B2:B16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3"/>
  <sheetData>
    <row r="1" spans="1:3" s="1" customFormat="1" x14ac:dyDescent="0.3">
      <c r="A1" s="1" t="s">
        <v>0</v>
      </c>
      <c r="B1" s="1" t="s">
        <v>66</v>
      </c>
      <c r="C1" s="1" t="s">
        <v>67</v>
      </c>
    </row>
    <row r="2" spans="1:3" x14ac:dyDescent="0.3">
      <c r="A2" t="s">
        <v>4</v>
      </c>
      <c r="B2">
        <v>87</v>
      </c>
      <c r="C2">
        <v>70</v>
      </c>
    </row>
    <row r="3" spans="1:3" x14ac:dyDescent="0.3">
      <c r="A3" t="s">
        <v>7</v>
      </c>
      <c r="B3">
        <v>4</v>
      </c>
      <c r="C3">
        <v>7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65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TypeName_point</vt:lpstr>
      <vt:lpstr>Region_point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2020-04-20T02:10:50Z</dcterms:created>
  <dcterms:modified xsi:type="dcterms:W3CDTF">2020-04-20T03:18:58Z</dcterms:modified>
</cp:coreProperties>
</file>