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 state="visible" name="요약" sheetId="2" r:id="rId5"/>
    <sheet state="visible" name="자대크기-업무강도 관계" sheetId="3" r:id="rId6"/>
    <sheet state="visible" name="비행단-업무강도 관계" sheetId="4" r:id="rId7"/>
    <sheet state="visible" name="기수-업무강도 관계" sheetId="5" r:id="rId8"/>
  </sheets>
  <definedNames>
    <definedName hidden="1" localSheetId="0" name="_xlnm._FilterDatabase">'설문지 응답 시트1'!$A$1:$I$238</definedName>
    <definedName hidden="1" localSheetId="1" name="_xlnm._FilterDatabase">'요약'!$A$1:$L$48</definedName>
  </definedNames>
  <calcPr/>
</workbook>
</file>

<file path=xl/sharedStrings.xml><?xml version="1.0" encoding="utf-8"?>
<sst xmlns="http://schemas.openxmlformats.org/spreadsheetml/2006/main" count="1580" uniqueCount="364">
  <si>
    <t>타임스탬프</t>
  </si>
  <si>
    <t>몇년 몇월 군번이신가요? (ex) 2020-04, 2019-12)</t>
  </si>
  <si>
    <t>자대의 대략적인 위치가 어디었나요? (ex) XX전대(x) 청주(o))</t>
  </si>
  <si>
    <t>자대 편제 단위가 어떻게 되셨나요?</t>
  </si>
  <si>
    <t>특기가 어떻게 되시나요?</t>
  </si>
  <si>
    <t>본인 특기의 난이도가 얼마나 된다고 느끼셨나요? (1 : 군복 입은 민간인 ~ 10 : 전비 기무탄)</t>
  </si>
  <si>
    <t>근무가 일과제이셨나요? 크루제이셨나요?</t>
  </si>
  <si>
    <t>다른 하실 말씀 있으신가요? 소중한 시간 내주셔서 감사합니다!!</t>
  </si>
  <si>
    <t>청주</t>
  </si>
  <si>
    <t>전투비행단</t>
  </si>
  <si>
    <t>장비물자보급</t>
  </si>
  <si>
    <t>일과제</t>
  </si>
  <si>
    <t>화성</t>
  </si>
  <si>
    <t>기타 비전투부대</t>
  </si>
  <si>
    <t>전력설비</t>
  </si>
  <si>
    <t>공병 아니면 전력설비 와서 여러분이 상상하는 공군의 모습을 볼 수 있으니 많이 지원하시길</t>
  </si>
  <si>
    <t>항공기기체정비</t>
  </si>
  <si>
    <t>비행기는 피해라</t>
  </si>
  <si>
    <t>군사경찰</t>
  </si>
  <si>
    <t>크루제</t>
  </si>
  <si>
    <t>교대수에 따라 다루다..나는 과학화통제소인데 크루 헌병은 교대수가 다인거같아서 꿀헬을 나누기가 애매하다 생각함</t>
  </si>
  <si>
    <t>경북</t>
  </si>
  <si>
    <t>포대</t>
  </si>
  <si>
    <t>인사교육</t>
  </si>
  <si>
    <t>김해</t>
  </si>
  <si>
    <t>비전투비행단</t>
  </si>
  <si>
    <t>일반차량운전</t>
  </si>
  <si>
    <t>일차는 단언컨대 투자대비개꿀특기</t>
  </si>
  <si>
    <t>천안</t>
  </si>
  <si>
    <t>서산</t>
  </si>
  <si>
    <t>정보체계관리</t>
  </si>
  <si>
    <t>수고용</t>
  </si>
  <si>
    <t>인천</t>
  </si>
  <si>
    <t>원주</t>
  </si>
  <si>
    <t>비행단 일반차량 특기의 경우 크게 2가지 경우의 수가 있는데, 일차중대에 있거나 작차중대로 넘어가는 경우가 있습니다.
물론 작차중대도 수송대대긴하지만, 소속만 수송대대지 그냥 작차대대라고 생각해도 좋습니다.
작차에 있는 일차특기는 '조종사출동차'(일명 콤비병)을 맡게되는데 이게 아주 씹좆같은 특기입니다.
조출은 아주 귀여운 수준(05시 조출도 허다합니다), 야비도 아주 귀여운수준(본 비행단 기준 한달에 8번 이상, 여름이면 퇴근시간 약 22시).
근데 진짜 용서 못하는게 있는데 바로 알라트 근무ㅎㅎㅎ 여름기준 매일같이 새벽 04에 차 대주고 일과 후에도 각각 1730, 2000시에 또 차를 대줘야하는 씹좆같은 근무입니다.
그냥 작차중대 걸리면 장애인인척 하면서 다시 일차중대로 빠지는게 베스트입니다ㅎ</t>
  </si>
  <si>
    <t>운항관제</t>
  </si>
  <si>
    <t>야외근무 ㅆㅎㅌㅊ</t>
  </si>
  <si>
    <t>성남</t>
  </si>
  <si>
    <t>공병장비운전</t>
  </si>
  <si>
    <t>조리</t>
  </si>
  <si>
    <t>기계설비</t>
  </si>
  <si>
    <t>사천</t>
  </si>
  <si>
    <t>정훈</t>
  </si>
  <si>
    <t xml:space="preserve">항공전자장비정비 </t>
  </si>
  <si>
    <t>79x</t>
  </si>
  <si>
    <t>3여단</t>
  </si>
  <si>
    <t>중거리유도무기 발사운용</t>
  </si>
  <si>
    <t>딱히 헬은 아닌거같은데</t>
  </si>
  <si>
    <t>충주</t>
  </si>
  <si>
    <t>항공기 무기정비</t>
  </si>
  <si>
    <t>평균 비행스케줄에따라 일과진행하나 비상대기 근무는 주-야간이있음</t>
  </si>
  <si>
    <t>군견은 꿀이고 군견 분대장은 더 꿀임</t>
  </si>
  <si>
    <t>유류보급</t>
  </si>
  <si>
    <t>반으로도 나누면 좋았을텐뎅.. 통제는 난이도 3 품질은 난이도 4 저장은 난이도 6임</t>
  </si>
  <si>
    <t>18-70015xxx</t>
  </si>
  <si>
    <t>평택</t>
  </si>
  <si>
    <t>대공포 운용</t>
  </si>
  <si>
    <t>독립전대</t>
  </si>
  <si>
    <t>일반차량운전병</t>
  </si>
  <si>
    <t>수원</t>
  </si>
  <si>
    <t>항공기 기체정비</t>
  </si>
  <si>
    <t>해주는거 고맙고 잘 만들어지길 바랍니당</t>
  </si>
  <si>
    <t>시흥</t>
  </si>
  <si>
    <t>대공포 우리 포대기준 평균정도되요</t>
  </si>
  <si>
    <t>하동</t>
  </si>
  <si>
    <t>사이트</t>
  </si>
  <si>
    <t>군사경찰 특기 업무는 사이트로 갈수록 강도가 낮아진다고 생각합니다. 특기상 들은 사건사고 사례들을 들어보면 사이트가 훨씬 자유로운것 같습니다.</t>
  </si>
  <si>
    <t>광주</t>
  </si>
  <si>
    <t>항공정보운영</t>
  </si>
  <si>
    <t>크루인거 제외하면 난이도 1이 아니라 0.0001 줘도 되는 특기임
근데 1년내내 주야비로 썩는게문제</t>
  </si>
  <si>
    <t>기체 정비에서 살아남을려면 무조건 기록계나 대대통제실로 빠지세요... 그나마 여름에 시원하고 겨울에 따뜻합니다.</t>
  </si>
  <si>
    <t>화생방</t>
  </si>
  <si>
    <t>수고하십니다~ 빠이팅</t>
  </si>
  <si>
    <t>강릉</t>
  </si>
  <si>
    <t>수고하세요~</t>
  </si>
  <si>
    <t>제주</t>
  </si>
  <si>
    <t>항공운수</t>
  </si>
  <si>
    <t>거생하세요~</t>
  </si>
  <si>
    <t>강원도</t>
  </si>
  <si>
    <t>무선통신체계정비</t>
  </si>
  <si>
    <t>국통사 공군의 무덤이라던데 막상 가보니 개꿀임 ㄹㅇ</t>
  </si>
  <si>
    <t>보급특기로 복지대대가면 이보다꿀빨수는없다</t>
  </si>
  <si>
    <t>항공통제</t>
  </si>
  <si>
    <t>일 자체는 어렵고 나머진 솔직히 꿀.. 갈굼 이런거 없고 수평 관계. 근데 일 배우는게 시간이 좀 걸리고 머리쓰는게 만타</t>
  </si>
  <si>
    <t>-</t>
  </si>
  <si>
    <t>수도권</t>
  </si>
  <si>
    <t>운관 CQ도 크루랑 일과제랑 섞여있어서 자바자임.올해 들어서 일과제 생기는 중</t>
  </si>
  <si>
    <t>20년</t>
  </si>
  <si>
    <t>대구</t>
  </si>
  <si>
    <t>항공기 제작정비</t>
  </si>
  <si>
    <t xml:space="preserve">항공기제작정비는 비행단가게되면 장비정비대대로빠지고 교육사,계룡대같은 비행기없는부대가면 수송,공병 등으로 빠지는걸로암 비행단이이라 비행단기준으로 장비정비대대 제작중대로 배치받으면 반이 판금반, 기계반, 용접반, 방부관리반으로 빠지는데 판금,방부보다 기계,용접이 훨씬 편함 </t>
  </si>
  <si>
    <t>방공포 차량운전</t>
  </si>
  <si>
    <t>고생많으십니다</t>
  </si>
  <si>
    <t>그 부대 방향으로 오줌도 안 싼다</t>
  </si>
  <si>
    <t>단거리유도무기운용</t>
  </si>
  <si>
    <t>계룡</t>
  </si>
  <si>
    <t>화이팅</t>
  </si>
  <si>
    <t>화천</t>
  </si>
  <si>
    <t>항통은 사이트가 편합니다. 밤 잘 새면 1티어입니다. 대신 복지시설, 잡일(사역), 부대 분위기 등을 다 고려하고 고르는게 좋습니다... 업무 난이도에 나타나지 않는 디메릿이 있습니다ㅜㅜ</t>
  </si>
  <si>
    <t>응애</t>
  </si>
  <si>
    <t>기상관측</t>
  </si>
  <si>
    <t>실근무 15분 기상관측 개꿀</t>
  </si>
  <si>
    <t>항공기 무기정비 특기 ( 무장 ) 라인만있는게아니라 소수지만 야전도있습니다!</t>
  </si>
  <si>
    <t>소방</t>
  </si>
  <si>
    <t>일과제 이긴 한데 언제든 화재신고로 출동할수 있음 일과 끝나고 쉬다가 활주로 변경을 할수도있음</t>
  </si>
  <si>
    <t>넴</t>
  </si>
  <si>
    <t>공보정훈</t>
  </si>
  <si>
    <t>공보정훈은 공보정훈병과 사진병으로 나뉨. 공보정훈병과 사진병 둘다 조출o, 공보정훈병은 난이도 2, 사진병은 전문지식때문에 난이도6</t>
  </si>
  <si>
    <t>너무 특정대서 ㅈㅅ</t>
  </si>
  <si>
    <t>말할수없당</t>
  </si>
  <si>
    <t>지상레이더체계정비</t>
  </si>
  <si>
    <t>마지막 참조</t>
  </si>
  <si>
    <t>레이다에 관해 정보가 없으실거 같아서 적습니다. 레이다는 비행단=보장 꿀 사이트= 헬 이 90파센트 먹고 들어갑니다. 이유는 비행단은 이착륙 관제 사이트는 적 항공기 관제 
두번째로 표에 크루라 적혀서있길래.. 
크루와 일과는 자바자 입니다!!!!
그리고 티오가 줄어 인력이 부족해 점점 힘들어지고 있어요...
저는 제 레이다동기중에 제일 꿀빨고있네요</t>
  </si>
  <si>
    <t>항공전자장비정비</t>
  </si>
  <si>
    <t>울산</t>
  </si>
  <si>
    <t>살려주십쇼</t>
  </si>
  <si>
    <t>복지대대 씨발</t>
  </si>
  <si>
    <t>장거리유도무기발사운용</t>
  </si>
  <si>
    <t>평소에는 일과임 근데 대기라는 개념이 있어서 4일에 한번씩 간부 1 병사 2 밤새 대기섬</t>
  </si>
  <si>
    <t>수고가 많으심다</t>
  </si>
  <si>
    <t>포천</t>
  </si>
  <si>
    <t>댸구</t>
  </si>
  <si>
    <t>고생 많으십니다 응원합니다
인사교육의 경우에도 비전투부대, 비행단, 내에서도 또 부서별로 크게 달라서 더 분류 하는 것도 좋을 것 같습니다</t>
  </si>
  <si>
    <t>특후정보</t>
  </si>
  <si>
    <t>ㄹㅇ 개꿀임 하루 일과 4시간도 안함 근데 태블릿은 못씀 ㅠ</t>
  </si>
  <si>
    <t>군사경찰 내에도 세부 보직별로 편차가 큽니다 공군 병사의 대 다수가 헌급방시 기무탄으로 가는만큼 이런특기들은 세부적으로 어떤지도 반영되었으면 합니다</t>
  </si>
  <si>
    <t>답변시 익명성 보장이 전혀 되지않아 적을 수 없습니다.</t>
  </si>
  <si>
    <t>저희부대의 전력운영반은 근무처가 타 비행단과 다르게 직감방식이 아닌 24시간 상황근무처라 하루에 평일 4점, 주말 8점의 가점을 받으며 만포는 무조건 가능합니다.
근무처 근무난이도도 정전사고 상황(필자는 지금까지 군생활 하면서 이 상황이 생긴걸 본적이 없었으나 2~4년 전쯤은 1년에 1~2번 정도 있었다고함)이 발생하지 않으면 어렵지 않으며 근무처 근무자 명단에 올라가 있는동안은 무조건 당직 열외가 가능합니다.
본인의 특기난이도는 전력운영반이 하는일의 평균값으로 정하였습니다.</t>
  </si>
  <si>
    <t>보안체계관리</t>
  </si>
  <si>
    <t xml:space="preserve">부산 </t>
  </si>
  <si>
    <t>항공기제작정비특기는 2년에1번 각 정비대에 1인씩 동력반을 갈수있음 선택받은 천국 정비대는 여단별로2개씩있음</t>
  </si>
  <si>
    <t>유선통신체계정비</t>
  </si>
  <si>
    <t>항공기 지상장비정비</t>
  </si>
  <si>
    <t>특기 자체는 평이지만 자대를 어디 가느냐에 따라서 개꿀이 될수 있다고 생각합니다.</t>
  </si>
  <si>
    <t>재정</t>
  </si>
  <si>
    <t>재정 개꿀</t>
  </si>
  <si>
    <t>19년</t>
  </si>
  <si>
    <t>비밀</t>
  </si>
  <si>
    <t>사격장</t>
  </si>
  <si>
    <t>화이팅입니다!!</t>
  </si>
  <si>
    <t>서울</t>
  </si>
  <si>
    <t>경기도</t>
  </si>
  <si>
    <t>차량운전</t>
  </si>
  <si>
    <t>없어염</t>
  </si>
  <si>
    <t>대천</t>
  </si>
  <si>
    <t>소규모가 대체적으로 꿀이다</t>
  </si>
  <si>
    <t>예천</t>
  </si>
  <si>
    <t>하루종일 일함 쉬는시간</t>
  </si>
  <si>
    <t>뒤질거 같음</t>
  </si>
  <si>
    <t>항공기유압전기정비</t>
  </si>
  <si>
    <t>자대가서 랜덤으로 유압반 전기반으로 나눠짐. 유압은 난이도 7 전기는 난이도 2.</t>
  </si>
  <si>
    <t>군산</t>
  </si>
  <si>
    <t>특수차량운전</t>
  </si>
  <si>
    <t>크루제를 가장한 일과제</t>
  </si>
  <si>
    <t>반크루제</t>
  </si>
  <si>
    <t>멍멍</t>
  </si>
  <si>
    <t>당진</t>
  </si>
  <si>
    <t>토목건축</t>
  </si>
  <si>
    <t>벽제</t>
  </si>
  <si>
    <t>운전안하고 싶으면 안시켜서 군생활동안 1km도 안하는 부대였음</t>
  </si>
  <si>
    <t>일과제+직감</t>
  </si>
  <si>
    <t>없음</t>
  </si>
  <si>
    <t>특기가 중요한게 아니라 환경이 중요합니다</t>
  </si>
  <si>
    <t>경장갑차운전병</t>
  </si>
  <si>
    <t>장갑차 헬이라는소문은 거짓입니다</t>
  </si>
  <si>
    <t>평일 만출만퇴 주말 근무</t>
  </si>
  <si>
    <t>어차피 이제 안 뽑지만 BX병 생각보다 힘들었다.</t>
  </si>
  <si>
    <t>공보정훈실 개꿀</t>
  </si>
  <si>
    <t>화생방은 뭐 특별한 업무시즌 아니면 평소에 딱히 할일은 없어요 근데 부서가 힘이없어서 이리저리 끌려다니고 업무(점검)시즌이나 훈련때는 죽어남 그래서 오줌</t>
  </si>
  <si>
    <t>유류보급 같은 경우 특차 급유차 운전병이랑 산재생활관에서 같이 지내는데 분위기가 너무 달라서 서로간의 마찰도 가끔 있고 유류저장반 같은 경우 본업은 크게 힘들지 않은데 중대 시설 관리하는 사역에 자주 불려나가서 생각보다 힘들 때가 많습니다</t>
  </si>
  <si>
    <t>수고하세영</t>
  </si>
  <si>
    <t>정체반이 개꿀인거 같다</t>
  </si>
  <si>
    <t xml:space="preserve">재정은 분기말, 연말 전후로 좀 심각하게 바쁘고 나머지는 극도로 한가함. 병사는 실제 금전이 오가는 업무는 맡지 못하게 되어 있는 게 원칙이지만 부바부로 간부 아이디 주고 하라고 시킬 수도 있음. 그렇지 않으면 간부가 일처리 끝낸 서류 받아서 책편철하고 기타 잡일하는 게 주 업무임. (객관적으로 웬만한 인사교육보다 훨씬 꿀 빪). 근데 어딜 가도 거의 1인 티오라, 1인 티오만의 고충(병장 때까지 잡일, 간부 운 심하게 탐)은 있음. 반대로 1인 티오의 장점(휴가 눈치 안 보고 나가기, 선임 영원히 없음)도 많음. </t>
  </si>
  <si>
    <t>방공포차량운전</t>
  </si>
  <si>
    <t>분당</t>
  </si>
  <si>
    <t>특수정보</t>
  </si>
  <si>
    <t>하프크루, 한달에 4번 당직있는 날 밤새고 다음날 비번</t>
  </si>
  <si>
    <t>전산 사이트 ㅆㅅㅌㅊ</t>
  </si>
  <si>
    <t>평창</t>
  </si>
  <si>
    <t>일방차량운전</t>
  </si>
  <si>
    <t>ㅎㅇㅌ!</t>
  </si>
  <si>
    <t>관제부대</t>
  </si>
  <si>
    <t>보급수송</t>
  </si>
  <si>
    <t>학사장교입대하지마라</t>
  </si>
  <si>
    <t>살려줘</t>
  </si>
  <si>
    <t>어학병이었어요</t>
  </si>
  <si>
    <t>배트반 진짜 좋은데 오지마 비행단오지마</t>
  </si>
  <si>
    <t>계근단</t>
  </si>
  <si>
    <t>계근단티오중에 자운대로 튕기는 티오가 있는데 대규모 급양 탈출구입니다. 식수 100단위 밖에 안되는 식당으로 가요ㅎㅎ</t>
  </si>
  <si>
    <t>오우.</t>
  </si>
  <si>
    <t>항공기제작정비</t>
  </si>
  <si>
    <t>용접 기계 비파괴 난이도 - 1 판금 - 4 방부 - 7</t>
  </si>
  <si>
    <t>중거리유도무기발사운용</t>
  </si>
  <si>
    <t>크루제 -&gt; 일과제로 전향.</t>
  </si>
  <si>
    <t>항공의무</t>
  </si>
  <si>
    <t>코로나특수 의무 은근빡셉니다</t>
  </si>
  <si>
    <t>성주</t>
  </si>
  <si>
    <t>정비대</t>
  </si>
  <si>
    <t>장물보 작을수록 좋음</t>
  </si>
  <si>
    <t>항공탄약정비</t>
  </si>
  <si>
    <t>경기</t>
  </si>
  <si>
    <t>국직오지마세요 일만 편합니다</t>
  </si>
  <si>
    <t>항공기무기정비</t>
  </si>
  <si>
    <t>경기북부</t>
  </si>
  <si>
    <t>방공유도무기정비</t>
  </si>
  <si>
    <t>개꿀.출근해서 아무것도 안함</t>
  </si>
  <si>
    <t>항공기제작특기</t>
  </si>
  <si>
    <t xml:space="preserve">일도 편해서 사람들도 착한거 같은 쌓이는 스트레스는 타대대에 비해 적은 것 같다 </t>
  </si>
  <si>
    <t>일산</t>
  </si>
  <si>
    <t>가끔씩 생각나면 공갤 들어와보는데 있어서 참여해봤음 ㅇㅇ; 고생많으십니다 그리고 아무래도 같은 특기여도 비행단/사이트+포대냐에 따라 차이나고 부서 분위기도 자대마다 다르다보니 꿀이다 헬이다 정량화하는게 참 힘들텐데 잘 추려내서 좋은 결과 보여주세요 화이팅입니다 ㅋㅋ ROKAF.WIKI 화이팅!!</t>
  </si>
  <si>
    <t>가지마</t>
  </si>
  <si>
    <t>특차는 소방차,유류차,탄약차량,지게차,터그카,일반차량.조종사태워주는거등등 사실상 특기가 또 나뉘어져서 하나로 묶어서 꿀이다 헬이다 고를수가없음</t>
  </si>
  <si>
    <t>가평</t>
  </si>
  <si>
    <t>가점 400~500점은 버리면서 전역해야하고, 인원 수 부족으로 초과근무를 하기 싫어도 꾸역꾸역 전역전 일주일까지 초과근무함</t>
  </si>
  <si>
    <t>환경</t>
  </si>
  <si>
    <t>환경병이 하는 유일한 일인 오수처리시설 관리를 업체에서 해줌</t>
  </si>
  <si>
    <t>고생하십니다</t>
  </si>
  <si>
    <t>중거리유도무기탐지운용</t>
  </si>
  <si>
    <t>일과제였지만 생활관 비상대기(싸이렌 울리면 언제든지 뛰어나가함)</t>
  </si>
  <si>
    <t>지금은 도태된 무기라 힘들었지만 이제 제 특기는 사라질것으로 생각합니다.</t>
  </si>
  <si>
    <t>계룡대</t>
  </si>
  <si>
    <t>의장</t>
  </si>
  <si>
    <t>일과제, 단 행사나 파견시 달라짐</t>
  </si>
  <si>
    <t>의장대 개헬</t>
  </si>
  <si>
    <t>관사 분리수거 시발</t>
  </si>
  <si>
    <t>전대 급양도 힘들어요</t>
  </si>
  <si>
    <t>진주</t>
  </si>
  <si>
    <t>공군 화이팅</t>
  </si>
  <si>
    <t>.</t>
  </si>
  <si>
    <t>항전 특기 안에서도 중대와 반이 나누어지는데 그 반마다 난이도가 천차만별이라 항전 특기 자체가 꿀이라고는 못할것 같습니다</t>
  </si>
  <si>
    <t>양평</t>
  </si>
  <si>
    <t>정보체계운영반 은근헬입니다 힘들어요</t>
  </si>
  <si>
    <t>공병차량운전</t>
  </si>
  <si>
    <t>일차가고싶었으..</t>
  </si>
  <si>
    <t>장물보는 복지대대와 보급대대 크게 두개 대대로 가는데, 복지는 일이 쉬운반면 문화가 안좋고, 보급은 일은 좀 있는반면 선임들이 상경계 대학생들이 대부분이라 분위기가 대학생 기숙사랑 비슷함. 사람들이 복지대대 안가고 보급대대가면 헬빠는줄 아는데 일장일단이 있다고 말해주고 싶음</t>
  </si>
  <si>
    <t>좋은 일 하십니다</t>
  </si>
  <si>
    <t xml:space="preserve">전 특수차량운전중에 소방차운전이엿습니다~ 
</t>
  </si>
  <si>
    <t>멋진일하십니다.</t>
  </si>
  <si>
    <t>단유운이면 포대가라</t>
  </si>
  <si>
    <t>대공포운용</t>
  </si>
  <si>
    <t>평택(오산)</t>
  </si>
  <si>
    <t>나는 일과, 같은 특기 동기는 크루</t>
  </si>
  <si>
    <t>6주만 버티면 되더라</t>
  </si>
  <si>
    <t>헌병</t>
  </si>
  <si>
    <t>급양</t>
  </si>
  <si>
    <t>매일 일함</t>
  </si>
  <si>
    <t>나주</t>
  </si>
  <si>
    <t>중거리 유도무기 발사운용병</t>
  </si>
  <si>
    <t>정말 어디포대인가랑 위의 간부가 누구인가에 따라 정말 업무 난이도가 달라질 수 있음을 느낍니다..</t>
  </si>
  <si>
    <t>중거리유도무기발사운용 이었는데 상황병차출</t>
  </si>
  <si>
    <t>충청도</t>
  </si>
  <si>
    <t>조리(소규모)</t>
  </si>
  <si>
    <t>일과제이지만 교대(하루 2끼)</t>
  </si>
  <si>
    <t>크루근무 견딜 수 있으면 기작과가 ㄹㅇ 편함</t>
  </si>
  <si>
    <t>대공포운용병</t>
  </si>
  <si>
    <t>운관 배트 개빡쎔 서산</t>
  </si>
  <si>
    <t>군경인데 과X소라서 민간인난이도인듯 ㄹㅇㅋㅋ</t>
  </si>
  <si>
    <t>싸이트가 편해요</t>
  </si>
  <si>
    <t>새벽근무때 위닝쌉가능</t>
  </si>
  <si>
    <t>운전</t>
  </si>
  <si>
    <t>조출만퇴옶음</t>
  </si>
  <si>
    <t>방공포타량운전</t>
  </si>
  <si>
    <t>방공포 차량 운전</t>
  </si>
  <si>
    <t>항공기지상장비정비</t>
  </si>
  <si>
    <t>지상장비에는 3개의 반이 있는데 일선반은 대구,서산,충주 비행단이 빡세고 정비반은 웬만큼 무난함, 근데 산소공장은 개꿀임 실근무 20분도 안되는데 액체산소 다루다보니 보기에는 위험함. 충주에는 제작, 지상, 항공장구 셋이서 생활하는데 군기가 좀 빡세게 잡혀있음 (옷, 이불각에 굉장히 예민하고 악폐습이 많음)</t>
  </si>
  <si>
    <t>공병</t>
  </si>
  <si>
    <t xml:space="preserve">기계특기 꿀농도는 등급컷보면됨 제작정비는 기사급이상 있어야함 </t>
  </si>
  <si>
    <t>2여단</t>
  </si>
  <si>
    <t>운전병</t>
  </si>
  <si>
    <t>단유운</t>
  </si>
  <si>
    <t>전방 단유운 헬칸이랑 묶여서 꿀은 아닌듯 공병바로 아래 군사경찰 바로 위</t>
  </si>
  <si>
    <t>의무</t>
  </si>
  <si>
    <t>코로나특수살려줘요</t>
  </si>
  <si>
    <t>꿀중헬 헬중헬</t>
  </si>
  <si>
    <t>후방가라</t>
  </si>
  <si>
    <t>여단</t>
  </si>
  <si>
    <t>인사교육 70110</t>
  </si>
  <si>
    <t>2013-04</t>
  </si>
  <si>
    <t>2018-07</t>
  </si>
  <si>
    <t>일과제 직감처</t>
  </si>
  <si>
    <t>직감처 후임 대공방어대에 뺐겨서 막내 한달 더 늦게 탈출함</t>
  </si>
  <si>
    <t>18-12</t>
  </si>
  <si>
    <t>2021.04.12</t>
  </si>
  <si>
    <t>경남</t>
  </si>
  <si>
    <t>2020-02</t>
  </si>
  <si>
    <t>차량정비</t>
  </si>
  <si>
    <t>여름에는 7 겨울에는 3같은 난이도입니다</t>
  </si>
  <si>
    <t>2021-5</t>
  </si>
  <si>
    <t>2019-06-10</t>
  </si>
  <si>
    <t>장거리발사운용</t>
  </si>
  <si>
    <t>다른 부대 출장도 다녀보고했는데 장거리는 총무이상의 적폐특기임</t>
  </si>
  <si>
    <t>장거리 유도무기 발사운용</t>
  </si>
  <si>
    <t>2020-04</t>
  </si>
  <si>
    <t>개꿀임 직감들어가서 하루종일 잠</t>
  </si>
  <si>
    <t>2021-09</t>
  </si>
  <si>
    <t>정찰정비대</t>
  </si>
  <si>
    <t>항공기제작정비병</t>
  </si>
  <si>
    <t>2020-12</t>
  </si>
  <si>
    <t>중거리추적병</t>
  </si>
  <si>
    <t>중거리 유도무기 추적운용</t>
  </si>
  <si>
    <t>19/9</t>
  </si>
  <si>
    <t>2021-05</t>
  </si>
  <si>
    <t>파주</t>
  </si>
  <si>
    <t>중발</t>
  </si>
  <si>
    <t>2021-04</t>
  </si>
  <si>
    <t>2021-03</t>
  </si>
  <si>
    <t>개꿀이다</t>
  </si>
  <si>
    <t>항전</t>
  </si>
  <si>
    <t>2018-08</t>
  </si>
  <si>
    <t>2020-08</t>
  </si>
  <si>
    <t>항공기초과저지</t>
  </si>
  <si>
    <t>비행</t>
  </si>
  <si>
    <t>trim</t>
  </si>
  <si>
    <t>자격증</t>
  </si>
  <si>
    <t>전공</t>
  </si>
  <si>
    <t>선호도</t>
  </si>
  <si>
    <t>대분류(모집분야, 직종)</t>
  </si>
  <si>
    <t>일과제/크루제</t>
  </si>
  <si>
    <t>조출만퇴 여부</t>
  </si>
  <si>
    <t>업무 난이도 평균</t>
  </si>
  <si>
    <t>업무 난이도 표준편차</t>
  </si>
  <si>
    <t>응답자 수</t>
  </si>
  <si>
    <t>비행단/사이트</t>
  </si>
  <si>
    <t>전부</t>
  </si>
  <si>
    <t>일과</t>
  </si>
  <si>
    <t>기계</t>
  </si>
  <si>
    <t>비행단</t>
  </si>
  <si>
    <t>name</t>
  </si>
  <si>
    <t>value</t>
  </si>
  <si>
    <t>a</t>
  </si>
  <si>
    <t>b</t>
  </si>
  <si>
    <t>c</t>
  </si>
  <si>
    <t>항공장구정비</t>
  </si>
  <si>
    <t>d</t>
  </si>
  <si>
    <t>항공기 기관정비</t>
  </si>
  <si>
    <t>비파괴검사</t>
  </si>
  <si>
    <t>항공기 초과저지</t>
  </si>
  <si>
    <t>일반</t>
  </si>
  <si>
    <t>크루</t>
  </si>
  <si>
    <t>중거리유도무기 탐지운용</t>
  </si>
  <si>
    <t>중거리유도무기 추적운용</t>
  </si>
  <si>
    <t>장거리유도 무기운용</t>
  </si>
  <si>
    <t>전자계산</t>
  </si>
  <si>
    <t>자바자</t>
  </si>
  <si>
    <t>특수차량 운전</t>
  </si>
  <si>
    <t>경장갑차운전</t>
  </si>
  <si>
    <t>통신전자전기</t>
  </si>
  <si>
    <t>전술항공통신체계정비</t>
  </si>
  <si>
    <t>항공기 유압전기정비</t>
  </si>
  <si>
    <t>항공 탄약정비</t>
  </si>
  <si>
    <t>평균 강도</t>
  </si>
  <si>
    <t>mean</t>
  </si>
  <si>
    <t>var</t>
  </si>
  <si>
    <t>sd</t>
  </si>
  <si>
    <t>count</t>
  </si>
  <si>
    <t>총 응답</t>
  </si>
  <si>
    <t>유효 응답</t>
  </si>
  <si>
    <t>차</t>
  </si>
  <si>
    <t>이거 맞음? -&gt;</t>
  </si>
  <si>
    <t>포대 한 바퀴 10분, 비행단 한 바퀴 4시간</t>
  </si>
  <si>
    <t>576?</t>
  </si>
  <si>
    <t>한 개의 비행단에 4개의 전대가 모인다 (독립전대 제외)</t>
  </si>
  <si>
    <t>이게 맞나?</t>
  </si>
  <si>
    <t>부산</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</si>
</sst>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yyyy-mm"/>
    <numFmt numFmtId="166" formatCode="yyyy-m"/>
    <numFmt numFmtId="167" formatCode="yyyy mm"/>
    <numFmt numFmtId="168" formatCode="yyyy m"/>
  </numFmts>
  <fonts count="5">
    <font>
      <sz val="10.0"/>
      <color rgb="FF000000"/>
      <name val="Arial"/>
    </font>
    <font>
      <color theme="1"/>
      <name val="Arial"/>
    </font>
    <font>
      <color rgb="FF000000"/>
      <name val="Arial"/>
    </font>
    <font/>
    <font>
      <b/>
      <color theme="1"/>
      <name val="Arial"/>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top style="thick">
        <color rgb="FF000000"/>
      </top>
    </border>
    <border>
      <right style="thick">
        <color rgb="FF000000"/>
      </right>
      <top style="thick">
        <color rgb="FF000000"/>
      </top>
    </border>
    <border>
      <left style="thick">
        <color rgb="FF000000"/>
      </left>
      <right style="thin">
        <color rgb="FF000000"/>
      </right>
      <top style="thin">
        <color rgb="FF000000"/>
      </top>
      <bottom style="thick">
        <color rgb="FF000000"/>
      </bottom>
    </border>
    <border>
      <bottom style="thick">
        <color rgb="FF000000"/>
      </bottom>
    </border>
    <border>
      <right style="thick">
        <color rgb="FF000000"/>
      </right>
      <bottom style="thick">
        <color rgb="FF000000"/>
      </bottom>
    </border>
    <border>
      <left style="thick">
        <color rgb="FF000000"/>
      </left>
      <right style="thin">
        <color rgb="FF000000"/>
      </right>
      <top style="thin">
        <color rgb="FF000000"/>
      </top>
      <bottom style="thin">
        <color rgb="FF000000"/>
      </bottom>
    </border>
    <border>
      <right style="thick">
        <color rgb="FF000000"/>
      </right>
    </border>
    <border>
      <top style="thick">
        <color rgb="FF000000"/>
      </top>
      <bottom style="thin">
        <color rgb="FF000000"/>
      </bottom>
    </border>
    <border>
      <right style="thick">
        <color rgb="FF000000"/>
      </right>
      <top style="thick">
        <color rgb="FF000000"/>
      </top>
      <bottom style="thin">
        <color rgb="FF000000"/>
      </bottom>
    </border>
    <border>
      <top style="thin">
        <color rgb="FF000000"/>
      </top>
    </border>
    <border>
      <right style="thick">
        <color rgb="FF000000"/>
      </right>
      <top style="thin">
        <color rgb="FF000000"/>
      </top>
    </border>
    <border>
      <left style="thick">
        <color rgb="FF000000"/>
      </left>
      <right style="thin">
        <color rgb="FF000000"/>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2" fontId="2" numFmtId="0" xfId="0" applyAlignment="1" applyFill="1" applyFont="1">
      <alignment horizontal="left" readingOrder="0"/>
    </xf>
    <xf borderId="1" fillId="0" fontId="1" numFmtId="0" xfId="0" applyAlignment="1" applyBorder="1" applyFont="1">
      <alignment readingOrder="0"/>
    </xf>
    <xf borderId="0" fillId="0" fontId="3" numFmtId="0" xfId="0" applyAlignment="1" applyFont="1">
      <alignment readingOrder="0"/>
    </xf>
    <xf borderId="0" fillId="0" fontId="1" numFmtId="167" xfId="0" applyAlignment="1" applyFont="1" applyNumberFormat="1">
      <alignment readingOrder="0"/>
    </xf>
    <xf borderId="0" fillId="0" fontId="1" numFmtId="168" xfId="0" applyAlignment="1" applyFont="1" applyNumberFormat="1">
      <alignment readingOrder="0"/>
    </xf>
    <xf quotePrefix="1" borderId="0" fillId="0" fontId="1" numFmtId="0" xfId="0" applyAlignment="1" applyFont="1">
      <alignment readingOrder="0"/>
    </xf>
    <xf borderId="2" fillId="0" fontId="1" numFmtId="0" xfId="0" applyAlignment="1" applyBorder="1" applyFont="1">
      <alignment readingOrder="0"/>
    </xf>
    <xf borderId="3" fillId="3" fontId="1" numFmtId="0" xfId="0" applyAlignment="1" applyBorder="1" applyFill="1" applyFont="1">
      <alignment readingOrder="0"/>
    </xf>
    <xf borderId="4" fillId="3" fontId="1" numFmtId="0" xfId="0" applyBorder="1" applyFont="1"/>
    <xf borderId="4" fillId="3" fontId="1" numFmtId="0" xfId="0" applyAlignment="1" applyBorder="1" applyFont="1">
      <alignment readingOrder="0"/>
    </xf>
    <xf borderId="4" fillId="3" fontId="1" numFmtId="0" xfId="0" applyAlignment="1" applyBorder="1" applyFont="1">
      <alignment horizontal="center" readingOrder="0"/>
    </xf>
    <xf borderId="5" fillId="3" fontId="1" numFmtId="0" xfId="0" applyAlignment="1" applyBorder="1" applyFont="1">
      <alignment readingOrder="0"/>
    </xf>
    <xf borderId="6" fillId="3" fontId="1" numFmtId="0" xfId="0" applyAlignment="1" applyBorder="1" applyFont="1">
      <alignment readingOrder="0"/>
    </xf>
    <xf borderId="7" fillId="3" fontId="1" numFmtId="0" xfId="0" applyBorder="1" applyFont="1"/>
    <xf borderId="7" fillId="3" fontId="1" numFmtId="0" xfId="0" applyAlignment="1" applyBorder="1" applyFont="1">
      <alignment readingOrder="0"/>
    </xf>
    <xf borderId="7" fillId="3" fontId="1" numFmtId="0" xfId="0" applyAlignment="1" applyBorder="1" applyFont="1">
      <alignment horizontal="center" readingOrder="0"/>
    </xf>
    <xf borderId="8" fillId="3" fontId="1" numFmtId="0" xfId="0" applyAlignment="1" applyBorder="1" applyFont="1">
      <alignment readingOrder="0"/>
    </xf>
    <xf borderId="3" fillId="4" fontId="4" numFmtId="0" xfId="0" applyAlignment="1" applyBorder="1" applyFill="1" applyFont="1">
      <alignment readingOrder="0"/>
    </xf>
    <xf borderId="4" fillId="4" fontId="4" numFmtId="0" xfId="0" applyBorder="1" applyFont="1"/>
    <xf borderId="4" fillId="4" fontId="1" numFmtId="0" xfId="0" applyAlignment="1" applyBorder="1" applyFont="1">
      <alignment readingOrder="0"/>
    </xf>
    <xf borderId="4" fillId="4" fontId="4" numFmtId="0" xfId="0" applyAlignment="1" applyBorder="1" applyFont="1">
      <alignment readingOrder="0"/>
    </xf>
    <xf borderId="4" fillId="4" fontId="1" numFmtId="0" xfId="0" applyAlignment="1" applyBorder="1" applyFont="1">
      <alignment horizontal="center" readingOrder="0"/>
    </xf>
    <xf borderId="4" fillId="4" fontId="1" numFmtId="0" xfId="0" applyBorder="1" applyFont="1"/>
    <xf borderId="5" fillId="4" fontId="1" numFmtId="0" xfId="0" applyAlignment="1" applyBorder="1" applyFont="1">
      <alignment readingOrder="0"/>
    </xf>
    <xf borderId="9" fillId="4" fontId="4" numFmtId="0" xfId="0" applyAlignment="1" applyBorder="1" applyFont="1">
      <alignment readingOrder="0"/>
    </xf>
    <xf borderId="0" fillId="4" fontId="4" numFmtId="0" xfId="0" applyFont="1"/>
    <xf borderId="0" fillId="4" fontId="1" numFmtId="0" xfId="0" applyAlignment="1" applyFont="1">
      <alignment readingOrder="0"/>
    </xf>
    <xf borderId="0" fillId="4" fontId="4" numFmtId="0" xfId="0" applyAlignment="1" applyFont="1">
      <alignment readingOrder="0"/>
    </xf>
    <xf borderId="0" fillId="4" fontId="1" numFmtId="0" xfId="0" applyAlignment="1" applyFont="1">
      <alignment horizontal="center" readingOrder="0"/>
    </xf>
    <xf borderId="0" fillId="4" fontId="1" numFmtId="0" xfId="0" applyFont="1"/>
    <xf borderId="10" fillId="4" fontId="1" numFmtId="0" xfId="0" applyAlignment="1" applyBorder="1" applyFont="1">
      <alignment readingOrder="0"/>
    </xf>
    <xf borderId="9" fillId="0" fontId="1" numFmtId="0" xfId="0" applyAlignment="1" applyBorder="1" applyFont="1">
      <alignment readingOrder="0"/>
    </xf>
    <xf borderId="0" fillId="0" fontId="1" numFmtId="0" xfId="0" applyAlignment="1" applyFont="1">
      <alignment horizontal="center" readingOrder="0"/>
    </xf>
    <xf borderId="10" fillId="0" fontId="1" numFmtId="0" xfId="0" applyBorder="1" applyFont="1"/>
    <xf borderId="9" fillId="3" fontId="1" numFmtId="0" xfId="0" applyAlignment="1" applyBorder="1" applyFont="1">
      <alignment readingOrder="0"/>
    </xf>
    <xf borderId="0" fillId="3" fontId="1" numFmtId="0" xfId="0" applyFont="1"/>
    <xf borderId="0" fillId="3" fontId="1" numFmtId="0" xfId="0" applyAlignment="1" applyFont="1">
      <alignment readingOrder="0"/>
    </xf>
    <xf borderId="0" fillId="3" fontId="1" numFmtId="0" xfId="0" applyAlignment="1" applyFont="1">
      <alignment horizontal="center" readingOrder="0"/>
    </xf>
    <xf borderId="10" fillId="3" fontId="1" numFmtId="0" xfId="0" applyAlignment="1" applyBorder="1" applyFont="1">
      <alignment readingOrder="0"/>
    </xf>
    <xf borderId="10" fillId="0" fontId="1" numFmtId="0" xfId="0" applyAlignment="1" applyBorder="1" applyFont="1">
      <alignment readingOrder="0"/>
    </xf>
    <xf borderId="10" fillId="4" fontId="1" numFmtId="0" xfId="0" applyBorder="1" applyFont="1"/>
    <xf borderId="6" fillId="4" fontId="4" numFmtId="0" xfId="0" applyAlignment="1" applyBorder="1" applyFont="1">
      <alignment readingOrder="0"/>
    </xf>
    <xf borderId="7" fillId="4" fontId="4" numFmtId="0" xfId="0" applyBorder="1" applyFont="1"/>
    <xf borderId="7" fillId="4" fontId="1" numFmtId="0" xfId="0" applyAlignment="1" applyBorder="1" applyFont="1">
      <alignment readingOrder="0"/>
    </xf>
    <xf borderId="7" fillId="4" fontId="4" numFmtId="0" xfId="0" applyAlignment="1" applyBorder="1" applyFont="1">
      <alignment readingOrder="0"/>
    </xf>
    <xf borderId="7" fillId="4" fontId="1" numFmtId="0" xfId="0" applyAlignment="1" applyBorder="1" applyFont="1">
      <alignment horizontal="center" readingOrder="0"/>
    </xf>
    <xf borderId="7" fillId="4" fontId="1" numFmtId="0" xfId="0" applyBorder="1" applyFont="1"/>
    <xf borderId="8" fillId="4" fontId="1" numFmtId="0" xfId="0" applyAlignment="1" applyBorder="1" applyFont="1">
      <alignment readingOrder="0"/>
    </xf>
    <xf borderId="11" fillId="4" fontId="4" numFmtId="0" xfId="0" applyBorder="1" applyFont="1"/>
    <xf borderId="11" fillId="4" fontId="1" numFmtId="0" xfId="0" applyAlignment="1" applyBorder="1" applyFont="1">
      <alignment readingOrder="0"/>
    </xf>
    <xf borderId="11" fillId="4" fontId="4" numFmtId="0" xfId="0" applyAlignment="1" applyBorder="1" applyFont="1">
      <alignment readingOrder="0"/>
    </xf>
    <xf borderId="11" fillId="4" fontId="1" numFmtId="0" xfId="0" applyAlignment="1" applyBorder="1" applyFont="1">
      <alignment horizontal="center" readingOrder="0"/>
    </xf>
    <xf borderId="11" fillId="4" fontId="1" numFmtId="0" xfId="0" applyBorder="1" applyFont="1"/>
    <xf borderId="12" fillId="4" fontId="1" numFmtId="0" xfId="0" applyAlignment="1" applyBorder="1" applyFont="1">
      <alignment readingOrder="0"/>
    </xf>
    <xf borderId="13" fillId="4" fontId="4" numFmtId="0" xfId="0" applyBorder="1" applyFont="1"/>
    <xf borderId="13" fillId="4" fontId="1" numFmtId="0" xfId="0" applyAlignment="1" applyBorder="1" applyFont="1">
      <alignment readingOrder="0"/>
    </xf>
    <xf borderId="13" fillId="4" fontId="4" numFmtId="0" xfId="0" applyAlignment="1" applyBorder="1" applyFont="1">
      <alignment readingOrder="0"/>
    </xf>
    <xf borderId="13" fillId="4" fontId="1" numFmtId="0" xfId="0" applyAlignment="1" applyBorder="1" applyFont="1">
      <alignment horizontal="center" readingOrder="0"/>
    </xf>
    <xf borderId="13" fillId="4" fontId="1" numFmtId="0" xfId="0" applyBorder="1" applyFont="1"/>
    <xf borderId="14" fillId="4" fontId="1" numFmtId="0" xfId="0" applyBorder="1" applyFont="1"/>
    <xf borderId="6" fillId="0" fontId="1" numFmtId="0" xfId="0" applyAlignment="1" applyBorder="1" applyFont="1">
      <alignment readingOrder="0"/>
    </xf>
    <xf borderId="7" fillId="0" fontId="1" numFmtId="0" xfId="0" applyBorder="1" applyFont="1"/>
    <xf borderId="7" fillId="0" fontId="1" numFmtId="0" xfId="0" applyAlignment="1" applyBorder="1" applyFont="1">
      <alignment readingOrder="0"/>
    </xf>
    <xf borderId="7" fillId="0" fontId="1" numFmtId="0" xfId="0" applyAlignment="1" applyBorder="1" applyFont="1">
      <alignment horizontal="center" readingOrder="0"/>
    </xf>
    <xf borderId="8" fillId="0" fontId="1" numFmtId="0" xfId="0" applyAlignment="1" applyBorder="1" applyFont="1">
      <alignment readingOrder="0"/>
    </xf>
    <xf borderId="15" fillId="0" fontId="1" numFmtId="0" xfId="0" applyAlignment="1" applyBorder="1" applyFont="1">
      <alignment readingOrder="0"/>
    </xf>
    <xf borderId="16" fillId="0" fontId="1" numFmtId="0" xfId="0" applyBorder="1" applyFont="1"/>
    <xf borderId="16" fillId="0" fontId="1" numFmtId="0" xfId="0" applyAlignment="1" applyBorder="1" applyFont="1">
      <alignment readingOrder="0"/>
    </xf>
    <xf borderId="16" fillId="0" fontId="1" numFmtId="0" xfId="0" applyAlignment="1" applyBorder="1" applyFont="1">
      <alignment horizontal="center" readingOrder="0"/>
    </xf>
    <xf borderId="17" fillId="0" fontId="1" numFmtId="0" xfId="0" applyBorder="1" applyFont="1"/>
    <xf borderId="10" fillId="3" fontId="1" numFmtId="0" xfId="0" applyBorder="1" applyFont="1"/>
    <xf borderId="17" fillId="0" fontId="1" numFmtId="0" xfId="0" applyAlignment="1" applyBorder="1" applyFont="1">
      <alignment readingOrder="0"/>
    </xf>
    <xf borderId="1" fillId="0" fontId="1" numFmtId="0" xfId="0" applyBorder="1" applyFont="1"/>
    <xf borderId="0" fillId="0" fontId="4"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595247395833333"/>
          <c:y val="0.13185085354896678"/>
          <c:w val="0.8947975260416668"/>
          <c:h val="0.7696316262353997"/>
        </c:manualLayout>
      </c:layout>
      <c:lineChart>
        <c:varyColors val="0"/>
        <c:ser>
          <c:idx val="0"/>
          <c:order val="0"/>
          <c:spPr>
            <a:ln cmpd="sng">
              <a:solidFill>
                <a:srgbClr val="4285F4"/>
              </a:solidFill>
            </a:ln>
          </c:spPr>
          <c:marker>
            <c:symbol val="none"/>
          </c:marker>
          <c:trendline>
            <c:name/>
            <c:spPr>
              <a:ln w="19050">
                <a:solidFill>
                  <a:srgbClr val="000000"/>
                </a:solidFill>
              </a:ln>
            </c:spPr>
            <c:trendlineType val="linear"/>
            <c:dispRSqr val="1"/>
            <c:dispEq val="1"/>
          </c:trendline>
          <c:cat>
            <c:strRef>
              <c:f>'자대크기-업무강도 관계'!$B$17:$F$17</c:f>
            </c:strRef>
          </c:cat>
          <c:val>
            <c:numRef>
              <c:f>'자대크기-업무강도 관계'!$B$18:$F$18</c:f>
              <c:numCache/>
            </c:numRef>
          </c:val>
          <c:smooth val="1"/>
        </c:ser>
        <c:axId val="1380563968"/>
        <c:axId val="1359749664"/>
      </c:lineChart>
      <c:catAx>
        <c:axId val="13805639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9749664"/>
      </c:catAx>
      <c:valAx>
        <c:axId val="13597496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056396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trendline>
            <c:name/>
            <c:spPr>
              <a:ln w="19050">
                <a:solidFill>
                  <a:srgbClr val="000000"/>
                </a:solidFill>
              </a:ln>
            </c:spPr>
            <c:trendlineType val="linear"/>
            <c:dispRSqr val="1"/>
            <c:dispEq val="1"/>
          </c:trendline>
          <c:cat>
            <c:strRef>
              <c:f>'자대크기-업무강도 관계'!$B$12:$F$12</c:f>
            </c:strRef>
          </c:cat>
          <c:val>
            <c:numRef>
              <c:f>'자대크기-업무강도 관계'!$B$13:$F$13</c:f>
              <c:numCache/>
            </c:numRef>
          </c:val>
          <c:smooth val="1"/>
        </c:ser>
        <c:axId val="900505539"/>
        <c:axId val="1350643664"/>
      </c:lineChart>
      <c:catAx>
        <c:axId val="9005055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0643664"/>
      </c:catAx>
      <c:valAx>
        <c:axId val="135064366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050553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solidFill>
              </a:ln>
            </c:spPr>
            <c:trendlineType val="linear"/>
            <c:dispRSqr val="1"/>
            <c:dispEq val="1"/>
          </c:trendline>
          <c:xVal>
            <c:numRef>
              <c:f>'기수-업무강도 관계'!$C$57:$C$89</c:f>
            </c:numRef>
          </c:xVal>
          <c:yVal>
            <c:numRef>
              <c:f>'기수-업무강도 관계'!$E$57:$E$89</c:f>
              <c:numCache/>
            </c:numRef>
          </c:yVal>
        </c:ser>
        <c:dLbls>
          <c:showLegendKey val="0"/>
          <c:showVal val="0"/>
          <c:showCatName val="0"/>
          <c:showSerName val="0"/>
          <c:showPercent val="0"/>
          <c:showBubbleSize val="0"/>
        </c:dLbls>
        <c:axId val="328491028"/>
        <c:axId val="561690186"/>
      </c:scatterChart>
      <c:valAx>
        <c:axId val="32849102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1690186"/>
      </c:valAx>
      <c:valAx>
        <c:axId val="5616901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2849102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19</xdr:row>
      <xdr:rowOff>38100</xdr:rowOff>
    </xdr:from>
    <xdr:ext cx="5715000" cy="3533775"/>
    <xdr:graphicFrame>
      <xdr:nvGraphicFramePr>
        <xdr:cNvPr id="1" name="Chart 1" title="차트"/>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38100</xdr:colOff>
      <xdr:row>1</xdr:row>
      <xdr:rowOff>66675</xdr:rowOff>
    </xdr:from>
    <xdr:ext cx="5715000" cy="3533775"/>
    <xdr:graphicFrame>
      <xdr:nvGraphicFramePr>
        <xdr:cNvPr id="2" name="Chart 2" title="차트"/>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409575</xdr:colOff>
      <xdr:row>0</xdr:row>
      <xdr:rowOff>142875</xdr:rowOff>
    </xdr:from>
    <xdr:ext cx="5715000" cy="3533775"/>
    <xdr:graphicFrame>
      <xdr:nvGraphicFramePr>
        <xdr:cNvPr id="3" name="Chart 3" title="차트"/>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6.43"/>
    <col customWidth="1" min="7" max="7" width="7.86"/>
    <col customWidth="1" hidden="1" min="8" max="8" width="247.43"/>
    <col customWidth="1" min="9" max="10" width="28.71"/>
    <col customWidth="1" min="11" max="16" width="21.57"/>
  </cols>
  <sheetData>
    <row r="1" ht="15.75" customHeight="1">
      <c r="A1" s="1" t="s">
        <v>0</v>
      </c>
      <c r="B1" s="2" t="s">
        <v>1</v>
      </c>
      <c r="C1" s="2" t="s">
        <v>2</v>
      </c>
      <c r="D1" s="2" t="s">
        <v>3</v>
      </c>
      <c r="E1" s="2" t="s">
        <v>4</v>
      </c>
      <c r="F1" s="2" t="s">
        <v>5</v>
      </c>
      <c r="G1" s="2" t="s">
        <v>6</v>
      </c>
      <c r="H1" s="2" t="s">
        <v>7</v>
      </c>
      <c r="J1" s="2"/>
    </row>
    <row r="2" ht="15.75" customHeight="1">
      <c r="A2" s="3">
        <v>44361.84864810185</v>
      </c>
      <c r="B2" s="4">
        <v>43831.0</v>
      </c>
      <c r="C2" s="2" t="s">
        <v>8</v>
      </c>
      <c r="D2" s="2" t="s">
        <v>9</v>
      </c>
      <c r="E2" s="2" t="s">
        <v>10</v>
      </c>
      <c r="F2" s="2">
        <v>2.0</v>
      </c>
      <c r="G2" s="2" t="s">
        <v>11</v>
      </c>
      <c r="I2" s="1" t="str">
        <f t="shared" ref="I2:I188" si="1">trim(E2)</f>
        <v>장비물자보급</v>
      </c>
    </row>
    <row r="3" ht="15.75" customHeight="1">
      <c r="A3" s="3">
        <v>44361.852866180554</v>
      </c>
      <c r="B3" s="4">
        <v>44228.0</v>
      </c>
      <c r="C3" s="2" t="s">
        <v>12</v>
      </c>
      <c r="D3" s="2" t="s">
        <v>13</v>
      </c>
      <c r="E3" s="2" t="s">
        <v>14</v>
      </c>
      <c r="F3" s="2">
        <v>1.0</v>
      </c>
      <c r="G3" s="2" t="s">
        <v>11</v>
      </c>
      <c r="H3" s="2" t="s">
        <v>15</v>
      </c>
      <c r="I3" s="1" t="str">
        <f t="shared" si="1"/>
        <v>전력설비</v>
      </c>
      <c r="J3" s="2"/>
    </row>
    <row r="4" ht="15.75" customHeight="1">
      <c r="A4" s="3">
        <v>44361.85385063657</v>
      </c>
      <c r="B4" s="4">
        <v>44075.0</v>
      </c>
      <c r="C4" s="2" t="s">
        <v>8</v>
      </c>
      <c r="D4" s="2" t="s">
        <v>13</v>
      </c>
      <c r="E4" s="2" t="s">
        <v>16</v>
      </c>
      <c r="F4" s="2">
        <v>10.0</v>
      </c>
      <c r="G4" s="2" t="s">
        <v>11</v>
      </c>
      <c r="H4" s="2" t="s">
        <v>17</v>
      </c>
      <c r="I4" s="1" t="str">
        <f t="shared" si="1"/>
        <v>항공기기체정비</v>
      </c>
      <c r="J4" s="2"/>
    </row>
    <row r="5" ht="15.75" customHeight="1">
      <c r="A5" s="3">
        <v>44361.86111936343</v>
      </c>
      <c r="B5" s="4">
        <v>44317.0</v>
      </c>
      <c r="C5" s="2" t="s">
        <v>8</v>
      </c>
      <c r="D5" s="2" t="s">
        <v>9</v>
      </c>
      <c r="E5" s="2" t="s">
        <v>18</v>
      </c>
      <c r="F5" s="2">
        <v>6.0</v>
      </c>
      <c r="G5" s="2" t="s">
        <v>19</v>
      </c>
      <c r="H5" s="2" t="s">
        <v>20</v>
      </c>
      <c r="I5" s="1" t="str">
        <f t="shared" si="1"/>
        <v>군사경찰</v>
      </c>
      <c r="J5" s="2"/>
    </row>
    <row r="6" ht="15.75" customHeight="1">
      <c r="A6" s="3">
        <v>44361.869261875</v>
      </c>
      <c r="B6" s="4">
        <v>44256.0</v>
      </c>
      <c r="C6" s="2" t="s">
        <v>21</v>
      </c>
      <c r="D6" s="2" t="s">
        <v>22</v>
      </c>
      <c r="E6" s="2" t="s">
        <v>23</v>
      </c>
      <c r="F6" s="2">
        <v>3.0</v>
      </c>
      <c r="G6" s="2" t="s">
        <v>11</v>
      </c>
      <c r="I6" s="1" t="str">
        <f t="shared" si="1"/>
        <v>인사교육</v>
      </c>
    </row>
    <row r="7" ht="15.75" customHeight="1">
      <c r="A7" s="3">
        <v>44361.88249239583</v>
      </c>
      <c r="B7" s="4">
        <v>43983.0</v>
      </c>
      <c r="C7" s="2" t="s">
        <v>24</v>
      </c>
      <c r="D7" s="2" t="s">
        <v>25</v>
      </c>
      <c r="E7" s="2" t="s">
        <v>26</v>
      </c>
      <c r="F7" s="2">
        <v>3.0</v>
      </c>
      <c r="G7" s="2" t="s">
        <v>11</v>
      </c>
      <c r="H7" s="2" t="s">
        <v>27</v>
      </c>
      <c r="I7" s="1" t="str">
        <f t="shared" si="1"/>
        <v>일반차량운전</v>
      </c>
      <c r="J7" s="2"/>
    </row>
    <row r="8" ht="15.75" customHeight="1">
      <c r="A8" s="3">
        <v>44361.89139568287</v>
      </c>
      <c r="B8" s="4">
        <v>43617.0</v>
      </c>
      <c r="C8" s="2" t="s">
        <v>28</v>
      </c>
      <c r="D8" s="2" t="s">
        <v>13</v>
      </c>
      <c r="E8" s="2" t="s">
        <v>10</v>
      </c>
      <c r="F8" s="2">
        <v>5.0</v>
      </c>
      <c r="G8" s="2" t="s">
        <v>11</v>
      </c>
      <c r="I8" s="1" t="str">
        <f t="shared" si="1"/>
        <v>장비물자보급</v>
      </c>
    </row>
    <row r="9" ht="15.75" customHeight="1">
      <c r="A9" s="3">
        <v>44361.896422777776</v>
      </c>
      <c r="B9" s="4">
        <v>43922.0</v>
      </c>
      <c r="C9" s="2" t="s">
        <v>29</v>
      </c>
      <c r="D9" s="2" t="s">
        <v>9</v>
      </c>
      <c r="E9" s="2" t="s">
        <v>30</v>
      </c>
      <c r="F9" s="2">
        <v>4.0</v>
      </c>
      <c r="G9" s="2" t="s">
        <v>11</v>
      </c>
      <c r="H9" s="2" t="s">
        <v>31</v>
      </c>
      <c r="I9" s="1" t="str">
        <f t="shared" si="1"/>
        <v>정보체계관리</v>
      </c>
      <c r="J9" s="2"/>
    </row>
    <row r="10" ht="15.75" customHeight="1">
      <c r="A10" s="3">
        <v>44361.934736689815</v>
      </c>
      <c r="B10" s="4">
        <v>43709.0</v>
      </c>
      <c r="C10" s="2" t="s">
        <v>32</v>
      </c>
      <c r="D10" s="2" t="s">
        <v>22</v>
      </c>
      <c r="E10" s="2" t="s">
        <v>26</v>
      </c>
      <c r="F10" s="2">
        <v>4.0</v>
      </c>
      <c r="G10" s="2" t="s">
        <v>11</v>
      </c>
      <c r="I10" s="1" t="str">
        <f t="shared" si="1"/>
        <v>일반차량운전</v>
      </c>
    </row>
    <row r="11" ht="15.75" customHeight="1">
      <c r="A11" s="3">
        <v>44362.37919072917</v>
      </c>
      <c r="B11" s="4">
        <v>43922.0</v>
      </c>
      <c r="C11" s="2" t="s">
        <v>33</v>
      </c>
      <c r="D11" s="2" t="s">
        <v>9</v>
      </c>
      <c r="E11" s="2" t="s">
        <v>26</v>
      </c>
      <c r="F11" s="2">
        <v>8.0</v>
      </c>
      <c r="G11" s="2" t="s">
        <v>11</v>
      </c>
      <c r="H11" s="2" t="s">
        <v>34</v>
      </c>
      <c r="I11" s="1" t="str">
        <f t="shared" si="1"/>
        <v>일반차량운전</v>
      </c>
      <c r="J11" s="2"/>
    </row>
    <row r="12" ht="15.75" customHeight="1">
      <c r="A12" s="3">
        <v>44362.80915450232</v>
      </c>
      <c r="B12" s="4">
        <v>44228.0</v>
      </c>
      <c r="C12" s="2" t="s">
        <v>24</v>
      </c>
      <c r="D12" s="2" t="s">
        <v>25</v>
      </c>
      <c r="E12" s="2" t="s">
        <v>35</v>
      </c>
      <c r="F12" s="2">
        <v>4.0</v>
      </c>
      <c r="G12" s="2" t="s">
        <v>11</v>
      </c>
      <c r="H12" s="2" t="s">
        <v>36</v>
      </c>
      <c r="I12" s="1" t="str">
        <f t="shared" si="1"/>
        <v>운항관제</v>
      </c>
      <c r="J12" s="2"/>
    </row>
    <row r="13" ht="15.75" customHeight="1">
      <c r="A13" s="3">
        <v>44362.82154765046</v>
      </c>
      <c r="B13" s="4">
        <v>43952.0</v>
      </c>
      <c r="C13" s="2" t="s">
        <v>37</v>
      </c>
      <c r="D13" s="2" t="s">
        <v>25</v>
      </c>
      <c r="E13" s="2" t="s">
        <v>38</v>
      </c>
      <c r="F13" s="2">
        <v>9.0</v>
      </c>
      <c r="G13" s="2" t="s">
        <v>11</v>
      </c>
      <c r="I13" s="1" t="str">
        <f t="shared" si="1"/>
        <v>공병장비운전</v>
      </c>
    </row>
    <row r="14" ht="15.75" customHeight="1">
      <c r="A14" s="3">
        <v>44363.056988738426</v>
      </c>
      <c r="B14" s="4">
        <v>43647.0</v>
      </c>
      <c r="C14" s="2" t="s">
        <v>29</v>
      </c>
      <c r="D14" s="2" t="s">
        <v>13</v>
      </c>
      <c r="E14" s="2" t="s">
        <v>39</v>
      </c>
      <c r="F14" s="2">
        <v>3.0</v>
      </c>
      <c r="G14" s="2" t="s">
        <v>11</v>
      </c>
      <c r="I14" s="1" t="str">
        <f t="shared" si="1"/>
        <v>조리</v>
      </c>
    </row>
    <row r="15" ht="15.75" customHeight="1">
      <c r="A15" s="3">
        <v>44363.10410565972</v>
      </c>
      <c r="B15" s="4">
        <v>43709.0</v>
      </c>
      <c r="C15" s="2" t="s">
        <v>24</v>
      </c>
      <c r="D15" s="2" t="s">
        <v>25</v>
      </c>
      <c r="E15" s="2" t="s">
        <v>40</v>
      </c>
      <c r="F15" s="2">
        <v>4.0</v>
      </c>
      <c r="G15" s="2" t="s">
        <v>11</v>
      </c>
      <c r="I15" s="1" t="str">
        <f t="shared" si="1"/>
        <v>기계설비</v>
      </c>
    </row>
    <row r="16" ht="15.75" customHeight="1">
      <c r="A16" s="3">
        <v>44363.12084496528</v>
      </c>
      <c r="B16" s="5">
        <v>43770.0</v>
      </c>
      <c r="C16" s="2" t="s">
        <v>41</v>
      </c>
      <c r="D16" s="2" t="s">
        <v>25</v>
      </c>
      <c r="E16" s="2" t="s">
        <v>42</v>
      </c>
      <c r="F16" s="2">
        <v>3.0</v>
      </c>
      <c r="G16" s="2" t="s">
        <v>11</v>
      </c>
      <c r="I16" s="1" t="str">
        <f t="shared" si="1"/>
        <v>정훈</v>
      </c>
    </row>
    <row r="17" ht="15.75" customHeight="1">
      <c r="A17" s="3">
        <v>44363.150777835646</v>
      </c>
      <c r="B17" s="4">
        <v>44256.0</v>
      </c>
      <c r="C17" s="2" t="s">
        <v>29</v>
      </c>
      <c r="D17" s="2" t="s">
        <v>9</v>
      </c>
      <c r="E17" s="2" t="s">
        <v>43</v>
      </c>
      <c r="F17" s="2">
        <v>2.0</v>
      </c>
      <c r="G17" s="2" t="s">
        <v>11</v>
      </c>
      <c r="I17" s="1" t="str">
        <f t="shared" si="1"/>
        <v>항공전자장비정비</v>
      </c>
    </row>
    <row r="18" ht="15.75" customHeight="1">
      <c r="A18" s="3">
        <v>44363.161636770834</v>
      </c>
      <c r="B18" s="2" t="s">
        <v>44</v>
      </c>
      <c r="C18" s="2" t="s">
        <v>45</v>
      </c>
      <c r="D18" s="2" t="s">
        <v>22</v>
      </c>
      <c r="E18" s="2" t="s">
        <v>46</v>
      </c>
      <c r="F18" s="2">
        <v>4.0</v>
      </c>
      <c r="G18" s="2" t="s">
        <v>11</v>
      </c>
      <c r="H18" s="2" t="s">
        <v>47</v>
      </c>
      <c r="I18" s="1" t="str">
        <f t="shared" si="1"/>
        <v>중거리유도무기 발사운용</v>
      </c>
      <c r="J18" s="2"/>
    </row>
    <row r="19" ht="15.75" customHeight="1">
      <c r="A19" s="3">
        <v>44363.190098935185</v>
      </c>
      <c r="B19" s="4">
        <v>43709.0</v>
      </c>
      <c r="C19" s="2" t="s">
        <v>48</v>
      </c>
      <c r="D19" s="2" t="s">
        <v>9</v>
      </c>
      <c r="E19" s="2" t="s">
        <v>49</v>
      </c>
      <c r="F19" s="2">
        <v>10.0</v>
      </c>
      <c r="G19" s="2" t="s">
        <v>50</v>
      </c>
      <c r="I19" s="1" t="str">
        <f t="shared" si="1"/>
        <v>항공기 무기정비</v>
      </c>
    </row>
    <row r="20" ht="15.75" customHeight="1">
      <c r="A20" s="3">
        <v>44363.23355030092</v>
      </c>
      <c r="B20" s="4">
        <v>43709.0</v>
      </c>
      <c r="C20" s="2" t="s">
        <v>8</v>
      </c>
      <c r="D20" s="2" t="s">
        <v>9</v>
      </c>
      <c r="E20" s="2" t="s">
        <v>18</v>
      </c>
      <c r="F20" s="2">
        <v>4.0</v>
      </c>
      <c r="G20" s="2" t="s">
        <v>19</v>
      </c>
      <c r="H20" s="2" t="s">
        <v>51</v>
      </c>
      <c r="I20" s="1" t="str">
        <f t="shared" si="1"/>
        <v>군사경찰</v>
      </c>
      <c r="J20" s="2"/>
    </row>
    <row r="21" ht="15.75" customHeight="1">
      <c r="A21" s="3">
        <v>44363.28023853009</v>
      </c>
      <c r="B21" s="5">
        <v>44136.0</v>
      </c>
      <c r="C21" s="2" t="s">
        <v>33</v>
      </c>
      <c r="D21" s="2" t="s">
        <v>9</v>
      </c>
      <c r="E21" s="2" t="s">
        <v>52</v>
      </c>
      <c r="F21" s="2">
        <v>6.0</v>
      </c>
      <c r="G21" s="2" t="s">
        <v>11</v>
      </c>
      <c r="H21" s="2" t="s">
        <v>53</v>
      </c>
      <c r="I21" s="1" t="str">
        <f t="shared" si="1"/>
        <v>유류보급</v>
      </c>
      <c r="J21" s="2"/>
    </row>
    <row r="22" ht="15.75" customHeight="1">
      <c r="A22" s="3">
        <v>44363.28545851852</v>
      </c>
      <c r="B22" s="2" t="s">
        <v>54</v>
      </c>
      <c r="C22" s="2" t="s">
        <v>55</v>
      </c>
      <c r="D22" s="2" t="s">
        <v>13</v>
      </c>
      <c r="E22" s="2" t="s">
        <v>56</v>
      </c>
      <c r="F22" s="2">
        <v>2.0</v>
      </c>
      <c r="G22" s="2" t="s">
        <v>19</v>
      </c>
      <c r="I22" s="1" t="str">
        <f t="shared" si="1"/>
        <v>대공포 운용</v>
      </c>
    </row>
    <row r="23" ht="15.75" customHeight="1">
      <c r="A23" s="3">
        <v>44363.32184579861</v>
      </c>
      <c r="B23" s="4">
        <v>43525.0</v>
      </c>
      <c r="C23" s="2" t="s">
        <v>55</v>
      </c>
      <c r="D23" s="2" t="s">
        <v>57</v>
      </c>
      <c r="E23" s="2" t="s">
        <v>58</v>
      </c>
      <c r="F23" s="2">
        <v>3.0</v>
      </c>
      <c r="G23" s="2" t="s">
        <v>11</v>
      </c>
      <c r="I23" s="1" t="str">
        <f t="shared" si="1"/>
        <v>일반차량운전병</v>
      </c>
    </row>
    <row r="24" ht="15.75" customHeight="1">
      <c r="A24" s="3">
        <v>44363.33815358796</v>
      </c>
      <c r="B24" s="4">
        <v>43497.0</v>
      </c>
      <c r="C24" s="2" t="s">
        <v>59</v>
      </c>
      <c r="D24" s="2" t="s">
        <v>9</v>
      </c>
      <c r="E24" s="2" t="s">
        <v>60</v>
      </c>
      <c r="F24" s="2">
        <v>10.0</v>
      </c>
      <c r="G24" s="2" t="s">
        <v>11</v>
      </c>
      <c r="H24" s="2" t="s">
        <v>61</v>
      </c>
      <c r="I24" s="1" t="str">
        <f t="shared" si="1"/>
        <v>항공기 기체정비</v>
      </c>
      <c r="J24" s="2"/>
    </row>
    <row r="25" ht="15.75" customHeight="1">
      <c r="A25" s="3">
        <v>44363.34580797453</v>
      </c>
      <c r="B25" s="4">
        <v>43831.0</v>
      </c>
      <c r="C25" s="2" t="s">
        <v>62</v>
      </c>
      <c r="D25" s="2" t="s">
        <v>22</v>
      </c>
      <c r="E25" s="2" t="s">
        <v>56</v>
      </c>
      <c r="F25" s="2">
        <v>5.0</v>
      </c>
      <c r="G25" s="2" t="s">
        <v>11</v>
      </c>
      <c r="H25" s="2" t="s">
        <v>63</v>
      </c>
      <c r="I25" s="1" t="str">
        <f t="shared" si="1"/>
        <v>대공포 운용</v>
      </c>
      <c r="J25" s="2"/>
    </row>
    <row r="26" ht="15.75" customHeight="1">
      <c r="A26" s="3">
        <v>44363.35417388889</v>
      </c>
      <c r="B26" s="4">
        <v>43983.0</v>
      </c>
      <c r="C26" s="2" t="s">
        <v>64</v>
      </c>
      <c r="D26" s="2" t="s">
        <v>65</v>
      </c>
      <c r="E26" s="2" t="s">
        <v>18</v>
      </c>
      <c r="F26" s="2">
        <v>2.0</v>
      </c>
      <c r="G26" s="2" t="s">
        <v>19</v>
      </c>
      <c r="H26" s="2" t="s">
        <v>66</v>
      </c>
      <c r="I26" s="1" t="str">
        <f t="shared" si="1"/>
        <v>군사경찰</v>
      </c>
      <c r="J26" s="2"/>
    </row>
    <row r="27" ht="15.75" customHeight="1">
      <c r="A27" s="3">
        <v>44363.38007858796</v>
      </c>
      <c r="B27" s="4">
        <v>44044.0</v>
      </c>
      <c r="C27" s="2" t="s">
        <v>67</v>
      </c>
      <c r="D27" s="2" t="s">
        <v>9</v>
      </c>
      <c r="E27" s="2" t="s">
        <v>68</v>
      </c>
      <c r="F27" s="2">
        <v>3.0</v>
      </c>
      <c r="G27" s="2" t="s">
        <v>19</v>
      </c>
      <c r="H27" s="2" t="s">
        <v>69</v>
      </c>
      <c r="I27" s="1" t="str">
        <f t="shared" si="1"/>
        <v>항공정보운영</v>
      </c>
      <c r="J27" s="2"/>
    </row>
    <row r="28" ht="15.75" customHeight="1">
      <c r="A28" s="3">
        <v>44363.38456731482</v>
      </c>
      <c r="B28" s="4">
        <v>43617.0</v>
      </c>
      <c r="C28" s="2" t="s">
        <v>41</v>
      </c>
      <c r="D28" s="2" t="s">
        <v>25</v>
      </c>
      <c r="E28" s="2" t="s">
        <v>16</v>
      </c>
      <c r="F28" s="2">
        <v>7.0</v>
      </c>
      <c r="G28" s="2" t="s">
        <v>11</v>
      </c>
      <c r="H28" s="2" t="s">
        <v>70</v>
      </c>
      <c r="I28" s="1" t="str">
        <f t="shared" si="1"/>
        <v>항공기기체정비</v>
      </c>
      <c r="J28" s="2"/>
    </row>
    <row r="29" ht="15.75" customHeight="1">
      <c r="A29" s="3">
        <v>44363.402269479164</v>
      </c>
      <c r="B29" s="4">
        <v>43709.0</v>
      </c>
      <c r="C29" s="2" t="s">
        <v>37</v>
      </c>
      <c r="D29" s="2" t="s">
        <v>25</v>
      </c>
      <c r="E29" s="2" t="s">
        <v>71</v>
      </c>
      <c r="F29" s="2">
        <v>5.0</v>
      </c>
      <c r="G29" s="2" t="s">
        <v>11</v>
      </c>
      <c r="H29" s="2" t="s">
        <v>72</v>
      </c>
      <c r="I29" s="1" t="str">
        <f t="shared" si="1"/>
        <v>화생방</v>
      </c>
      <c r="J29" s="2"/>
    </row>
    <row r="30" ht="15.75" customHeight="1">
      <c r="A30" s="3">
        <v>44363.41287833333</v>
      </c>
      <c r="B30" s="4">
        <v>43922.0</v>
      </c>
      <c r="C30" s="2" t="s">
        <v>73</v>
      </c>
      <c r="D30" s="2" t="s">
        <v>9</v>
      </c>
      <c r="E30" s="2" t="s">
        <v>10</v>
      </c>
      <c r="F30" s="2">
        <v>3.0</v>
      </c>
      <c r="G30" s="2" t="s">
        <v>19</v>
      </c>
      <c r="H30" s="2" t="s">
        <v>74</v>
      </c>
      <c r="I30" s="1" t="str">
        <f t="shared" si="1"/>
        <v>장비물자보급</v>
      </c>
      <c r="J30" s="2"/>
    </row>
    <row r="31" ht="15.75" customHeight="1">
      <c r="A31" s="3">
        <v>44363.448444375</v>
      </c>
      <c r="B31" s="4">
        <v>43983.0</v>
      </c>
      <c r="C31" s="2" t="s">
        <v>75</v>
      </c>
      <c r="D31" s="2" t="s">
        <v>57</v>
      </c>
      <c r="E31" s="2" t="s">
        <v>76</v>
      </c>
      <c r="F31" s="2">
        <v>2.0</v>
      </c>
      <c r="G31" s="2" t="s">
        <v>11</v>
      </c>
      <c r="H31" s="2" t="s">
        <v>77</v>
      </c>
      <c r="I31" s="1" t="str">
        <f t="shared" si="1"/>
        <v>항공운수</v>
      </c>
      <c r="J31" s="2"/>
    </row>
    <row r="32" ht="15.75" customHeight="1">
      <c r="A32" s="3">
        <v>44363.449770011575</v>
      </c>
      <c r="B32" s="4">
        <v>44197.0</v>
      </c>
      <c r="C32" s="2" t="s">
        <v>78</v>
      </c>
      <c r="D32" s="2" t="s">
        <v>13</v>
      </c>
      <c r="E32" s="2" t="s">
        <v>79</v>
      </c>
      <c r="F32" s="2">
        <v>2.0</v>
      </c>
      <c r="G32" s="2" t="s">
        <v>19</v>
      </c>
      <c r="H32" s="2" t="s">
        <v>80</v>
      </c>
      <c r="I32" s="1" t="str">
        <f t="shared" si="1"/>
        <v>무선통신체계정비</v>
      </c>
      <c r="J32" s="2"/>
    </row>
    <row r="33" ht="15.75" customHeight="1">
      <c r="A33" s="3">
        <v>44363.49716571759</v>
      </c>
      <c r="B33" s="4">
        <v>44075.0</v>
      </c>
      <c r="C33" s="2" t="s">
        <v>41</v>
      </c>
      <c r="D33" s="2" t="s">
        <v>9</v>
      </c>
      <c r="E33" s="2" t="s">
        <v>10</v>
      </c>
      <c r="F33" s="2">
        <v>1.0</v>
      </c>
      <c r="G33" s="2" t="s">
        <v>11</v>
      </c>
      <c r="H33" s="2" t="s">
        <v>81</v>
      </c>
      <c r="I33" s="1" t="str">
        <f t="shared" si="1"/>
        <v>장비물자보급</v>
      </c>
      <c r="J33" s="2"/>
    </row>
    <row r="34" ht="15.75" customHeight="1">
      <c r="A34" s="3">
        <v>44363.50017494213</v>
      </c>
      <c r="B34" s="2">
        <v>20.0</v>
      </c>
      <c r="C34" s="2" t="s">
        <v>55</v>
      </c>
      <c r="D34" s="2" t="s">
        <v>57</v>
      </c>
      <c r="E34" s="2" t="s">
        <v>82</v>
      </c>
      <c r="F34" s="2">
        <v>7.0</v>
      </c>
      <c r="G34" s="2" t="s">
        <v>19</v>
      </c>
      <c r="H34" s="2" t="s">
        <v>83</v>
      </c>
      <c r="I34" s="1" t="str">
        <f t="shared" si="1"/>
        <v>항공통제</v>
      </c>
      <c r="J34" s="2"/>
    </row>
    <row r="35" ht="15.75" customHeight="1">
      <c r="A35" s="3">
        <v>44363.51178490741</v>
      </c>
      <c r="B35" s="2" t="s">
        <v>84</v>
      </c>
      <c r="C35" s="2" t="s">
        <v>85</v>
      </c>
      <c r="D35" s="2" t="s">
        <v>9</v>
      </c>
      <c r="E35" s="2" t="s">
        <v>35</v>
      </c>
      <c r="F35" s="2">
        <v>5.0</v>
      </c>
      <c r="G35" s="2" t="s">
        <v>19</v>
      </c>
      <c r="H35" s="2" t="s">
        <v>86</v>
      </c>
      <c r="I35" s="1" t="str">
        <f t="shared" si="1"/>
        <v>운항관제</v>
      </c>
      <c r="J35" s="2"/>
    </row>
    <row r="36" ht="15.75" customHeight="1">
      <c r="A36" s="3">
        <v>44363.52429215278</v>
      </c>
      <c r="B36" s="4">
        <v>43983.0</v>
      </c>
      <c r="C36" s="2" t="s">
        <v>41</v>
      </c>
      <c r="D36" s="2" t="s">
        <v>25</v>
      </c>
      <c r="E36" s="2" t="s">
        <v>68</v>
      </c>
      <c r="F36" s="2">
        <v>4.0</v>
      </c>
      <c r="G36" s="2" t="s">
        <v>11</v>
      </c>
      <c r="I36" s="1" t="str">
        <f t="shared" si="1"/>
        <v>항공정보운영</v>
      </c>
    </row>
    <row r="37" ht="15.75" customHeight="1">
      <c r="A37" s="3">
        <v>44363.52575407407</v>
      </c>
      <c r="B37" s="2" t="s">
        <v>87</v>
      </c>
      <c r="C37" s="2" t="s">
        <v>88</v>
      </c>
      <c r="D37" s="2" t="s">
        <v>9</v>
      </c>
      <c r="E37" s="2" t="s">
        <v>89</v>
      </c>
      <c r="F37" s="2">
        <v>3.0</v>
      </c>
      <c r="G37" s="2" t="s">
        <v>11</v>
      </c>
      <c r="H37" s="2" t="s">
        <v>90</v>
      </c>
      <c r="I37" s="1" t="str">
        <f t="shared" si="1"/>
        <v>항공기 제작정비</v>
      </c>
      <c r="J37" s="2"/>
    </row>
    <row r="38" ht="15.75" customHeight="1">
      <c r="A38" s="3">
        <v>44363.53091930556</v>
      </c>
      <c r="B38" s="5">
        <v>44166.0</v>
      </c>
      <c r="C38" s="2" t="s">
        <v>8</v>
      </c>
      <c r="D38" s="2" t="s">
        <v>22</v>
      </c>
      <c r="E38" s="2" t="s">
        <v>91</v>
      </c>
      <c r="F38" s="2">
        <v>6.0</v>
      </c>
      <c r="G38" s="2" t="s">
        <v>11</v>
      </c>
      <c r="H38" s="2" t="s">
        <v>92</v>
      </c>
      <c r="I38" s="1" t="str">
        <f t="shared" si="1"/>
        <v>방공포 차량운전</v>
      </c>
      <c r="J38" s="2"/>
    </row>
    <row r="39" ht="15.75" customHeight="1">
      <c r="A39" s="3">
        <v>44363.55759481482</v>
      </c>
      <c r="B39" s="4">
        <v>43497.0</v>
      </c>
      <c r="C39" s="2" t="s">
        <v>37</v>
      </c>
      <c r="D39" s="2" t="s">
        <v>25</v>
      </c>
      <c r="E39" s="2" t="s">
        <v>56</v>
      </c>
      <c r="F39" s="2">
        <v>8.0</v>
      </c>
      <c r="G39" s="2" t="s">
        <v>11</v>
      </c>
      <c r="H39" s="2" t="s">
        <v>93</v>
      </c>
      <c r="I39" s="1" t="str">
        <f t="shared" si="1"/>
        <v>대공포 운용</v>
      </c>
      <c r="J39" s="2"/>
    </row>
    <row r="40" ht="15.75" customHeight="1">
      <c r="A40" s="3">
        <v>44363.58843870371</v>
      </c>
      <c r="B40" s="5">
        <v>44105.0</v>
      </c>
      <c r="C40" s="2" t="s">
        <v>88</v>
      </c>
      <c r="D40" s="2" t="s">
        <v>13</v>
      </c>
      <c r="E40" s="2" t="s">
        <v>94</v>
      </c>
      <c r="F40" s="2">
        <v>2.0</v>
      </c>
      <c r="G40" s="2" t="s">
        <v>11</v>
      </c>
      <c r="I40" s="1" t="str">
        <f t="shared" si="1"/>
        <v>단거리유도무기운용</v>
      </c>
    </row>
    <row r="41" ht="15.75" customHeight="1">
      <c r="A41" s="3">
        <v>44363.60390766204</v>
      </c>
      <c r="B41" s="5">
        <v>44136.0</v>
      </c>
      <c r="C41" s="2" t="s">
        <v>95</v>
      </c>
      <c r="D41" s="2" t="s">
        <v>13</v>
      </c>
      <c r="E41" s="2" t="s">
        <v>30</v>
      </c>
      <c r="F41" s="2">
        <v>2.0</v>
      </c>
      <c r="G41" s="2" t="s">
        <v>11</v>
      </c>
      <c r="H41" s="2" t="s">
        <v>96</v>
      </c>
      <c r="I41" s="1" t="str">
        <f t="shared" si="1"/>
        <v>정보체계관리</v>
      </c>
      <c r="J41" s="2"/>
    </row>
    <row r="42" ht="15.75" customHeight="1">
      <c r="A42" s="3">
        <v>44363.604997939816</v>
      </c>
      <c r="B42" s="4">
        <v>44228.0</v>
      </c>
      <c r="C42" s="2" t="s">
        <v>97</v>
      </c>
      <c r="D42" s="2" t="s">
        <v>13</v>
      </c>
      <c r="E42" s="2" t="s">
        <v>82</v>
      </c>
      <c r="F42" s="2">
        <v>2.0</v>
      </c>
      <c r="G42" s="2" t="s">
        <v>19</v>
      </c>
      <c r="H42" s="2" t="s">
        <v>98</v>
      </c>
      <c r="I42" s="1" t="str">
        <f t="shared" si="1"/>
        <v>항공통제</v>
      </c>
      <c r="J42" s="2"/>
    </row>
    <row r="43" ht="15.75" customHeight="1">
      <c r="A43" s="3">
        <v>44363.620011817125</v>
      </c>
      <c r="B43" s="4">
        <v>44287.0</v>
      </c>
      <c r="C43" s="2" t="s">
        <v>59</v>
      </c>
      <c r="D43" s="2" t="s">
        <v>9</v>
      </c>
      <c r="E43" s="2" t="s">
        <v>39</v>
      </c>
      <c r="F43" s="2">
        <v>9.0</v>
      </c>
      <c r="G43" s="2" t="s">
        <v>11</v>
      </c>
      <c r="I43" s="1" t="str">
        <f t="shared" si="1"/>
        <v>조리</v>
      </c>
    </row>
    <row r="44" ht="15.75" customHeight="1">
      <c r="A44" s="3">
        <v>44363.62733596065</v>
      </c>
      <c r="B44" s="4">
        <v>44287.0</v>
      </c>
      <c r="C44" s="2" t="s">
        <v>88</v>
      </c>
      <c r="D44" s="2" t="s">
        <v>13</v>
      </c>
      <c r="E44" s="2" t="s">
        <v>39</v>
      </c>
      <c r="F44" s="2">
        <v>6.0</v>
      </c>
      <c r="G44" s="2" t="s">
        <v>19</v>
      </c>
      <c r="H44" s="2" t="s">
        <v>99</v>
      </c>
      <c r="I44" s="1" t="str">
        <f t="shared" si="1"/>
        <v>조리</v>
      </c>
      <c r="J44" s="2"/>
    </row>
    <row r="45" ht="15.75" customHeight="1">
      <c r="A45" s="3">
        <v>44363.62932954861</v>
      </c>
      <c r="B45" s="4">
        <v>44075.0</v>
      </c>
      <c r="C45" s="2" t="s">
        <v>78</v>
      </c>
      <c r="D45" s="2" t="s">
        <v>13</v>
      </c>
      <c r="E45" s="2" t="s">
        <v>91</v>
      </c>
      <c r="F45" s="2">
        <v>3.0</v>
      </c>
      <c r="G45" s="2" t="s">
        <v>11</v>
      </c>
      <c r="I45" s="1" t="str">
        <f t="shared" si="1"/>
        <v>방공포 차량운전</v>
      </c>
    </row>
    <row r="46" ht="15.75" customHeight="1">
      <c r="A46" s="3">
        <v>44363.65615815972</v>
      </c>
      <c r="B46" s="4">
        <v>43132.0</v>
      </c>
      <c r="C46" s="2" t="s">
        <v>55</v>
      </c>
      <c r="D46" s="2" t="s">
        <v>13</v>
      </c>
      <c r="E46" s="2" t="s">
        <v>100</v>
      </c>
      <c r="F46" s="2">
        <v>1.0</v>
      </c>
      <c r="G46" s="2" t="s">
        <v>19</v>
      </c>
      <c r="H46" s="2" t="s">
        <v>101</v>
      </c>
      <c r="I46" s="1" t="str">
        <f t="shared" si="1"/>
        <v>기상관측</v>
      </c>
      <c r="J46" s="2"/>
    </row>
    <row r="47" ht="15.75" customHeight="1">
      <c r="A47" s="3">
        <v>44363.66430827546</v>
      </c>
      <c r="B47" s="4">
        <v>43344.0</v>
      </c>
      <c r="C47" s="2" t="s">
        <v>48</v>
      </c>
      <c r="D47" s="2" t="s">
        <v>9</v>
      </c>
      <c r="E47" s="2" t="s">
        <v>49</v>
      </c>
      <c r="F47" s="2">
        <v>9.0</v>
      </c>
      <c r="G47" s="2" t="s">
        <v>11</v>
      </c>
      <c r="H47" s="2" t="s">
        <v>102</v>
      </c>
      <c r="I47" s="1" t="str">
        <f t="shared" si="1"/>
        <v>항공기 무기정비</v>
      </c>
      <c r="J47" s="2"/>
    </row>
    <row r="48" ht="15.75" customHeight="1">
      <c r="A48" s="3">
        <v>44363.66463222222</v>
      </c>
      <c r="B48" s="4">
        <v>44317.0</v>
      </c>
      <c r="C48" s="2" t="s">
        <v>55</v>
      </c>
      <c r="D48" s="2" t="s">
        <v>13</v>
      </c>
      <c r="E48" s="2" t="s">
        <v>82</v>
      </c>
      <c r="F48" s="2">
        <v>3.0</v>
      </c>
      <c r="G48" s="2" t="s">
        <v>19</v>
      </c>
      <c r="I48" s="1" t="str">
        <f t="shared" si="1"/>
        <v>항공통제</v>
      </c>
    </row>
    <row r="49" ht="15.75" customHeight="1">
      <c r="A49" s="3">
        <v>44363.683497777776</v>
      </c>
      <c r="B49" s="4">
        <v>44075.0</v>
      </c>
      <c r="C49" s="2" t="s">
        <v>55</v>
      </c>
      <c r="D49" s="2" t="s">
        <v>57</v>
      </c>
      <c r="E49" s="2" t="s">
        <v>30</v>
      </c>
      <c r="F49" s="2">
        <v>1.0</v>
      </c>
      <c r="G49" s="2" t="s">
        <v>11</v>
      </c>
      <c r="I49" s="1" t="str">
        <f t="shared" si="1"/>
        <v>정보체계관리</v>
      </c>
    </row>
    <row r="50" ht="15.75" customHeight="1">
      <c r="A50" s="3">
        <v>44363.69917127315</v>
      </c>
      <c r="B50" s="4">
        <v>43983.0</v>
      </c>
      <c r="C50" s="2" t="s">
        <v>8</v>
      </c>
      <c r="D50" s="2" t="s">
        <v>9</v>
      </c>
      <c r="E50" s="2" t="s">
        <v>103</v>
      </c>
      <c r="F50" s="2">
        <v>6.0</v>
      </c>
      <c r="G50" s="2" t="s">
        <v>104</v>
      </c>
      <c r="H50" s="2" t="s">
        <v>105</v>
      </c>
      <c r="I50" s="1" t="str">
        <f t="shared" si="1"/>
        <v>소방</v>
      </c>
      <c r="J50" s="2"/>
    </row>
    <row r="51" ht="15.75" customHeight="1">
      <c r="A51" s="3">
        <v>44363.72036399305</v>
      </c>
      <c r="B51" s="5">
        <v>43040.0</v>
      </c>
      <c r="C51" s="2" t="s">
        <v>48</v>
      </c>
      <c r="D51" s="2" t="s">
        <v>9</v>
      </c>
      <c r="E51" s="2" t="s">
        <v>106</v>
      </c>
      <c r="F51" s="2">
        <v>5.0</v>
      </c>
      <c r="G51" s="2" t="s">
        <v>11</v>
      </c>
      <c r="H51" s="2" t="s">
        <v>107</v>
      </c>
      <c r="I51" s="1" t="str">
        <f t="shared" si="1"/>
        <v>공보정훈</v>
      </c>
      <c r="J51" s="2"/>
    </row>
    <row r="52" ht="15.75" customHeight="1">
      <c r="A52" s="3">
        <v>44363.72320952546</v>
      </c>
      <c r="B52" s="4">
        <v>44228.0</v>
      </c>
      <c r="C52" s="2" t="s">
        <v>8</v>
      </c>
      <c r="D52" s="2" t="s">
        <v>9</v>
      </c>
      <c r="E52" s="2" t="s">
        <v>71</v>
      </c>
      <c r="F52" s="2">
        <v>5.0</v>
      </c>
      <c r="G52" s="2" t="s">
        <v>11</v>
      </c>
      <c r="I52" s="1" t="str">
        <f t="shared" si="1"/>
        <v>화생방</v>
      </c>
    </row>
    <row r="53" ht="15.75" customHeight="1">
      <c r="A53" s="3">
        <v>44363.725994513894</v>
      </c>
      <c r="B53" s="4">
        <v>43922.0</v>
      </c>
      <c r="C53" s="2" t="s">
        <v>33</v>
      </c>
      <c r="D53" s="2" t="s">
        <v>9</v>
      </c>
      <c r="E53" s="2" t="s">
        <v>23</v>
      </c>
      <c r="F53" s="2">
        <v>4.0</v>
      </c>
      <c r="G53" s="2" t="s">
        <v>11</v>
      </c>
      <c r="I53" s="1" t="str">
        <f t="shared" si="1"/>
        <v>인사교육</v>
      </c>
    </row>
    <row r="54" ht="15.75" customHeight="1">
      <c r="A54" s="3">
        <v>44363.73018237269</v>
      </c>
      <c r="B54" s="4">
        <v>44228.0</v>
      </c>
      <c r="C54" s="2" t="s">
        <v>108</v>
      </c>
      <c r="D54" s="2" t="s">
        <v>109</v>
      </c>
      <c r="E54" s="2" t="s">
        <v>110</v>
      </c>
      <c r="F54" s="2">
        <v>1.0</v>
      </c>
      <c r="G54" s="2" t="s">
        <v>111</v>
      </c>
      <c r="H54" s="2" t="s">
        <v>112</v>
      </c>
      <c r="I54" s="1" t="str">
        <f t="shared" si="1"/>
        <v>지상레이더체계정비</v>
      </c>
      <c r="J54" s="2"/>
    </row>
    <row r="55" ht="15.75" customHeight="1">
      <c r="A55" s="3">
        <v>44363.75367907407</v>
      </c>
      <c r="B55" s="5">
        <v>43739.0</v>
      </c>
      <c r="C55" s="2" t="s">
        <v>8</v>
      </c>
      <c r="D55" s="2" t="s">
        <v>13</v>
      </c>
      <c r="E55" s="2" t="s">
        <v>113</v>
      </c>
      <c r="F55" s="2">
        <v>4.0</v>
      </c>
      <c r="G55" s="2" t="s">
        <v>11</v>
      </c>
      <c r="I55" s="1" t="str">
        <f t="shared" si="1"/>
        <v>항공전자장비정비</v>
      </c>
    </row>
    <row r="56" ht="15.75" customHeight="1">
      <c r="A56" s="3">
        <v>44363.76032270833</v>
      </c>
      <c r="B56" s="4">
        <v>43952.0</v>
      </c>
      <c r="C56" s="2" t="s">
        <v>55</v>
      </c>
      <c r="D56" s="2" t="s">
        <v>13</v>
      </c>
      <c r="E56" s="2" t="s">
        <v>100</v>
      </c>
      <c r="F56" s="2">
        <v>1.0</v>
      </c>
      <c r="G56" s="2" t="s">
        <v>19</v>
      </c>
      <c r="I56" s="1" t="str">
        <f t="shared" si="1"/>
        <v>기상관측</v>
      </c>
    </row>
    <row r="57" ht="15.75" customHeight="1">
      <c r="A57" s="3">
        <v>44363.76348538195</v>
      </c>
      <c r="B57" s="4">
        <v>44287.0</v>
      </c>
      <c r="C57" s="2" t="s">
        <v>114</v>
      </c>
      <c r="D57" s="2" t="s">
        <v>22</v>
      </c>
      <c r="E57" s="2" t="s">
        <v>39</v>
      </c>
      <c r="F57" s="2">
        <v>8.0</v>
      </c>
      <c r="G57" s="2" t="s">
        <v>11</v>
      </c>
      <c r="H57" s="2" t="s">
        <v>115</v>
      </c>
      <c r="I57" s="1" t="str">
        <f t="shared" si="1"/>
        <v>조리</v>
      </c>
      <c r="J57" s="2"/>
    </row>
    <row r="58" ht="15.75" customHeight="1">
      <c r="A58" s="3">
        <v>44363.763605416665</v>
      </c>
      <c r="B58" s="4">
        <v>43952.0</v>
      </c>
      <c r="C58" s="2" t="s">
        <v>55</v>
      </c>
      <c r="D58" s="2" t="s">
        <v>13</v>
      </c>
      <c r="E58" s="2" t="s">
        <v>10</v>
      </c>
      <c r="F58" s="2">
        <v>1.0</v>
      </c>
      <c r="G58" s="2" t="s">
        <v>11</v>
      </c>
      <c r="I58" s="1" t="str">
        <f t="shared" si="1"/>
        <v>장비물자보급</v>
      </c>
    </row>
    <row r="59" ht="15.75" customHeight="1">
      <c r="A59" s="3">
        <v>44363.76519738426</v>
      </c>
      <c r="B59" s="4">
        <v>44197.0</v>
      </c>
      <c r="C59" s="2" t="s">
        <v>29</v>
      </c>
      <c r="D59" s="2" t="s">
        <v>9</v>
      </c>
      <c r="E59" s="2" t="s">
        <v>10</v>
      </c>
      <c r="F59" s="2">
        <v>7.0</v>
      </c>
      <c r="G59" s="2" t="s">
        <v>11</v>
      </c>
      <c r="H59" s="2" t="s">
        <v>116</v>
      </c>
      <c r="I59" s="1" t="str">
        <f t="shared" si="1"/>
        <v>장비물자보급</v>
      </c>
      <c r="J59" s="2"/>
    </row>
    <row r="60" ht="15.75" customHeight="1">
      <c r="A60" s="3">
        <v>44363.76707642361</v>
      </c>
      <c r="B60" s="5">
        <v>44105.0</v>
      </c>
      <c r="C60" s="2" t="s">
        <v>67</v>
      </c>
      <c r="D60" s="2" t="s">
        <v>22</v>
      </c>
      <c r="E60" s="2" t="s">
        <v>30</v>
      </c>
      <c r="F60" s="2">
        <v>6.0</v>
      </c>
      <c r="G60" s="2" t="s">
        <v>11</v>
      </c>
      <c r="I60" s="1" t="str">
        <f t="shared" si="1"/>
        <v>정보체계관리</v>
      </c>
    </row>
    <row r="61" ht="15.75" customHeight="1">
      <c r="A61" s="3">
        <v>44363.7712600463</v>
      </c>
      <c r="B61" s="4">
        <v>44044.0</v>
      </c>
      <c r="C61" s="2" t="s">
        <v>48</v>
      </c>
      <c r="D61" s="2" t="s">
        <v>22</v>
      </c>
      <c r="E61" s="2" t="s">
        <v>117</v>
      </c>
      <c r="F61" s="2">
        <v>4.0</v>
      </c>
      <c r="G61" s="2" t="s">
        <v>118</v>
      </c>
      <c r="H61" s="2" t="s">
        <v>119</v>
      </c>
      <c r="I61" s="1" t="str">
        <f t="shared" si="1"/>
        <v>장거리유도무기발사운용</v>
      </c>
      <c r="J61" s="2"/>
    </row>
    <row r="62" ht="15.75" customHeight="1">
      <c r="A62" s="3">
        <v>44363.77929346065</v>
      </c>
      <c r="B62" s="4">
        <v>44287.0</v>
      </c>
      <c r="C62" s="2" t="s">
        <v>120</v>
      </c>
      <c r="D62" s="2" t="s">
        <v>22</v>
      </c>
      <c r="E62" s="2" t="s">
        <v>94</v>
      </c>
      <c r="F62" s="2">
        <v>1.0</v>
      </c>
      <c r="G62" s="2" t="s">
        <v>11</v>
      </c>
      <c r="I62" s="1" t="str">
        <f t="shared" si="1"/>
        <v>단거리유도무기운용</v>
      </c>
    </row>
    <row r="63" ht="15.75" customHeight="1">
      <c r="A63" s="3">
        <v>44363.780881631945</v>
      </c>
      <c r="B63" s="4">
        <v>43952.0</v>
      </c>
      <c r="C63" s="2" t="s">
        <v>121</v>
      </c>
      <c r="D63" s="2" t="s">
        <v>9</v>
      </c>
      <c r="E63" s="2" t="s">
        <v>113</v>
      </c>
      <c r="F63" s="2">
        <v>3.0</v>
      </c>
      <c r="G63" s="2" t="s">
        <v>11</v>
      </c>
      <c r="I63" s="1" t="str">
        <f t="shared" si="1"/>
        <v>항공전자장비정비</v>
      </c>
    </row>
    <row r="64" ht="15.75" customHeight="1">
      <c r="A64" s="3">
        <v>44363.78103167824</v>
      </c>
      <c r="B64" s="2">
        <v>2008.0</v>
      </c>
      <c r="C64" s="2" t="s">
        <v>48</v>
      </c>
      <c r="D64" s="2" t="s">
        <v>13</v>
      </c>
      <c r="E64" s="2" t="s">
        <v>23</v>
      </c>
      <c r="F64" s="2">
        <v>2.0</v>
      </c>
      <c r="G64" s="2" t="s">
        <v>11</v>
      </c>
      <c r="H64" s="2" t="s">
        <v>122</v>
      </c>
      <c r="I64" s="1" t="str">
        <f t="shared" si="1"/>
        <v>인사교육</v>
      </c>
      <c r="J64" s="2"/>
    </row>
    <row r="65" ht="15.75" customHeight="1">
      <c r="A65" s="3">
        <v>44363.781254444446</v>
      </c>
      <c r="B65" s="4">
        <v>43891.0</v>
      </c>
      <c r="C65" s="2" t="s">
        <v>37</v>
      </c>
      <c r="D65" s="2" t="s">
        <v>13</v>
      </c>
      <c r="E65" s="2" t="s">
        <v>123</v>
      </c>
      <c r="F65" s="2">
        <v>3.0</v>
      </c>
      <c r="G65" s="2" t="s">
        <v>11</v>
      </c>
      <c r="H65" s="2" t="s">
        <v>124</v>
      </c>
      <c r="I65" s="1" t="str">
        <f t="shared" si="1"/>
        <v>특후정보</v>
      </c>
      <c r="J65" s="2"/>
    </row>
    <row r="66" ht="15.75" customHeight="1">
      <c r="A66" s="3">
        <v>44363.78665746527</v>
      </c>
      <c r="B66" s="5">
        <v>43739.0</v>
      </c>
      <c r="C66" s="2" t="s">
        <v>67</v>
      </c>
      <c r="D66" s="2" t="s">
        <v>9</v>
      </c>
      <c r="E66" s="2" t="s">
        <v>18</v>
      </c>
      <c r="F66" s="2">
        <v>6.0</v>
      </c>
      <c r="G66" s="2" t="s">
        <v>19</v>
      </c>
      <c r="H66" s="2" t="s">
        <v>125</v>
      </c>
      <c r="I66" s="1" t="str">
        <f t="shared" si="1"/>
        <v>군사경찰</v>
      </c>
      <c r="J66" s="2"/>
    </row>
    <row r="67" ht="15.75" customHeight="1">
      <c r="A67" s="3">
        <v>44363.79017956019</v>
      </c>
      <c r="B67" s="2" t="s">
        <v>126</v>
      </c>
      <c r="C67" s="2" t="s">
        <v>73</v>
      </c>
      <c r="D67" s="2" t="s">
        <v>9</v>
      </c>
      <c r="E67" s="2" t="s">
        <v>14</v>
      </c>
      <c r="F67" s="2">
        <v>6.0</v>
      </c>
      <c r="G67" s="2" t="s">
        <v>11</v>
      </c>
      <c r="H67" s="2" t="s">
        <v>127</v>
      </c>
      <c r="I67" s="1" t="str">
        <f t="shared" si="1"/>
        <v>전력설비</v>
      </c>
      <c r="J67" s="2"/>
    </row>
    <row r="68" ht="15.75" customHeight="1">
      <c r="A68" s="3">
        <v>44363.792010613426</v>
      </c>
      <c r="B68" s="4">
        <v>43891.0</v>
      </c>
      <c r="C68" s="2" t="s">
        <v>48</v>
      </c>
      <c r="D68" s="2" t="s">
        <v>57</v>
      </c>
      <c r="E68" s="2" t="s">
        <v>128</v>
      </c>
      <c r="F68" s="2">
        <v>3.0</v>
      </c>
      <c r="G68" s="2" t="s">
        <v>11</v>
      </c>
      <c r="I68" s="1" t="str">
        <f t="shared" si="1"/>
        <v>보안체계관리</v>
      </c>
    </row>
    <row r="69" ht="15.75" customHeight="1">
      <c r="A69" s="3">
        <v>44363.796889097226</v>
      </c>
      <c r="B69" s="4">
        <v>43647.0</v>
      </c>
      <c r="C69" s="2" t="s">
        <v>55</v>
      </c>
      <c r="D69" s="2" t="s">
        <v>57</v>
      </c>
      <c r="E69" s="2" t="s">
        <v>30</v>
      </c>
      <c r="F69" s="2">
        <v>1.0</v>
      </c>
      <c r="G69" s="2" t="s">
        <v>11</v>
      </c>
      <c r="I69" s="1" t="str">
        <f t="shared" si="1"/>
        <v>정보체계관리</v>
      </c>
    </row>
    <row r="70" ht="15.75" customHeight="1">
      <c r="A70" s="3">
        <v>44363.798397499995</v>
      </c>
      <c r="B70" s="4">
        <v>44044.0</v>
      </c>
      <c r="C70" s="2" t="s">
        <v>29</v>
      </c>
      <c r="D70" s="2" t="s">
        <v>9</v>
      </c>
      <c r="E70" s="2" t="s">
        <v>68</v>
      </c>
      <c r="F70" s="2">
        <v>2.0</v>
      </c>
      <c r="G70" s="2" t="s">
        <v>19</v>
      </c>
      <c r="I70" s="1" t="str">
        <f t="shared" si="1"/>
        <v>항공정보운영</v>
      </c>
    </row>
    <row r="71" ht="15.75" customHeight="1">
      <c r="A71" s="3">
        <v>44363.798729375005</v>
      </c>
      <c r="B71" s="4">
        <v>43983.0</v>
      </c>
      <c r="C71" s="2" t="s">
        <v>29</v>
      </c>
      <c r="D71" s="2" t="s">
        <v>65</v>
      </c>
      <c r="E71" s="2" t="s">
        <v>23</v>
      </c>
      <c r="F71" s="2">
        <v>6.0</v>
      </c>
      <c r="G71" s="2" t="s">
        <v>11</v>
      </c>
      <c r="I71" s="1" t="str">
        <f t="shared" si="1"/>
        <v>인사교육</v>
      </c>
    </row>
    <row r="72" ht="15.75" customHeight="1">
      <c r="A72" s="3">
        <v>44363.80549585648</v>
      </c>
      <c r="B72" s="4">
        <v>43831.0</v>
      </c>
      <c r="C72" s="2" t="s">
        <v>129</v>
      </c>
      <c r="D72" s="6" t="s">
        <v>13</v>
      </c>
      <c r="E72" s="2" t="s">
        <v>89</v>
      </c>
      <c r="F72" s="2">
        <v>1.0</v>
      </c>
      <c r="G72" s="2" t="s">
        <v>11</v>
      </c>
      <c r="H72" s="2" t="s">
        <v>130</v>
      </c>
      <c r="I72" s="1" t="str">
        <f t="shared" si="1"/>
        <v>항공기 제작정비</v>
      </c>
      <c r="J72" s="2"/>
    </row>
    <row r="73" ht="15.75" customHeight="1">
      <c r="A73" s="3">
        <v>44363.80796398148</v>
      </c>
      <c r="B73" s="4">
        <v>43891.0</v>
      </c>
      <c r="C73" s="2" t="s">
        <v>8</v>
      </c>
      <c r="D73" s="2" t="s">
        <v>9</v>
      </c>
      <c r="E73" s="2" t="s">
        <v>26</v>
      </c>
      <c r="F73" s="2">
        <v>5.0</v>
      </c>
      <c r="G73" s="2" t="s">
        <v>11</v>
      </c>
      <c r="I73" s="1" t="str">
        <f t="shared" si="1"/>
        <v>일반차량운전</v>
      </c>
    </row>
    <row r="74" ht="15.75" customHeight="1">
      <c r="A74" s="3">
        <v>44363.81823253472</v>
      </c>
      <c r="B74" s="4">
        <v>44013.0</v>
      </c>
      <c r="C74" s="2" t="s">
        <v>55</v>
      </c>
      <c r="D74" s="2" t="s">
        <v>57</v>
      </c>
      <c r="E74" s="2" t="s">
        <v>131</v>
      </c>
      <c r="F74" s="2">
        <v>4.0</v>
      </c>
      <c r="G74" s="2" t="s">
        <v>11</v>
      </c>
      <c r="I74" s="1" t="str">
        <f t="shared" si="1"/>
        <v>유선통신체계정비</v>
      </c>
    </row>
    <row r="75" ht="15.75" customHeight="1">
      <c r="A75" s="3">
        <v>44363.82257280093</v>
      </c>
      <c r="B75" s="4">
        <v>43952.0</v>
      </c>
      <c r="C75" s="2" t="s">
        <v>37</v>
      </c>
      <c r="D75" s="2" t="s">
        <v>25</v>
      </c>
      <c r="E75" s="2" t="s">
        <v>132</v>
      </c>
      <c r="F75" s="2">
        <v>3.0</v>
      </c>
      <c r="G75" s="2" t="s">
        <v>11</v>
      </c>
      <c r="H75" s="2" t="s">
        <v>133</v>
      </c>
      <c r="I75" s="1" t="str">
        <f t="shared" si="1"/>
        <v>항공기 지상장비정비</v>
      </c>
      <c r="J75" s="2"/>
    </row>
    <row r="76" ht="15.75" customHeight="1">
      <c r="A76" s="3">
        <v>44363.831455810185</v>
      </c>
      <c r="B76" s="4">
        <v>44256.0</v>
      </c>
      <c r="C76" s="2" t="s">
        <v>24</v>
      </c>
      <c r="D76" s="2" t="s">
        <v>25</v>
      </c>
      <c r="E76" s="2" t="s">
        <v>89</v>
      </c>
      <c r="F76" s="2">
        <v>6.0</v>
      </c>
      <c r="G76" s="2" t="s">
        <v>11</v>
      </c>
      <c r="I76" s="1" t="str">
        <f t="shared" si="1"/>
        <v>항공기 제작정비</v>
      </c>
    </row>
    <row r="77" ht="15.75" customHeight="1">
      <c r="A77" s="3">
        <v>44363.84109076389</v>
      </c>
      <c r="B77" s="4">
        <v>44287.0</v>
      </c>
      <c r="C77" s="2" t="s">
        <v>55</v>
      </c>
      <c r="D77" s="2" t="s">
        <v>13</v>
      </c>
      <c r="E77" s="2" t="s">
        <v>134</v>
      </c>
      <c r="F77" s="2">
        <v>1.0</v>
      </c>
      <c r="G77" s="2" t="s">
        <v>11</v>
      </c>
      <c r="H77" s="2" t="s">
        <v>135</v>
      </c>
      <c r="I77" s="1" t="str">
        <f t="shared" si="1"/>
        <v>재정</v>
      </c>
      <c r="J77" s="2"/>
    </row>
    <row r="78" ht="15.75" customHeight="1">
      <c r="A78" s="3">
        <v>44363.84556446759</v>
      </c>
      <c r="B78" s="2" t="s">
        <v>136</v>
      </c>
      <c r="C78" s="2" t="s">
        <v>137</v>
      </c>
      <c r="D78" s="2" t="s">
        <v>138</v>
      </c>
      <c r="E78" s="2" t="s">
        <v>100</v>
      </c>
      <c r="F78" s="2">
        <v>3.0</v>
      </c>
      <c r="G78" s="2" t="s">
        <v>11</v>
      </c>
      <c r="H78" s="2" t="s">
        <v>139</v>
      </c>
      <c r="I78" s="1" t="str">
        <f t="shared" si="1"/>
        <v>기상관측</v>
      </c>
      <c r="J78" s="2"/>
    </row>
    <row r="79" ht="15.75" customHeight="1">
      <c r="A79" s="3">
        <v>44363.857639594906</v>
      </c>
      <c r="B79" s="4">
        <v>44287.0</v>
      </c>
      <c r="C79" s="2" t="s">
        <v>37</v>
      </c>
      <c r="D79" s="2" t="s">
        <v>13</v>
      </c>
      <c r="E79" s="2" t="s">
        <v>94</v>
      </c>
      <c r="F79" s="2">
        <v>2.0</v>
      </c>
      <c r="G79" s="2" t="s">
        <v>11</v>
      </c>
      <c r="I79" s="1" t="str">
        <f t="shared" si="1"/>
        <v>단거리유도무기운용</v>
      </c>
    </row>
    <row r="80" ht="15.75" customHeight="1">
      <c r="A80" s="3">
        <v>44363.87329186343</v>
      </c>
      <c r="B80" s="4">
        <v>44044.0</v>
      </c>
      <c r="C80" s="2" t="s">
        <v>140</v>
      </c>
      <c r="D80" s="2" t="s">
        <v>13</v>
      </c>
      <c r="E80" s="2" t="s">
        <v>26</v>
      </c>
      <c r="F80" s="2">
        <v>2.0</v>
      </c>
      <c r="G80" s="2" t="s">
        <v>11</v>
      </c>
      <c r="I80" s="1" t="str">
        <f t="shared" si="1"/>
        <v>일반차량운전</v>
      </c>
    </row>
    <row r="81">
      <c r="A81" s="3">
        <v>44363.877031365744</v>
      </c>
      <c r="B81" s="5">
        <v>44136.0</v>
      </c>
      <c r="C81" s="2" t="s">
        <v>141</v>
      </c>
      <c r="D81" s="2" t="s">
        <v>25</v>
      </c>
      <c r="E81" s="2" t="s">
        <v>18</v>
      </c>
      <c r="F81" s="2">
        <v>3.0</v>
      </c>
      <c r="G81" s="2" t="s">
        <v>11</v>
      </c>
      <c r="I81" s="1" t="str">
        <f t="shared" si="1"/>
        <v>군사경찰</v>
      </c>
    </row>
    <row r="82">
      <c r="A82" s="3">
        <v>44363.887695983794</v>
      </c>
      <c r="B82" s="4">
        <v>44287.0</v>
      </c>
      <c r="C82" s="2" t="s">
        <v>140</v>
      </c>
      <c r="D82" s="2" t="s">
        <v>22</v>
      </c>
      <c r="E82" s="2" t="s">
        <v>142</v>
      </c>
      <c r="F82" s="2">
        <v>2.0</v>
      </c>
      <c r="G82" s="2" t="s">
        <v>11</v>
      </c>
      <c r="H82" s="2" t="s">
        <v>143</v>
      </c>
      <c r="I82" s="1" t="str">
        <f t="shared" si="1"/>
        <v>차량운전</v>
      </c>
      <c r="J82" s="2"/>
    </row>
    <row r="83">
      <c r="A83" s="3">
        <v>44363.89259988426</v>
      </c>
      <c r="B83" s="4">
        <v>43647.0</v>
      </c>
      <c r="C83" s="2" t="s">
        <v>144</v>
      </c>
      <c r="D83" s="2" t="s">
        <v>13</v>
      </c>
      <c r="E83" s="2" t="s">
        <v>103</v>
      </c>
      <c r="F83" s="2">
        <v>3.0</v>
      </c>
      <c r="G83" s="2" t="s">
        <v>11</v>
      </c>
      <c r="H83" s="2" t="s">
        <v>145</v>
      </c>
      <c r="I83" s="1" t="str">
        <f t="shared" si="1"/>
        <v>소방</v>
      </c>
      <c r="J83" s="2"/>
    </row>
    <row r="84">
      <c r="A84" s="3">
        <v>44363.89290244213</v>
      </c>
      <c r="B84" s="4">
        <v>44348.0</v>
      </c>
      <c r="C84" s="2" t="s">
        <v>29</v>
      </c>
      <c r="D84" s="2" t="s">
        <v>57</v>
      </c>
      <c r="E84" s="2" t="s">
        <v>23</v>
      </c>
      <c r="F84" s="2">
        <v>8.0</v>
      </c>
      <c r="G84" s="2" t="s">
        <v>11</v>
      </c>
      <c r="I84" s="1" t="str">
        <f t="shared" si="1"/>
        <v>인사교육</v>
      </c>
    </row>
    <row r="85">
      <c r="A85" s="3">
        <v>44363.8967737037</v>
      </c>
      <c r="B85" s="5">
        <v>44136.0</v>
      </c>
      <c r="C85" s="2" t="s">
        <v>24</v>
      </c>
      <c r="D85" s="2" t="s">
        <v>25</v>
      </c>
      <c r="E85" s="2" t="s">
        <v>79</v>
      </c>
      <c r="F85" s="2">
        <v>3.0</v>
      </c>
      <c r="G85" s="2" t="s">
        <v>19</v>
      </c>
      <c r="I85" s="1" t="str">
        <f t="shared" si="1"/>
        <v>무선통신체계정비</v>
      </c>
    </row>
    <row r="86">
      <c r="A86" s="3">
        <v>44363.92655827546</v>
      </c>
      <c r="B86" s="4">
        <v>44013.0</v>
      </c>
      <c r="C86" s="2" t="s">
        <v>146</v>
      </c>
      <c r="D86" s="2" t="s">
        <v>9</v>
      </c>
      <c r="E86" s="2" t="s">
        <v>39</v>
      </c>
      <c r="F86" s="2">
        <v>10.0</v>
      </c>
      <c r="G86" s="2" t="s">
        <v>147</v>
      </c>
      <c r="H86" s="2" t="s">
        <v>148</v>
      </c>
      <c r="I86" s="1" t="str">
        <f t="shared" si="1"/>
        <v>조리</v>
      </c>
      <c r="J86" s="2"/>
    </row>
    <row r="87">
      <c r="A87" s="3">
        <v>44363.96072696759</v>
      </c>
      <c r="B87" s="4">
        <v>43647.0</v>
      </c>
      <c r="C87" s="2" t="s">
        <v>33</v>
      </c>
      <c r="D87" s="2" t="s">
        <v>9</v>
      </c>
      <c r="E87" s="2" t="s">
        <v>149</v>
      </c>
      <c r="F87" s="2">
        <v>2.0</v>
      </c>
      <c r="G87" s="2" t="s">
        <v>11</v>
      </c>
      <c r="H87" s="2" t="s">
        <v>150</v>
      </c>
      <c r="I87" s="1" t="str">
        <f t="shared" si="1"/>
        <v>항공기유압전기정비</v>
      </c>
      <c r="J87" s="2"/>
    </row>
    <row r="88">
      <c r="A88" s="3">
        <v>44363.963379270834</v>
      </c>
      <c r="B88" s="4">
        <v>43922.0</v>
      </c>
      <c r="C88" s="2" t="s">
        <v>151</v>
      </c>
      <c r="D88" s="2" t="s">
        <v>57</v>
      </c>
      <c r="E88" s="2" t="s">
        <v>152</v>
      </c>
      <c r="F88" s="2">
        <v>5.0</v>
      </c>
      <c r="G88" s="2" t="s">
        <v>153</v>
      </c>
      <c r="I88" s="1" t="str">
        <f t="shared" si="1"/>
        <v>특수차량운전</v>
      </c>
    </row>
    <row r="89">
      <c r="A89" s="3">
        <v>44363.96793601852</v>
      </c>
      <c r="B89" s="4">
        <v>43586.0</v>
      </c>
      <c r="C89" s="2" t="s">
        <v>88</v>
      </c>
      <c r="D89" s="2" t="s">
        <v>9</v>
      </c>
      <c r="E89" s="2" t="s">
        <v>18</v>
      </c>
      <c r="F89" s="2">
        <v>1.0</v>
      </c>
      <c r="G89" s="2" t="s">
        <v>154</v>
      </c>
      <c r="H89" s="2" t="s">
        <v>155</v>
      </c>
      <c r="I89" s="1" t="str">
        <f t="shared" si="1"/>
        <v>군사경찰</v>
      </c>
      <c r="J89" s="2"/>
    </row>
    <row r="90">
      <c r="A90" s="3">
        <v>44363.983874108795</v>
      </c>
      <c r="B90" s="4">
        <v>43586.0</v>
      </c>
      <c r="C90" s="2" t="s">
        <v>156</v>
      </c>
      <c r="D90" s="2" t="s">
        <v>22</v>
      </c>
      <c r="E90" s="2" t="s">
        <v>157</v>
      </c>
      <c r="F90" s="2">
        <v>2.0</v>
      </c>
      <c r="G90" s="2" t="s">
        <v>11</v>
      </c>
      <c r="I90" s="1" t="str">
        <f t="shared" si="1"/>
        <v>토목건축</v>
      </c>
    </row>
    <row r="91">
      <c r="A91" s="3">
        <v>44363.98647541666</v>
      </c>
      <c r="B91" s="4">
        <v>42430.0</v>
      </c>
      <c r="C91" s="2" t="s">
        <v>158</v>
      </c>
      <c r="D91" s="2" t="s">
        <v>13</v>
      </c>
      <c r="E91" s="2" t="s">
        <v>58</v>
      </c>
      <c r="F91" s="2">
        <v>2.0</v>
      </c>
      <c r="G91" s="2" t="s">
        <v>11</v>
      </c>
      <c r="H91" s="2" t="s">
        <v>159</v>
      </c>
      <c r="I91" s="1" t="str">
        <f t="shared" si="1"/>
        <v>일반차량운전병</v>
      </c>
      <c r="J91" s="2"/>
    </row>
    <row r="92">
      <c r="A92" s="3">
        <v>44363.991586539356</v>
      </c>
      <c r="B92" s="4">
        <v>44287.0</v>
      </c>
      <c r="C92" s="2" t="s">
        <v>8</v>
      </c>
      <c r="D92" s="2" t="s">
        <v>57</v>
      </c>
      <c r="E92" s="2" t="s">
        <v>35</v>
      </c>
      <c r="F92" s="2">
        <v>2.0</v>
      </c>
      <c r="G92" s="2" t="s">
        <v>160</v>
      </c>
      <c r="H92" s="2" t="s">
        <v>161</v>
      </c>
      <c r="I92" s="1" t="str">
        <f t="shared" si="1"/>
        <v>운항관제</v>
      </c>
      <c r="J92" s="2"/>
    </row>
    <row r="93">
      <c r="A93" s="3">
        <v>44363.992709328704</v>
      </c>
      <c r="B93" s="4">
        <v>43678.0</v>
      </c>
      <c r="C93" s="2" t="s">
        <v>8</v>
      </c>
      <c r="D93" s="2" t="s">
        <v>9</v>
      </c>
      <c r="E93" s="2" t="s">
        <v>10</v>
      </c>
      <c r="F93" s="2">
        <v>7.0</v>
      </c>
      <c r="G93" s="2" t="s">
        <v>11</v>
      </c>
      <c r="H93" s="2" t="s">
        <v>162</v>
      </c>
      <c r="I93" s="1" t="str">
        <f t="shared" si="1"/>
        <v>장비물자보급</v>
      </c>
      <c r="J93" s="2"/>
    </row>
    <row r="94">
      <c r="A94" s="3">
        <v>44364.02881241898</v>
      </c>
      <c r="B94" s="4">
        <v>43952.0</v>
      </c>
      <c r="C94" s="2" t="s">
        <v>8</v>
      </c>
      <c r="D94" s="2" t="s">
        <v>9</v>
      </c>
      <c r="E94" s="2" t="s">
        <v>163</v>
      </c>
      <c r="F94" s="2">
        <v>3.0</v>
      </c>
      <c r="G94" s="2" t="s">
        <v>19</v>
      </c>
      <c r="H94" s="2" t="s">
        <v>164</v>
      </c>
      <c r="I94" s="1" t="str">
        <f t="shared" si="1"/>
        <v>경장갑차운전병</v>
      </c>
      <c r="J94" s="2"/>
    </row>
    <row r="95">
      <c r="A95" s="3">
        <v>44364.040892476856</v>
      </c>
      <c r="B95" s="4">
        <v>43617.0</v>
      </c>
      <c r="C95" s="2" t="s">
        <v>120</v>
      </c>
      <c r="D95" s="2" t="s">
        <v>13</v>
      </c>
      <c r="E95" s="2" t="s">
        <v>134</v>
      </c>
      <c r="F95" s="2">
        <v>4.0</v>
      </c>
      <c r="G95" s="2" t="s">
        <v>165</v>
      </c>
      <c r="H95" s="2" t="s">
        <v>166</v>
      </c>
      <c r="I95" s="1" t="str">
        <f t="shared" si="1"/>
        <v>재정</v>
      </c>
      <c r="J95" s="2"/>
    </row>
    <row r="96">
      <c r="A96" s="3">
        <v>44364.11515733796</v>
      </c>
      <c r="B96" s="4">
        <v>43344.0</v>
      </c>
      <c r="C96" s="2" t="s">
        <v>8</v>
      </c>
      <c r="D96" s="2" t="s">
        <v>9</v>
      </c>
      <c r="E96" s="2" t="s">
        <v>30</v>
      </c>
      <c r="F96" s="2">
        <v>1.0</v>
      </c>
      <c r="G96" s="2" t="s">
        <v>11</v>
      </c>
      <c r="H96" s="2" t="s">
        <v>167</v>
      </c>
      <c r="I96" s="1" t="str">
        <f t="shared" si="1"/>
        <v>정보체계관리</v>
      </c>
      <c r="J96" s="2"/>
    </row>
    <row r="97">
      <c r="A97" s="3">
        <v>44364.12165969907</v>
      </c>
      <c r="B97" s="5">
        <v>43374.0</v>
      </c>
      <c r="C97" s="2" t="s">
        <v>8</v>
      </c>
      <c r="D97" s="2" t="s">
        <v>9</v>
      </c>
      <c r="E97" s="2" t="s">
        <v>71</v>
      </c>
      <c r="F97" s="2">
        <v>5.0</v>
      </c>
      <c r="G97" s="2" t="s">
        <v>11</v>
      </c>
      <c r="H97" s="2" t="s">
        <v>168</v>
      </c>
      <c r="I97" s="1" t="str">
        <f t="shared" si="1"/>
        <v>화생방</v>
      </c>
      <c r="J97" s="2"/>
    </row>
    <row r="98">
      <c r="A98" s="3">
        <v>44364.22049121528</v>
      </c>
      <c r="B98" s="4">
        <v>41640.0</v>
      </c>
      <c r="C98" s="2" t="s">
        <v>73</v>
      </c>
      <c r="D98" s="2" t="s">
        <v>9</v>
      </c>
      <c r="E98" s="2" t="s">
        <v>157</v>
      </c>
      <c r="F98" s="2">
        <v>8.0</v>
      </c>
      <c r="G98" s="2" t="s">
        <v>11</v>
      </c>
      <c r="I98" s="1" t="str">
        <f t="shared" si="1"/>
        <v>토목건축</v>
      </c>
    </row>
    <row r="99">
      <c r="A99" s="3">
        <v>44364.23137414352</v>
      </c>
      <c r="B99" s="4">
        <v>43617.0</v>
      </c>
      <c r="C99" s="2" t="s">
        <v>55</v>
      </c>
      <c r="D99" s="2" t="s">
        <v>13</v>
      </c>
      <c r="E99" s="2" t="s">
        <v>82</v>
      </c>
      <c r="F99" s="2">
        <v>3.0</v>
      </c>
      <c r="G99" s="2" t="s">
        <v>19</v>
      </c>
      <c r="I99" s="1" t="str">
        <f t="shared" si="1"/>
        <v>항공통제</v>
      </c>
    </row>
    <row r="100">
      <c r="A100" s="3">
        <v>44364.41493569444</v>
      </c>
      <c r="B100" s="5">
        <v>44136.0</v>
      </c>
      <c r="C100" s="2" t="s">
        <v>37</v>
      </c>
      <c r="D100" s="2" t="s">
        <v>25</v>
      </c>
      <c r="E100" s="2" t="s">
        <v>52</v>
      </c>
      <c r="F100" s="2">
        <v>7.0</v>
      </c>
      <c r="G100" s="2" t="s">
        <v>11</v>
      </c>
      <c r="H100" s="2" t="s">
        <v>169</v>
      </c>
      <c r="I100" s="1" t="str">
        <f t="shared" si="1"/>
        <v>유류보급</v>
      </c>
      <c r="J100" s="2"/>
    </row>
    <row r="101">
      <c r="A101" s="3">
        <v>44364.42359679398</v>
      </c>
      <c r="B101" s="4">
        <v>44228.0</v>
      </c>
      <c r="C101" s="2" t="s">
        <v>29</v>
      </c>
      <c r="D101" s="2" t="s">
        <v>9</v>
      </c>
      <c r="E101" s="2" t="s">
        <v>23</v>
      </c>
      <c r="F101" s="2">
        <v>1.0</v>
      </c>
      <c r="G101" s="2" t="s">
        <v>11</v>
      </c>
      <c r="H101" s="2" t="s">
        <v>170</v>
      </c>
      <c r="I101" s="1" t="str">
        <f t="shared" si="1"/>
        <v>인사교육</v>
      </c>
      <c r="J101" s="2"/>
    </row>
    <row r="102">
      <c r="A102" s="3">
        <v>44364.50532837963</v>
      </c>
      <c r="B102" s="4">
        <v>44075.0</v>
      </c>
      <c r="C102" s="2" t="s">
        <v>29</v>
      </c>
      <c r="D102" s="2" t="s">
        <v>9</v>
      </c>
      <c r="E102" s="2">
        <v>30110.0</v>
      </c>
      <c r="F102" s="2">
        <v>2.0</v>
      </c>
      <c r="G102" s="2" t="s">
        <v>11</v>
      </c>
      <c r="H102" s="2" t="s">
        <v>171</v>
      </c>
      <c r="I102" s="1" t="str">
        <f t="shared" si="1"/>
        <v>30110</v>
      </c>
      <c r="J102" s="2"/>
    </row>
    <row r="103">
      <c r="A103" s="3">
        <v>44364.51628546296</v>
      </c>
      <c r="B103" s="4">
        <v>44075.0</v>
      </c>
      <c r="C103" s="2" t="s">
        <v>140</v>
      </c>
      <c r="D103" s="2" t="s">
        <v>13</v>
      </c>
      <c r="E103" s="2" t="s">
        <v>134</v>
      </c>
      <c r="F103" s="2">
        <v>2.0</v>
      </c>
      <c r="G103" s="2" t="s">
        <v>11</v>
      </c>
      <c r="H103" s="2" t="s">
        <v>172</v>
      </c>
      <c r="I103" s="1" t="str">
        <f t="shared" si="1"/>
        <v>재정</v>
      </c>
      <c r="J103" s="2"/>
    </row>
    <row r="104">
      <c r="A104" s="3">
        <v>44364.55276849537</v>
      </c>
      <c r="B104" s="4">
        <v>44013.0</v>
      </c>
      <c r="C104" s="2" t="s">
        <v>62</v>
      </c>
      <c r="D104" s="2" t="s">
        <v>22</v>
      </c>
      <c r="E104" s="2" t="s">
        <v>173</v>
      </c>
      <c r="F104" s="2">
        <v>3.0</v>
      </c>
      <c r="G104" s="2" t="s">
        <v>11</v>
      </c>
      <c r="I104" s="1" t="str">
        <f t="shared" si="1"/>
        <v>방공포차량운전</v>
      </c>
    </row>
    <row r="105">
      <c r="A105" s="3">
        <v>44364.55551337963</v>
      </c>
      <c r="B105" s="4">
        <v>43952.0</v>
      </c>
      <c r="C105" s="2" t="s">
        <v>174</v>
      </c>
      <c r="D105" s="2" t="s">
        <v>13</v>
      </c>
      <c r="E105" s="2" t="s">
        <v>175</v>
      </c>
      <c r="F105" s="2">
        <v>2.0</v>
      </c>
      <c r="G105" s="2" t="s">
        <v>19</v>
      </c>
      <c r="I105" s="1" t="str">
        <f t="shared" si="1"/>
        <v>특수정보</v>
      </c>
    </row>
    <row r="106">
      <c r="A106" s="3">
        <v>44364.56332888889</v>
      </c>
      <c r="B106" s="4">
        <v>44013.0</v>
      </c>
      <c r="C106" s="2" t="s">
        <v>64</v>
      </c>
      <c r="D106" s="2" t="s">
        <v>13</v>
      </c>
      <c r="E106" s="2" t="s">
        <v>30</v>
      </c>
      <c r="F106" s="2">
        <v>1.0</v>
      </c>
      <c r="G106" s="2" t="s">
        <v>176</v>
      </c>
      <c r="H106" s="2" t="s">
        <v>177</v>
      </c>
      <c r="I106" s="1" t="str">
        <f t="shared" si="1"/>
        <v>정보체계관리</v>
      </c>
      <c r="J106" s="2"/>
    </row>
    <row r="107">
      <c r="A107" s="3">
        <v>44364.59761886574</v>
      </c>
      <c r="B107" s="4">
        <v>44287.0</v>
      </c>
      <c r="C107" s="2" t="s">
        <v>55</v>
      </c>
      <c r="D107" s="2" t="s">
        <v>57</v>
      </c>
      <c r="E107" s="2" t="s">
        <v>82</v>
      </c>
      <c r="F107" s="2">
        <v>3.0</v>
      </c>
      <c r="G107" s="2" t="s">
        <v>19</v>
      </c>
      <c r="I107" s="1" t="str">
        <f t="shared" si="1"/>
        <v>항공통제</v>
      </c>
    </row>
    <row r="108">
      <c r="A108" s="3">
        <v>44364.60728466435</v>
      </c>
      <c r="B108" s="4">
        <v>44013.0</v>
      </c>
      <c r="C108" s="2" t="s">
        <v>178</v>
      </c>
      <c r="D108" s="2" t="s">
        <v>22</v>
      </c>
      <c r="E108" s="2" t="s">
        <v>179</v>
      </c>
      <c r="F108" s="2">
        <v>2.0</v>
      </c>
      <c r="G108" s="2" t="s">
        <v>11</v>
      </c>
      <c r="H108" s="2" t="s">
        <v>180</v>
      </c>
      <c r="I108" s="1" t="str">
        <f t="shared" si="1"/>
        <v>일방차량운전</v>
      </c>
      <c r="J108" s="2"/>
    </row>
    <row r="109">
      <c r="A109" s="3">
        <v>44364.61211825232</v>
      </c>
      <c r="B109" s="4">
        <v>43922.0</v>
      </c>
      <c r="C109" s="2" t="s">
        <v>24</v>
      </c>
      <c r="D109" s="2" t="s">
        <v>25</v>
      </c>
      <c r="E109" s="2" t="s">
        <v>100</v>
      </c>
      <c r="F109" s="2">
        <v>3.0</v>
      </c>
      <c r="G109" s="2" t="s">
        <v>19</v>
      </c>
      <c r="I109" s="1" t="str">
        <f t="shared" si="1"/>
        <v>기상관측</v>
      </c>
    </row>
    <row r="110">
      <c r="A110" s="3">
        <v>44364.61557820602</v>
      </c>
      <c r="B110" s="4">
        <v>43617.0</v>
      </c>
      <c r="C110" s="2" t="s">
        <v>97</v>
      </c>
      <c r="D110" s="2" t="s">
        <v>181</v>
      </c>
      <c r="E110" s="2" t="s">
        <v>182</v>
      </c>
      <c r="F110" s="2">
        <v>8.0</v>
      </c>
      <c r="G110" s="2" t="s">
        <v>11</v>
      </c>
      <c r="H110" s="2" t="s">
        <v>183</v>
      </c>
      <c r="I110" s="1" t="str">
        <f t="shared" si="1"/>
        <v>보급수송</v>
      </c>
      <c r="J110" s="2"/>
    </row>
    <row r="111">
      <c r="A111" s="3">
        <v>44364.62245978009</v>
      </c>
      <c r="B111" s="4">
        <v>44197.0</v>
      </c>
      <c r="C111" s="2" t="s">
        <v>55</v>
      </c>
      <c r="D111" s="2" t="s">
        <v>13</v>
      </c>
      <c r="E111" s="2" t="s">
        <v>131</v>
      </c>
      <c r="F111" s="2">
        <v>8.0</v>
      </c>
      <c r="G111" s="2" t="s">
        <v>19</v>
      </c>
      <c r="H111" s="2" t="s">
        <v>184</v>
      </c>
      <c r="I111" s="1" t="str">
        <f t="shared" si="1"/>
        <v>유선통신체계정비</v>
      </c>
      <c r="J111" s="2"/>
    </row>
    <row r="112">
      <c r="A112" s="3">
        <v>44364.624277361116</v>
      </c>
      <c r="B112" s="4">
        <v>43891.0</v>
      </c>
      <c r="C112" s="2" t="s">
        <v>88</v>
      </c>
      <c r="D112" s="2" t="s">
        <v>13</v>
      </c>
      <c r="E112" s="2" t="s">
        <v>10</v>
      </c>
      <c r="F112" s="2">
        <v>3.0</v>
      </c>
      <c r="G112" s="2" t="s">
        <v>11</v>
      </c>
      <c r="I112" s="1" t="str">
        <f t="shared" si="1"/>
        <v>장비물자보급</v>
      </c>
    </row>
    <row r="113">
      <c r="A113" s="3">
        <v>44364.63926344908</v>
      </c>
      <c r="B113" s="4">
        <v>43862.0</v>
      </c>
      <c r="C113" s="2" t="s">
        <v>48</v>
      </c>
      <c r="D113" s="2" t="s">
        <v>22</v>
      </c>
      <c r="E113" s="2" t="s">
        <v>10</v>
      </c>
      <c r="F113" s="2">
        <v>2.0</v>
      </c>
      <c r="G113" s="2" t="s">
        <v>11</v>
      </c>
      <c r="I113" s="1" t="str">
        <f t="shared" si="1"/>
        <v>장비물자보급</v>
      </c>
    </row>
    <row r="114">
      <c r="A114" s="3">
        <v>44364.64132608796</v>
      </c>
      <c r="B114" s="4">
        <v>43678.0</v>
      </c>
      <c r="C114" s="2" t="s">
        <v>29</v>
      </c>
      <c r="D114" s="2" t="s">
        <v>9</v>
      </c>
      <c r="E114" s="2" t="s">
        <v>26</v>
      </c>
      <c r="F114" s="2">
        <v>6.0</v>
      </c>
      <c r="G114" s="2" t="s">
        <v>11</v>
      </c>
      <c r="I114" s="1" t="str">
        <f t="shared" si="1"/>
        <v>일반차량운전</v>
      </c>
    </row>
    <row r="115">
      <c r="A115" s="3">
        <v>44364.66187465278</v>
      </c>
      <c r="B115" s="4">
        <v>44256.0</v>
      </c>
      <c r="C115" s="2" t="s">
        <v>151</v>
      </c>
      <c r="D115" s="2" t="s">
        <v>57</v>
      </c>
      <c r="E115" s="2" t="s">
        <v>30</v>
      </c>
      <c r="F115" s="2">
        <v>7.0</v>
      </c>
      <c r="G115" s="2" t="s">
        <v>11</v>
      </c>
      <c r="I115" s="1" t="str">
        <f t="shared" si="1"/>
        <v>정보체계관리</v>
      </c>
    </row>
    <row r="116">
      <c r="A116" s="3">
        <v>44364.68935291667</v>
      </c>
      <c r="B116" s="4">
        <v>43497.0</v>
      </c>
      <c r="C116" s="2" t="s">
        <v>33</v>
      </c>
      <c r="D116" s="2" t="s">
        <v>9</v>
      </c>
      <c r="E116" s="2" t="s">
        <v>23</v>
      </c>
      <c r="F116" s="2">
        <v>2.0</v>
      </c>
      <c r="G116" s="2" t="s">
        <v>11</v>
      </c>
      <c r="H116" s="2" t="s">
        <v>185</v>
      </c>
      <c r="I116" s="1" t="str">
        <f t="shared" si="1"/>
        <v>인사교육</v>
      </c>
      <c r="J116" s="2"/>
    </row>
    <row r="117">
      <c r="A117" s="3">
        <v>44364.70556997685</v>
      </c>
      <c r="B117" s="5">
        <v>44166.0</v>
      </c>
      <c r="C117" s="2" t="s">
        <v>85</v>
      </c>
      <c r="D117" s="2" t="s">
        <v>25</v>
      </c>
      <c r="E117" s="2" t="s">
        <v>35</v>
      </c>
      <c r="F117" s="2">
        <v>3.0</v>
      </c>
      <c r="G117" s="2" t="s">
        <v>11</v>
      </c>
      <c r="H117" s="2" t="s">
        <v>186</v>
      </c>
      <c r="I117" s="1" t="str">
        <f t="shared" si="1"/>
        <v>운항관제</v>
      </c>
      <c r="J117" s="2"/>
    </row>
    <row r="118">
      <c r="A118" s="3">
        <v>44364.71630997685</v>
      </c>
      <c r="B118" s="4">
        <v>43525.0</v>
      </c>
      <c r="C118" s="2" t="s">
        <v>187</v>
      </c>
      <c r="D118" s="2" t="s">
        <v>13</v>
      </c>
      <c r="E118" s="2" t="s">
        <v>39</v>
      </c>
      <c r="F118" s="2">
        <v>7.0</v>
      </c>
      <c r="G118" s="2" t="s">
        <v>19</v>
      </c>
      <c r="H118" s="2" t="s">
        <v>188</v>
      </c>
      <c r="I118" s="1" t="str">
        <f t="shared" si="1"/>
        <v>조리</v>
      </c>
      <c r="J118" s="2"/>
    </row>
    <row r="119">
      <c r="A119" s="3">
        <v>44364.72713991898</v>
      </c>
      <c r="B119" s="4">
        <v>44256.0</v>
      </c>
      <c r="C119" s="2" t="s">
        <v>73</v>
      </c>
      <c r="D119" s="2" t="s">
        <v>9</v>
      </c>
      <c r="E119" s="2" t="s">
        <v>10</v>
      </c>
      <c r="F119" s="2">
        <v>3.0</v>
      </c>
      <c r="G119" s="2" t="s">
        <v>11</v>
      </c>
      <c r="I119" s="1" t="str">
        <f t="shared" si="1"/>
        <v>장비물자보급</v>
      </c>
    </row>
    <row r="120">
      <c r="A120" s="3">
        <v>44364.74908807871</v>
      </c>
      <c r="B120" s="4">
        <v>43862.0</v>
      </c>
      <c r="C120" s="2" t="s">
        <v>37</v>
      </c>
      <c r="D120" s="2" t="s">
        <v>25</v>
      </c>
      <c r="E120" s="2" t="s">
        <v>35</v>
      </c>
      <c r="F120" s="2">
        <v>4.0</v>
      </c>
      <c r="G120" s="2" t="s">
        <v>11</v>
      </c>
      <c r="H120" s="2" t="s">
        <v>189</v>
      </c>
      <c r="I120" s="1" t="str">
        <f t="shared" si="1"/>
        <v>운항관제</v>
      </c>
      <c r="J120" s="2"/>
    </row>
    <row r="121">
      <c r="A121" s="3">
        <v>44364.758600625</v>
      </c>
      <c r="B121" s="4">
        <v>43862.0</v>
      </c>
      <c r="C121" s="2" t="s">
        <v>37</v>
      </c>
      <c r="D121" s="2" t="s">
        <v>25</v>
      </c>
      <c r="E121" s="2" t="s">
        <v>35</v>
      </c>
      <c r="F121" s="2">
        <v>4.0</v>
      </c>
      <c r="G121" s="2" t="s">
        <v>11</v>
      </c>
      <c r="H121" s="2" t="s">
        <v>189</v>
      </c>
      <c r="I121" s="1" t="str">
        <f t="shared" si="1"/>
        <v>운항관제</v>
      </c>
      <c r="J121" s="2"/>
    </row>
    <row r="122">
      <c r="A122" s="3">
        <v>44364.76175498843</v>
      </c>
      <c r="B122" s="4">
        <v>44197.0</v>
      </c>
      <c r="C122" s="2" t="s">
        <v>67</v>
      </c>
      <c r="D122" s="2" t="s">
        <v>9</v>
      </c>
      <c r="E122" s="2" t="s">
        <v>190</v>
      </c>
      <c r="F122" s="2">
        <v>3.0</v>
      </c>
      <c r="G122" s="2" t="s">
        <v>11</v>
      </c>
      <c r="H122" s="2" t="s">
        <v>191</v>
      </c>
      <c r="I122" s="1" t="str">
        <f t="shared" si="1"/>
        <v>항공기제작정비</v>
      </c>
      <c r="J122" s="2"/>
    </row>
    <row r="123">
      <c r="A123" s="3">
        <v>44364.76605348379</v>
      </c>
      <c r="B123" s="4">
        <v>43922.0</v>
      </c>
      <c r="C123" s="2" t="s">
        <v>12</v>
      </c>
      <c r="D123" s="2" t="s">
        <v>22</v>
      </c>
      <c r="E123" s="2" t="s">
        <v>192</v>
      </c>
      <c r="F123" s="2">
        <v>4.0</v>
      </c>
      <c r="G123" s="2" t="s">
        <v>11</v>
      </c>
      <c r="I123" s="1" t="str">
        <f t="shared" si="1"/>
        <v>중거리유도무기발사운용</v>
      </c>
    </row>
    <row r="124">
      <c r="A124" s="3">
        <v>44364.77925386574</v>
      </c>
      <c r="B124" s="5">
        <v>44105.0</v>
      </c>
      <c r="C124" s="2" t="s">
        <v>88</v>
      </c>
      <c r="D124" s="2" t="s">
        <v>9</v>
      </c>
      <c r="E124" s="2" t="s">
        <v>18</v>
      </c>
      <c r="F124" s="2">
        <v>7.0</v>
      </c>
      <c r="G124" s="2" t="s">
        <v>193</v>
      </c>
      <c r="I124" s="1" t="str">
        <f t="shared" si="1"/>
        <v>군사경찰</v>
      </c>
    </row>
    <row r="125">
      <c r="A125" s="3">
        <v>44364.7793737037</v>
      </c>
      <c r="B125" s="4">
        <v>44228.0</v>
      </c>
      <c r="C125" s="2" t="s">
        <v>24</v>
      </c>
      <c r="D125" s="2" t="s">
        <v>25</v>
      </c>
      <c r="E125" s="2" t="s">
        <v>35</v>
      </c>
      <c r="F125" s="2">
        <v>4.0</v>
      </c>
      <c r="G125" s="2" t="s">
        <v>11</v>
      </c>
      <c r="H125" s="2" t="s">
        <v>36</v>
      </c>
      <c r="I125" s="1" t="str">
        <f t="shared" si="1"/>
        <v>운항관제</v>
      </c>
      <c r="J125" s="2"/>
    </row>
    <row r="126">
      <c r="A126" s="3">
        <v>44364.782597337966</v>
      </c>
      <c r="B126" s="4">
        <v>44287.0</v>
      </c>
      <c r="C126" s="2" t="s">
        <v>8</v>
      </c>
      <c r="D126" s="2" t="s">
        <v>9</v>
      </c>
      <c r="E126" s="2" t="s">
        <v>56</v>
      </c>
      <c r="F126" s="2">
        <v>3.0</v>
      </c>
      <c r="G126" s="2" t="s">
        <v>11</v>
      </c>
      <c r="I126" s="1" t="str">
        <f t="shared" si="1"/>
        <v>대공포 운용</v>
      </c>
    </row>
    <row r="127">
      <c r="A127" s="3">
        <v>44364.783051666665</v>
      </c>
      <c r="B127" s="4">
        <v>44256.0</v>
      </c>
      <c r="C127" s="2" t="s">
        <v>33</v>
      </c>
      <c r="D127" s="2" t="s">
        <v>9</v>
      </c>
      <c r="E127" s="2" t="s">
        <v>194</v>
      </c>
      <c r="F127" s="2">
        <v>6.0</v>
      </c>
      <c r="G127" s="2" t="s">
        <v>11</v>
      </c>
      <c r="H127" s="2" t="s">
        <v>195</v>
      </c>
      <c r="I127" s="1" t="str">
        <f t="shared" si="1"/>
        <v>항공의무</v>
      </c>
      <c r="J127" s="2"/>
    </row>
    <row r="128">
      <c r="A128" s="3">
        <v>44364.7836000463</v>
      </c>
      <c r="B128" s="4">
        <v>44287.0</v>
      </c>
      <c r="C128" s="2" t="s">
        <v>32</v>
      </c>
      <c r="D128" s="2" t="s">
        <v>22</v>
      </c>
      <c r="E128" s="2" t="s">
        <v>56</v>
      </c>
      <c r="F128" s="2">
        <v>5.0</v>
      </c>
      <c r="G128" s="2" t="s">
        <v>11</v>
      </c>
      <c r="I128" s="1" t="str">
        <f t="shared" si="1"/>
        <v>대공포 운용</v>
      </c>
    </row>
    <row r="129">
      <c r="A129" s="3">
        <v>44364.78436329861</v>
      </c>
      <c r="B129" s="4">
        <v>43983.0</v>
      </c>
      <c r="C129" s="2" t="s">
        <v>8</v>
      </c>
      <c r="D129" s="2" t="s">
        <v>57</v>
      </c>
      <c r="E129" s="2" t="s">
        <v>35</v>
      </c>
      <c r="F129" s="2">
        <v>5.0</v>
      </c>
      <c r="G129" s="2" t="s">
        <v>11</v>
      </c>
      <c r="I129" s="1" t="str">
        <f t="shared" si="1"/>
        <v>운항관제</v>
      </c>
    </row>
    <row r="130">
      <c r="A130" s="3">
        <v>44364.785267997686</v>
      </c>
      <c r="B130" s="4">
        <v>43983.0</v>
      </c>
      <c r="C130" s="2" t="s">
        <v>196</v>
      </c>
      <c r="D130" s="2" t="s">
        <v>22</v>
      </c>
      <c r="E130" s="2" t="s">
        <v>94</v>
      </c>
      <c r="F130" s="2">
        <v>2.0</v>
      </c>
      <c r="G130" s="2" t="s">
        <v>11</v>
      </c>
      <c r="I130" s="1" t="str">
        <f t="shared" si="1"/>
        <v>단거리유도무기운용</v>
      </c>
    </row>
    <row r="131">
      <c r="A131" s="3">
        <v>44364.78531407408</v>
      </c>
      <c r="B131" s="4">
        <v>43983.0</v>
      </c>
      <c r="C131" s="2" t="s">
        <v>196</v>
      </c>
      <c r="D131" s="2" t="s">
        <v>22</v>
      </c>
      <c r="E131" s="2" t="s">
        <v>94</v>
      </c>
      <c r="F131" s="2">
        <v>2.0</v>
      </c>
      <c r="G131" s="2" t="s">
        <v>11</v>
      </c>
      <c r="I131" s="1" t="str">
        <f t="shared" si="1"/>
        <v>단거리유도무기운용</v>
      </c>
    </row>
    <row r="132">
      <c r="A132" s="3">
        <v>44364.786372372684</v>
      </c>
      <c r="B132" s="4">
        <v>44228.0</v>
      </c>
      <c r="C132" s="2" t="s">
        <v>55</v>
      </c>
      <c r="D132" s="2" t="s">
        <v>57</v>
      </c>
      <c r="E132" s="2" t="s">
        <v>82</v>
      </c>
      <c r="F132" s="2">
        <v>7.0</v>
      </c>
      <c r="G132" s="2" t="s">
        <v>19</v>
      </c>
      <c r="I132" s="1" t="str">
        <f t="shared" si="1"/>
        <v>항공통제</v>
      </c>
    </row>
    <row r="133">
      <c r="A133" s="3">
        <v>44364.79047252315</v>
      </c>
      <c r="B133" s="4">
        <v>44256.0</v>
      </c>
      <c r="C133" s="2" t="s">
        <v>88</v>
      </c>
      <c r="D133" s="2" t="s">
        <v>9</v>
      </c>
      <c r="E133" s="2" t="s">
        <v>113</v>
      </c>
      <c r="F133" s="2">
        <v>7.0</v>
      </c>
      <c r="G133" s="2" t="s">
        <v>11</v>
      </c>
      <c r="I133" s="1" t="str">
        <f t="shared" si="1"/>
        <v>항공전자장비정비</v>
      </c>
    </row>
    <row r="134">
      <c r="A134" s="3">
        <v>44364.79338754629</v>
      </c>
      <c r="B134" s="4">
        <v>43922.0</v>
      </c>
      <c r="C134" s="2" t="s">
        <v>55</v>
      </c>
      <c r="D134" s="2" t="s">
        <v>57</v>
      </c>
      <c r="E134" s="2" t="s">
        <v>40</v>
      </c>
      <c r="F134" s="2">
        <v>3.0</v>
      </c>
      <c r="G134" s="2" t="s">
        <v>11</v>
      </c>
      <c r="I134" s="1" t="str">
        <f t="shared" si="1"/>
        <v>기계설비</v>
      </c>
    </row>
    <row r="135">
      <c r="A135" s="3">
        <v>44364.79922341435</v>
      </c>
      <c r="B135" s="4">
        <v>44228.0</v>
      </c>
      <c r="C135" s="2" t="s">
        <v>48</v>
      </c>
      <c r="D135" s="2" t="s">
        <v>22</v>
      </c>
      <c r="E135" s="2" t="s">
        <v>10</v>
      </c>
      <c r="F135" s="2">
        <v>2.0</v>
      </c>
      <c r="G135" s="2" t="s">
        <v>197</v>
      </c>
      <c r="H135" s="2" t="s">
        <v>198</v>
      </c>
      <c r="I135" s="1" t="str">
        <f t="shared" si="1"/>
        <v>장비물자보급</v>
      </c>
      <c r="J135" s="2"/>
    </row>
    <row r="136">
      <c r="A136" s="3">
        <v>44364.79970775463</v>
      </c>
      <c r="B136" s="4">
        <v>43831.0</v>
      </c>
      <c r="C136" s="2" t="s">
        <v>88</v>
      </c>
      <c r="D136" s="2" t="s">
        <v>9</v>
      </c>
      <c r="E136" s="2" t="s">
        <v>199</v>
      </c>
      <c r="F136" s="2">
        <v>10.0</v>
      </c>
      <c r="G136" s="2" t="s">
        <v>11</v>
      </c>
      <c r="I136" s="1" t="str">
        <f t="shared" si="1"/>
        <v>항공탄약정비</v>
      </c>
    </row>
    <row r="137">
      <c r="A137" s="3">
        <v>44364.80174229167</v>
      </c>
      <c r="B137" s="5">
        <v>44105.0</v>
      </c>
      <c r="C137" s="2" t="s">
        <v>140</v>
      </c>
      <c r="D137" s="2" t="s">
        <v>13</v>
      </c>
      <c r="E137" s="2" t="s">
        <v>103</v>
      </c>
      <c r="F137" s="2">
        <v>3.0</v>
      </c>
      <c r="G137" s="2" t="s">
        <v>11</v>
      </c>
      <c r="I137" s="1" t="str">
        <f t="shared" si="1"/>
        <v>소방</v>
      </c>
    </row>
    <row r="138">
      <c r="A138" s="3">
        <v>44364.80225123843</v>
      </c>
      <c r="B138" s="4">
        <v>44440.0</v>
      </c>
      <c r="C138" s="2" t="s">
        <v>200</v>
      </c>
      <c r="D138" s="2" t="s">
        <v>13</v>
      </c>
      <c r="E138" s="2" t="s">
        <v>26</v>
      </c>
      <c r="F138" s="2">
        <v>3.0</v>
      </c>
      <c r="G138" s="2" t="s">
        <v>11</v>
      </c>
      <c r="H138" s="2" t="s">
        <v>201</v>
      </c>
      <c r="I138" s="1" t="str">
        <f t="shared" si="1"/>
        <v>일반차량운전</v>
      </c>
      <c r="J138" s="2"/>
    </row>
    <row r="139">
      <c r="A139" s="3">
        <v>44364.81807790509</v>
      </c>
      <c r="B139" s="4">
        <v>43831.0</v>
      </c>
      <c r="C139" s="2" t="s">
        <v>8</v>
      </c>
      <c r="D139" s="2" t="s">
        <v>13</v>
      </c>
      <c r="E139" s="2" t="s">
        <v>30</v>
      </c>
      <c r="F139" s="2">
        <v>4.0</v>
      </c>
      <c r="G139" s="2" t="s">
        <v>11</v>
      </c>
      <c r="I139" s="1" t="str">
        <f t="shared" si="1"/>
        <v>정보체계관리</v>
      </c>
    </row>
    <row r="140">
      <c r="A140" s="3">
        <v>44364.83909378472</v>
      </c>
      <c r="B140" s="4">
        <v>44256.0</v>
      </c>
      <c r="C140" s="2" t="s">
        <v>88</v>
      </c>
      <c r="D140" s="6" t="s">
        <v>13</v>
      </c>
      <c r="E140" s="2" t="s">
        <v>42</v>
      </c>
      <c r="F140" s="2">
        <v>3.0</v>
      </c>
      <c r="G140" s="2" t="s">
        <v>11</v>
      </c>
      <c r="I140" s="1" t="str">
        <f t="shared" si="1"/>
        <v>정훈</v>
      </c>
    </row>
    <row r="141">
      <c r="A141" s="3">
        <v>44364.84750287037</v>
      </c>
      <c r="B141" s="4">
        <v>43831.0</v>
      </c>
      <c r="C141" s="2" t="s">
        <v>33</v>
      </c>
      <c r="D141" s="2" t="s">
        <v>9</v>
      </c>
      <c r="E141" s="2" t="s">
        <v>152</v>
      </c>
      <c r="F141" s="2">
        <v>4.0</v>
      </c>
      <c r="G141" s="2" t="s">
        <v>11</v>
      </c>
      <c r="I141" s="1" t="str">
        <f t="shared" si="1"/>
        <v>특수차량운전</v>
      </c>
    </row>
    <row r="142">
      <c r="A142" s="3">
        <v>44364.84758755787</v>
      </c>
      <c r="B142" s="4">
        <v>44075.0</v>
      </c>
      <c r="C142" s="2" t="s">
        <v>48</v>
      </c>
      <c r="D142" s="2" t="s">
        <v>9</v>
      </c>
      <c r="E142" s="2" t="s">
        <v>202</v>
      </c>
      <c r="F142" s="2">
        <v>5.0</v>
      </c>
      <c r="G142" s="2" t="s">
        <v>11</v>
      </c>
      <c r="I142" s="1" t="str">
        <f t="shared" si="1"/>
        <v>항공기무기정비</v>
      </c>
    </row>
    <row r="143">
      <c r="A143" s="3">
        <v>44364.85493431713</v>
      </c>
      <c r="B143" s="4">
        <v>43891.0</v>
      </c>
      <c r="C143" s="2" t="s">
        <v>203</v>
      </c>
      <c r="D143" s="2" t="s">
        <v>22</v>
      </c>
      <c r="E143" s="2" t="s">
        <v>204</v>
      </c>
      <c r="F143" s="2">
        <v>1.0</v>
      </c>
      <c r="G143" s="2" t="s">
        <v>11</v>
      </c>
      <c r="H143" s="2" t="s">
        <v>205</v>
      </c>
      <c r="I143" s="1" t="str">
        <f t="shared" si="1"/>
        <v>방공유도무기정비</v>
      </c>
      <c r="J143" s="2"/>
    </row>
    <row r="144">
      <c r="A144" s="3">
        <v>44364.86920137731</v>
      </c>
      <c r="B144" s="5">
        <v>44166.0</v>
      </c>
      <c r="C144" s="2" t="s">
        <v>32</v>
      </c>
      <c r="D144" s="2" t="s">
        <v>22</v>
      </c>
      <c r="E144" s="2" t="s">
        <v>204</v>
      </c>
      <c r="F144" s="2">
        <v>1.0</v>
      </c>
      <c r="G144" s="2" t="s">
        <v>11</v>
      </c>
      <c r="I144" s="1" t="str">
        <f t="shared" si="1"/>
        <v>방공유도무기정비</v>
      </c>
    </row>
    <row r="145">
      <c r="A145" s="3">
        <v>44364.87436519676</v>
      </c>
      <c r="B145" s="4">
        <v>44044.0</v>
      </c>
      <c r="C145" s="2" t="s">
        <v>48</v>
      </c>
      <c r="D145" s="2" t="s">
        <v>9</v>
      </c>
      <c r="E145" s="2" t="s">
        <v>199</v>
      </c>
      <c r="F145" s="2">
        <v>5.0</v>
      </c>
      <c r="G145" s="2" t="s">
        <v>11</v>
      </c>
      <c r="I145" s="1" t="str">
        <f t="shared" si="1"/>
        <v>항공탄약정비</v>
      </c>
    </row>
    <row r="146">
      <c r="A146" s="3">
        <v>44364.88453697917</v>
      </c>
      <c r="B146" s="5">
        <v>43739.0</v>
      </c>
      <c r="C146" s="2" t="s">
        <v>29</v>
      </c>
      <c r="D146" s="2" t="s">
        <v>9</v>
      </c>
      <c r="E146" s="2" t="s">
        <v>23</v>
      </c>
      <c r="F146" s="2">
        <v>4.0</v>
      </c>
      <c r="G146" s="2" t="s">
        <v>11</v>
      </c>
      <c r="I146" s="1" t="str">
        <f t="shared" si="1"/>
        <v>인사교육</v>
      </c>
    </row>
    <row r="147">
      <c r="A147" s="3">
        <v>44364.98211657407</v>
      </c>
      <c r="B147" s="4">
        <v>44044.0</v>
      </c>
      <c r="C147" s="2" t="s">
        <v>33</v>
      </c>
      <c r="D147" s="2" t="s">
        <v>9</v>
      </c>
      <c r="E147" s="2" t="s">
        <v>206</v>
      </c>
      <c r="F147" s="2">
        <v>3.0</v>
      </c>
      <c r="G147" s="2" t="s">
        <v>11</v>
      </c>
      <c r="H147" s="2" t="s">
        <v>207</v>
      </c>
      <c r="I147" s="1" t="str">
        <f t="shared" si="1"/>
        <v>항공기제작특기</v>
      </c>
      <c r="J147" s="2"/>
    </row>
    <row r="148">
      <c r="A148" s="3">
        <v>44364.99890813658</v>
      </c>
      <c r="B148" s="4">
        <v>42736.0</v>
      </c>
      <c r="C148" s="2" t="s">
        <v>208</v>
      </c>
      <c r="D148" s="2" t="s">
        <v>22</v>
      </c>
      <c r="E148" s="2" t="s">
        <v>173</v>
      </c>
      <c r="F148" s="2">
        <v>1.0</v>
      </c>
      <c r="G148" s="2" t="s">
        <v>11</v>
      </c>
      <c r="H148" s="2" t="s">
        <v>209</v>
      </c>
      <c r="I148" s="1" t="str">
        <f t="shared" si="1"/>
        <v>방공포차량운전</v>
      </c>
      <c r="J148" s="2"/>
    </row>
    <row r="149">
      <c r="A149" s="3">
        <v>44365.08212496528</v>
      </c>
      <c r="B149" s="5">
        <v>43739.0</v>
      </c>
      <c r="C149" s="2" t="s">
        <v>137</v>
      </c>
      <c r="D149" s="6" t="s">
        <v>13</v>
      </c>
      <c r="E149" s="2" t="s">
        <v>175</v>
      </c>
      <c r="F149" s="2">
        <v>7.0</v>
      </c>
      <c r="G149" s="2" t="s">
        <v>19</v>
      </c>
      <c r="H149" s="2" t="s">
        <v>210</v>
      </c>
      <c r="I149" s="1" t="str">
        <f t="shared" si="1"/>
        <v>특수정보</v>
      </c>
      <c r="J149" s="2"/>
    </row>
    <row r="150">
      <c r="A150" s="3">
        <v>44365.15422326389</v>
      </c>
      <c r="B150" s="5">
        <v>42644.0</v>
      </c>
      <c r="C150" s="2" t="s">
        <v>29</v>
      </c>
      <c r="D150" s="2" t="s">
        <v>9</v>
      </c>
      <c r="E150" s="2" t="s">
        <v>152</v>
      </c>
      <c r="F150" s="2">
        <v>10.0</v>
      </c>
      <c r="G150" s="2" t="s">
        <v>11</v>
      </c>
      <c r="H150" s="2" t="s">
        <v>211</v>
      </c>
      <c r="I150" s="1" t="str">
        <f t="shared" si="1"/>
        <v>특수차량운전</v>
      </c>
      <c r="J150" s="2"/>
    </row>
    <row r="151">
      <c r="A151" s="3">
        <v>44365.19342760417</v>
      </c>
      <c r="B151" s="4">
        <v>43922.0</v>
      </c>
      <c r="C151" s="2" t="s">
        <v>67</v>
      </c>
      <c r="D151" s="2" t="s">
        <v>9</v>
      </c>
      <c r="E151" s="2" t="s">
        <v>18</v>
      </c>
      <c r="F151" s="2">
        <v>8.0</v>
      </c>
      <c r="G151" s="2" t="s">
        <v>19</v>
      </c>
      <c r="I151" s="1" t="str">
        <f t="shared" si="1"/>
        <v>군사경찰</v>
      </c>
    </row>
    <row r="152">
      <c r="A152" s="3">
        <v>44365.35642295139</v>
      </c>
      <c r="B152" s="4">
        <v>44228.0</v>
      </c>
      <c r="C152" s="2" t="s">
        <v>55</v>
      </c>
      <c r="D152" s="2" t="s">
        <v>13</v>
      </c>
      <c r="E152" s="2" t="s">
        <v>131</v>
      </c>
      <c r="F152" s="2">
        <v>3.0</v>
      </c>
      <c r="G152" s="2" t="s">
        <v>19</v>
      </c>
      <c r="I152" s="1" t="str">
        <f t="shared" si="1"/>
        <v>유선통신체계정비</v>
      </c>
    </row>
    <row r="153">
      <c r="A153" s="3">
        <v>44365.38523177084</v>
      </c>
      <c r="B153" s="4">
        <v>43678.0</v>
      </c>
      <c r="C153" s="2" t="s">
        <v>55</v>
      </c>
      <c r="D153" s="2" t="s">
        <v>57</v>
      </c>
      <c r="E153" s="2" t="s">
        <v>82</v>
      </c>
      <c r="F153" s="2">
        <v>3.0</v>
      </c>
      <c r="G153" s="2" t="s">
        <v>19</v>
      </c>
      <c r="I153" s="1" t="str">
        <f t="shared" si="1"/>
        <v>항공통제</v>
      </c>
    </row>
    <row r="154">
      <c r="A154" s="3">
        <v>44365.44708126158</v>
      </c>
      <c r="B154" s="5">
        <v>44136.0</v>
      </c>
      <c r="C154" s="2" t="s">
        <v>24</v>
      </c>
      <c r="D154" s="2" t="s">
        <v>25</v>
      </c>
      <c r="E154" s="2" t="s">
        <v>49</v>
      </c>
      <c r="F154" s="2">
        <v>7.0</v>
      </c>
      <c r="G154" s="2" t="s">
        <v>11</v>
      </c>
      <c r="I154" s="1" t="str">
        <f t="shared" si="1"/>
        <v>항공기 무기정비</v>
      </c>
    </row>
    <row r="155">
      <c r="A155" s="3">
        <v>44365.50890105324</v>
      </c>
      <c r="B155" s="4">
        <v>43952.0</v>
      </c>
      <c r="C155" s="2" t="s">
        <v>41</v>
      </c>
      <c r="D155" s="2" t="s">
        <v>25</v>
      </c>
      <c r="E155" s="2" t="s">
        <v>30</v>
      </c>
      <c r="F155" s="2">
        <v>4.0</v>
      </c>
      <c r="G155" s="2" t="s">
        <v>19</v>
      </c>
      <c r="I155" s="1" t="str">
        <f t="shared" si="1"/>
        <v>정보체계관리</v>
      </c>
    </row>
    <row r="156">
      <c r="A156" s="3">
        <v>44365.56215994213</v>
      </c>
      <c r="B156" s="4">
        <v>43952.0</v>
      </c>
      <c r="C156" s="2" t="s">
        <v>212</v>
      </c>
      <c r="D156" s="2" t="s">
        <v>22</v>
      </c>
      <c r="E156" s="2" t="s">
        <v>131</v>
      </c>
      <c r="F156" s="2">
        <v>5.0</v>
      </c>
      <c r="G156" s="2" t="s">
        <v>11</v>
      </c>
      <c r="I156" s="1" t="str">
        <f t="shared" si="1"/>
        <v>유선통신체계정비</v>
      </c>
    </row>
    <row r="157">
      <c r="A157" s="3">
        <v>44365.60987759259</v>
      </c>
      <c r="B157" s="4">
        <v>44044.0</v>
      </c>
      <c r="C157" s="2" t="s">
        <v>24</v>
      </c>
      <c r="D157" s="2" t="s">
        <v>25</v>
      </c>
      <c r="E157" s="2" t="s">
        <v>152</v>
      </c>
      <c r="F157" s="2">
        <v>10.0</v>
      </c>
      <c r="G157" s="2" t="s">
        <v>11</v>
      </c>
      <c r="H157" s="2" t="s">
        <v>213</v>
      </c>
      <c r="I157" s="1" t="str">
        <f t="shared" si="1"/>
        <v>특수차량운전</v>
      </c>
      <c r="J157" s="2"/>
    </row>
    <row r="158">
      <c r="A158" s="3">
        <v>44365.64234258102</v>
      </c>
      <c r="B158" s="4">
        <v>43862.0</v>
      </c>
      <c r="C158" s="2" t="s">
        <v>28</v>
      </c>
      <c r="D158" s="2" t="s">
        <v>65</v>
      </c>
      <c r="E158" s="2" t="s">
        <v>214</v>
      </c>
      <c r="F158" s="2">
        <v>2.0</v>
      </c>
      <c r="G158" s="2" t="s">
        <v>11</v>
      </c>
      <c r="H158" s="2" t="s">
        <v>215</v>
      </c>
      <c r="I158" s="1" t="str">
        <f t="shared" si="1"/>
        <v>환경</v>
      </c>
      <c r="J158" s="2"/>
    </row>
    <row r="159">
      <c r="A159" s="3">
        <v>44365.6831884375</v>
      </c>
      <c r="B159" s="5">
        <v>44105.0</v>
      </c>
      <c r="C159" s="2" t="s">
        <v>29</v>
      </c>
      <c r="D159" s="2" t="s">
        <v>9</v>
      </c>
      <c r="E159" s="2" t="s">
        <v>190</v>
      </c>
      <c r="F159" s="2">
        <v>3.0</v>
      </c>
      <c r="G159" s="2" t="s">
        <v>11</v>
      </c>
      <c r="I159" s="1" t="str">
        <f t="shared" si="1"/>
        <v>항공기제작정비</v>
      </c>
    </row>
    <row r="160">
      <c r="A160" s="3">
        <v>44365.88348730324</v>
      </c>
      <c r="B160" s="4">
        <v>44287.0</v>
      </c>
      <c r="C160" s="2" t="s">
        <v>37</v>
      </c>
      <c r="D160" s="2" t="s">
        <v>22</v>
      </c>
      <c r="E160" s="2" t="s">
        <v>173</v>
      </c>
      <c r="F160" s="2">
        <v>3.0</v>
      </c>
      <c r="G160" s="2" t="s">
        <v>11</v>
      </c>
      <c r="H160" s="2" t="s">
        <v>216</v>
      </c>
      <c r="I160" s="1" t="str">
        <f t="shared" si="1"/>
        <v>방공포차량운전</v>
      </c>
      <c r="J160" s="2"/>
    </row>
    <row r="161">
      <c r="A161" s="3">
        <v>44366.10779949074</v>
      </c>
      <c r="B161" s="4">
        <v>43132.0</v>
      </c>
      <c r="C161" s="2" t="s">
        <v>24</v>
      </c>
      <c r="D161" s="2" t="s">
        <v>22</v>
      </c>
      <c r="E161" s="2" t="s">
        <v>217</v>
      </c>
      <c r="F161" s="2">
        <v>7.0</v>
      </c>
      <c r="G161" s="2" t="s">
        <v>218</v>
      </c>
      <c r="H161" s="2" t="s">
        <v>219</v>
      </c>
      <c r="I161" s="1" t="str">
        <f t="shared" si="1"/>
        <v>중거리유도무기탐지운용</v>
      </c>
      <c r="J161" s="2"/>
    </row>
    <row r="162">
      <c r="A162" s="3">
        <v>44366.43078807871</v>
      </c>
      <c r="B162" s="4">
        <v>43313.0</v>
      </c>
      <c r="C162" s="2" t="s">
        <v>220</v>
      </c>
      <c r="D162" s="6" t="s">
        <v>13</v>
      </c>
      <c r="E162" s="2" t="s">
        <v>221</v>
      </c>
      <c r="F162" s="2">
        <v>10.0</v>
      </c>
      <c r="G162" s="2" t="s">
        <v>222</v>
      </c>
      <c r="H162" s="2" t="s">
        <v>223</v>
      </c>
      <c r="I162" s="1" t="str">
        <f t="shared" si="1"/>
        <v>의장</v>
      </c>
      <c r="J162" s="2"/>
    </row>
    <row r="163">
      <c r="A163" s="3">
        <v>44366.51884505787</v>
      </c>
      <c r="B163" s="4">
        <v>44197.0</v>
      </c>
      <c r="C163" s="2" t="s">
        <v>28</v>
      </c>
      <c r="D163" s="6" t="s">
        <v>13</v>
      </c>
      <c r="E163" s="2" t="s">
        <v>40</v>
      </c>
      <c r="F163" s="2">
        <v>6.0</v>
      </c>
      <c r="G163" s="2" t="s">
        <v>11</v>
      </c>
      <c r="H163" s="2" t="s">
        <v>224</v>
      </c>
      <c r="I163" s="1" t="str">
        <f t="shared" si="1"/>
        <v>기계설비</v>
      </c>
      <c r="J163" s="2"/>
    </row>
    <row r="164">
      <c r="A164" s="3">
        <v>44366.5995359838</v>
      </c>
      <c r="B164" s="4">
        <v>43922.0</v>
      </c>
      <c r="C164" s="2" t="s">
        <v>151</v>
      </c>
      <c r="D164" s="2" t="s">
        <v>57</v>
      </c>
      <c r="E164" s="2" t="s">
        <v>39</v>
      </c>
      <c r="F164" s="2">
        <v>9.0</v>
      </c>
      <c r="G164" s="2" t="s">
        <v>19</v>
      </c>
      <c r="H164" s="2" t="s">
        <v>225</v>
      </c>
      <c r="I164" s="1" t="str">
        <f t="shared" si="1"/>
        <v>조리</v>
      </c>
      <c r="J164" s="2"/>
    </row>
    <row r="165">
      <c r="A165" s="3">
        <v>44366.60591530093</v>
      </c>
      <c r="B165" s="5">
        <v>44470.0</v>
      </c>
      <c r="C165" s="2" t="s">
        <v>226</v>
      </c>
      <c r="D165" s="2" t="s">
        <v>13</v>
      </c>
      <c r="E165" s="2" t="s">
        <v>79</v>
      </c>
      <c r="F165" s="2">
        <v>3.0</v>
      </c>
      <c r="G165" s="2" t="s">
        <v>11</v>
      </c>
      <c r="I165" s="1" t="str">
        <f t="shared" si="1"/>
        <v>무선통신체계정비</v>
      </c>
    </row>
    <row r="166">
      <c r="A166" s="3">
        <v>44366.60800653935</v>
      </c>
      <c r="B166" s="4">
        <v>44197.0</v>
      </c>
      <c r="C166" s="2" t="s">
        <v>88</v>
      </c>
      <c r="D166" s="2" t="s">
        <v>9</v>
      </c>
      <c r="E166" s="2" t="s">
        <v>56</v>
      </c>
      <c r="F166" s="2">
        <v>5.0</v>
      </c>
      <c r="G166" s="2" t="s">
        <v>11</v>
      </c>
      <c r="H166" s="2" t="s">
        <v>227</v>
      </c>
      <c r="I166" s="1" t="str">
        <f t="shared" si="1"/>
        <v>대공포 운용</v>
      </c>
      <c r="J166" s="2"/>
    </row>
    <row r="167">
      <c r="A167" s="3">
        <v>44366.61006170139</v>
      </c>
      <c r="B167" s="4">
        <v>44256.0</v>
      </c>
      <c r="C167" s="2" t="s">
        <v>41</v>
      </c>
      <c r="D167" s="2" t="s">
        <v>25</v>
      </c>
      <c r="E167" s="2" t="s">
        <v>71</v>
      </c>
      <c r="F167" s="2">
        <v>5.0</v>
      </c>
      <c r="G167" s="2" t="s">
        <v>11</v>
      </c>
      <c r="H167" s="2" t="s">
        <v>228</v>
      </c>
      <c r="I167" s="1" t="str">
        <f t="shared" si="1"/>
        <v>화생방</v>
      </c>
      <c r="J167" s="2"/>
    </row>
    <row r="168">
      <c r="A168" s="3">
        <v>44366.61071814815</v>
      </c>
      <c r="B168" s="4">
        <v>44197.0</v>
      </c>
      <c r="C168" s="2" t="s">
        <v>59</v>
      </c>
      <c r="D168" s="2" t="s">
        <v>9</v>
      </c>
      <c r="E168" s="2" t="s">
        <v>18</v>
      </c>
      <c r="F168" s="2">
        <v>5.0</v>
      </c>
      <c r="G168" s="2" t="s">
        <v>11</v>
      </c>
      <c r="I168" s="1" t="str">
        <f t="shared" si="1"/>
        <v>군사경찰</v>
      </c>
    </row>
    <row r="169">
      <c r="A169" s="3">
        <v>44366.612055798614</v>
      </c>
      <c r="B169" s="4">
        <v>44228.0</v>
      </c>
      <c r="C169" s="2" t="s">
        <v>67</v>
      </c>
      <c r="D169" s="2" t="s">
        <v>9</v>
      </c>
      <c r="E169" s="2" t="s">
        <v>40</v>
      </c>
      <c r="F169" s="2">
        <v>5.0</v>
      </c>
      <c r="G169" s="2" t="s">
        <v>11</v>
      </c>
      <c r="I169" s="1" t="str">
        <f t="shared" si="1"/>
        <v>기계설비</v>
      </c>
    </row>
    <row r="170">
      <c r="A170" s="3">
        <v>44366.61655371528</v>
      </c>
      <c r="B170" s="4">
        <v>44228.0</v>
      </c>
      <c r="C170" s="2" t="s">
        <v>146</v>
      </c>
      <c r="D170" s="2" t="s">
        <v>9</v>
      </c>
      <c r="E170" s="2" t="s">
        <v>131</v>
      </c>
      <c r="F170" s="2">
        <v>6.0</v>
      </c>
      <c r="G170" s="2" t="s">
        <v>11</v>
      </c>
      <c r="I170" s="1" t="str">
        <f t="shared" si="1"/>
        <v>유선통신체계정비</v>
      </c>
    </row>
    <row r="171">
      <c r="A171" s="3">
        <v>44366.619000983796</v>
      </c>
      <c r="B171" s="4">
        <v>43983.0</v>
      </c>
      <c r="C171" s="2" t="s">
        <v>88</v>
      </c>
      <c r="D171" s="2" t="s">
        <v>9</v>
      </c>
      <c r="E171" s="2" t="s">
        <v>157</v>
      </c>
      <c r="F171" s="2">
        <v>10.0</v>
      </c>
      <c r="G171" s="2" t="s">
        <v>11</v>
      </c>
      <c r="I171" s="1" t="str">
        <f t="shared" si="1"/>
        <v>토목건축</v>
      </c>
    </row>
    <row r="172">
      <c r="A172" s="3">
        <v>44366.64717285879</v>
      </c>
      <c r="B172" s="4">
        <v>43922.0</v>
      </c>
      <c r="C172" s="2" t="s">
        <v>41</v>
      </c>
      <c r="D172" s="2" t="s">
        <v>25</v>
      </c>
      <c r="E172" s="2" t="s">
        <v>30</v>
      </c>
      <c r="F172" s="2">
        <v>2.0</v>
      </c>
      <c r="G172" s="2" t="s">
        <v>11</v>
      </c>
      <c r="I172" s="1" t="str">
        <f t="shared" si="1"/>
        <v>정보체계관리</v>
      </c>
    </row>
    <row r="173">
      <c r="A173" s="3">
        <v>44366.74627550926</v>
      </c>
      <c r="B173" s="4">
        <v>44228.0</v>
      </c>
      <c r="C173" s="2" t="s">
        <v>88</v>
      </c>
      <c r="D173" s="2" t="s">
        <v>9</v>
      </c>
      <c r="E173" s="2" t="s">
        <v>113</v>
      </c>
      <c r="F173" s="2">
        <v>3.0</v>
      </c>
      <c r="G173" s="2" t="s">
        <v>11</v>
      </c>
      <c r="H173" s="2" t="s">
        <v>229</v>
      </c>
      <c r="I173" s="1" t="str">
        <f t="shared" si="1"/>
        <v>항공전자장비정비</v>
      </c>
      <c r="J173" s="2"/>
    </row>
    <row r="174">
      <c r="A174" s="3">
        <v>44366.86987263889</v>
      </c>
      <c r="B174" s="4">
        <v>44013.0</v>
      </c>
      <c r="C174" s="2" t="s">
        <v>230</v>
      </c>
      <c r="D174" s="2" t="s">
        <v>22</v>
      </c>
      <c r="E174" s="2" t="s">
        <v>94</v>
      </c>
      <c r="F174" s="2">
        <v>4.0</v>
      </c>
      <c r="G174" s="2" t="s">
        <v>11</v>
      </c>
      <c r="I174" s="1" t="str">
        <f t="shared" si="1"/>
        <v>단거리유도무기운용</v>
      </c>
    </row>
    <row r="175">
      <c r="A175" s="3">
        <v>44366.884875081014</v>
      </c>
      <c r="B175" s="4">
        <v>44075.0</v>
      </c>
      <c r="C175" s="2" t="s">
        <v>41</v>
      </c>
      <c r="D175" s="2" t="s">
        <v>25</v>
      </c>
      <c r="E175" s="2" t="s">
        <v>30</v>
      </c>
      <c r="F175" s="2">
        <v>6.0</v>
      </c>
      <c r="G175" s="2" t="s">
        <v>19</v>
      </c>
      <c r="H175" s="2" t="s">
        <v>231</v>
      </c>
      <c r="I175" s="1" t="str">
        <f t="shared" si="1"/>
        <v>정보체계관리</v>
      </c>
      <c r="J175" s="2"/>
    </row>
    <row r="176">
      <c r="A176" s="3">
        <v>44366.8889409838</v>
      </c>
      <c r="B176" s="4">
        <v>43891.0</v>
      </c>
      <c r="C176" s="2" t="s">
        <v>8</v>
      </c>
      <c r="D176" s="2" t="s">
        <v>9</v>
      </c>
      <c r="E176" s="2" t="s">
        <v>232</v>
      </c>
      <c r="F176" s="2">
        <v>7.0</v>
      </c>
      <c r="G176" s="2" t="s">
        <v>11</v>
      </c>
      <c r="H176" s="2" t="s">
        <v>233</v>
      </c>
      <c r="I176" s="1" t="str">
        <f t="shared" si="1"/>
        <v>공병차량운전</v>
      </c>
      <c r="J176" s="2"/>
    </row>
    <row r="177">
      <c r="A177" s="3">
        <v>44366.894158958334</v>
      </c>
      <c r="B177" s="4">
        <v>44287.0</v>
      </c>
      <c r="C177" s="2" t="s">
        <v>24</v>
      </c>
      <c r="D177" s="2" t="s">
        <v>22</v>
      </c>
      <c r="E177" s="2" t="s">
        <v>204</v>
      </c>
      <c r="F177" s="2">
        <v>2.0</v>
      </c>
      <c r="G177" s="2" t="s">
        <v>11</v>
      </c>
      <c r="I177" s="1" t="str">
        <f t="shared" si="1"/>
        <v>방공유도무기정비</v>
      </c>
    </row>
    <row r="178">
      <c r="A178" s="3">
        <v>44367.363113831016</v>
      </c>
      <c r="B178" s="4">
        <v>44044.0</v>
      </c>
      <c r="C178" s="2" t="s">
        <v>146</v>
      </c>
      <c r="D178" s="2" t="s">
        <v>9</v>
      </c>
      <c r="E178" s="2" t="s">
        <v>30</v>
      </c>
      <c r="F178" s="2">
        <v>2.0</v>
      </c>
      <c r="G178" s="2" t="s">
        <v>11</v>
      </c>
      <c r="I178" s="1" t="str">
        <f t="shared" si="1"/>
        <v>정보체계관리</v>
      </c>
    </row>
    <row r="179">
      <c r="A179" s="3">
        <v>44367.37802719907</v>
      </c>
      <c r="B179" s="4">
        <v>44075.0</v>
      </c>
      <c r="C179" s="2" t="s">
        <v>33</v>
      </c>
      <c r="D179" s="2" t="s">
        <v>9</v>
      </c>
      <c r="E179" s="2" t="s">
        <v>10</v>
      </c>
      <c r="F179" s="2">
        <v>5.0</v>
      </c>
      <c r="G179" s="2" t="s">
        <v>11</v>
      </c>
      <c r="H179" s="2" t="s">
        <v>234</v>
      </c>
      <c r="I179" s="1" t="str">
        <f t="shared" si="1"/>
        <v>장비물자보급</v>
      </c>
      <c r="J179" s="2"/>
    </row>
    <row r="180">
      <c r="A180" s="3">
        <v>44367.64644282407</v>
      </c>
      <c r="B180" s="4">
        <v>44256.0</v>
      </c>
      <c r="C180" s="2" t="s">
        <v>8</v>
      </c>
      <c r="D180" s="2" t="s">
        <v>9</v>
      </c>
      <c r="E180" s="2" t="s">
        <v>23</v>
      </c>
      <c r="F180" s="2">
        <v>7.0</v>
      </c>
      <c r="G180" s="2" t="s">
        <v>11</v>
      </c>
      <c r="H180" s="2" t="s">
        <v>235</v>
      </c>
      <c r="I180" s="1" t="str">
        <f t="shared" si="1"/>
        <v>인사교육</v>
      </c>
    </row>
    <row r="181" ht="15.75" customHeight="1">
      <c r="A181" s="3">
        <v>44367.6468053125</v>
      </c>
      <c r="B181" s="4">
        <v>43862.0</v>
      </c>
      <c r="C181" s="2" t="s">
        <v>48</v>
      </c>
      <c r="D181" s="2" t="s">
        <v>9</v>
      </c>
      <c r="E181" s="2" t="s">
        <v>152</v>
      </c>
      <c r="F181" s="2">
        <v>6.0</v>
      </c>
      <c r="G181" s="2" t="s">
        <v>11</v>
      </c>
      <c r="H181" s="2" t="s">
        <v>236</v>
      </c>
      <c r="I181" s="1" t="str">
        <f t="shared" si="1"/>
        <v>특수차량운전</v>
      </c>
    </row>
    <row r="182">
      <c r="A182" s="3">
        <v>44367.652451041664</v>
      </c>
      <c r="B182" s="4">
        <v>43831.0</v>
      </c>
      <c r="C182" s="2" t="s">
        <v>8</v>
      </c>
      <c r="D182" s="2" t="s">
        <v>9</v>
      </c>
      <c r="E182" s="2" t="s">
        <v>113</v>
      </c>
      <c r="F182" s="2">
        <v>3.0</v>
      </c>
      <c r="G182" s="2" t="s">
        <v>11</v>
      </c>
      <c r="I182" s="1" t="str">
        <f t="shared" si="1"/>
        <v>항공전자장비정비</v>
      </c>
    </row>
    <row r="183">
      <c r="A183" s="3">
        <v>44367.66132738426</v>
      </c>
      <c r="B183" s="4">
        <v>43831.0</v>
      </c>
      <c r="C183" s="2" t="s">
        <v>151</v>
      </c>
      <c r="D183" s="2" t="s">
        <v>57</v>
      </c>
      <c r="E183" s="2" t="s">
        <v>10</v>
      </c>
      <c r="F183" s="2">
        <v>1.0</v>
      </c>
      <c r="G183" s="2" t="s">
        <v>11</v>
      </c>
      <c r="I183" s="1" t="str">
        <f t="shared" si="1"/>
        <v>장비물자보급</v>
      </c>
    </row>
    <row r="184">
      <c r="A184" s="3">
        <v>44367.664008252315</v>
      </c>
      <c r="B184" s="5">
        <v>44166.0</v>
      </c>
      <c r="C184" s="2" t="s">
        <v>55</v>
      </c>
      <c r="D184" s="2" t="s">
        <v>57</v>
      </c>
      <c r="E184" s="2" t="s">
        <v>23</v>
      </c>
      <c r="F184" s="2">
        <v>3.0</v>
      </c>
      <c r="G184" s="2" t="s">
        <v>11</v>
      </c>
      <c r="H184" s="2" t="s">
        <v>237</v>
      </c>
      <c r="I184" s="1" t="str">
        <f t="shared" si="1"/>
        <v>인사교육</v>
      </c>
    </row>
    <row r="185">
      <c r="A185" s="3">
        <v>44367.67647855324</v>
      </c>
      <c r="B185" s="4">
        <v>44256.0</v>
      </c>
      <c r="C185" s="2" t="s">
        <v>230</v>
      </c>
      <c r="D185" s="2" t="s">
        <v>13</v>
      </c>
      <c r="E185" s="2" t="s">
        <v>94</v>
      </c>
      <c r="F185" s="2">
        <v>3.0</v>
      </c>
      <c r="G185" s="2" t="s">
        <v>11</v>
      </c>
      <c r="H185" s="2" t="s">
        <v>238</v>
      </c>
      <c r="I185" s="1" t="str">
        <f t="shared" si="1"/>
        <v>단거리유도무기운용</v>
      </c>
    </row>
    <row r="186">
      <c r="A186" s="3">
        <v>44367.685141145834</v>
      </c>
      <c r="B186" s="5">
        <v>43770.0</v>
      </c>
      <c r="C186" s="2" t="s">
        <v>73</v>
      </c>
      <c r="D186" s="2" t="s">
        <v>9</v>
      </c>
      <c r="E186" s="2" t="s">
        <v>239</v>
      </c>
      <c r="F186" s="2">
        <v>6.0</v>
      </c>
      <c r="G186" s="2" t="s">
        <v>11</v>
      </c>
      <c r="I186" s="1" t="str">
        <f t="shared" si="1"/>
        <v>대공포운용</v>
      </c>
    </row>
    <row r="187">
      <c r="A187" s="3">
        <v>44367.694239375</v>
      </c>
      <c r="B187" s="4">
        <v>43983.0</v>
      </c>
      <c r="C187" s="2" t="s">
        <v>48</v>
      </c>
      <c r="D187" s="2" t="s">
        <v>22</v>
      </c>
      <c r="E187" s="2" t="s">
        <v>26</v>
      </c>
      <c r="F187" s="2">
        <v>2.0</v>
      </c>
      <c r="G187" s="2" t="s">
        <v>11</v>
      </c>
      <c r="I187" s="1" t="str">
        <f t="shared" si="1"/>
        <v>일반차량운전</v>
      </c>
    </row>
    <row r="188">
      <c r="A188" s="3">
        <v>44367.73997200231</v>
      </c>
      <c r="B188" s="4">
        <v>44256.0</v>
      </c>
      <c r="C188" s="2" t="s">
        <v>33</v>
      </c>
      <c r="D188" s="2" t="s">
        <v>9</v>
      </c>
      <c r="E188" s="2" t="s">
        <v>39</v>
      </c>
      <c r="F188" s="2">
        <v>10.0</v>
      </c>
      <c r="G188" s="2" t="s">
        <v>19</v>
      </c>
      <c r="I188" s="1" t="str">
        <f t="shared" si="1"/>
        <v>조리</v>
      </c>
    </row>
    <row r="189">
      <c r="A189" s="3">
        <v>44368.31003163195</v>
      </c>
      <c r="B189" s="4">
        <v>42767.0</v>
      </c>
      <c r="C189" s="2" t="s">
        <v>240</v>
      </c>
      <c r="D189" s="2" t="s">
        <v>57</v>
      </c>
      <c r="E189" s="2">
        <v>30010.0</v>
      </c>
      <c r="F189" s="2">
        <v>1.0</v>
      </c>
      <c r="G189" s="2" t="s">
        <v>241</v>
      </c>
      <c r="H189" s="2" t="s">
        <v>242</v>
      </c>
    </row>
    <row r="190">
      <c r="A190" s="3">
        <v>44368.73517859954</v>
      </c>
      <c r="B190" s="4">
        <v>43831.0</v>
      </c>
      <c r="C190" s="2" t="s">
        <v>8</v>
      </c>
      <c r="D190" s="2" t="s">
        <v>9</v>
      </c>
      <c r="E190" s="2" t="s">
        <v>243</v>
      </c>
      <c r="F190" s="2">
        <v>2.0</v>
      </c>
      <c r="G190" s="2" t="s">
        <v>19</v>
      </c>
      <c r="I190" s="2" t="s">
        <v>18</v>
      </c>
    </row>
    <row r="191">
      <c r="A191" s="3">
        <v>44368.739743171296</v>
      </c>
      <c r="B191" s="4">
        <v>43831.0</v>
      </c>
      <c r="C191" s="2" t="s">
        <v>88</v>
      </c>
      <c r="D191" s="2" t="s">
        <v>13</v>
      </c>
      <c r="E191" s="2" t="s">
        <v>244</v>
      </c>
      <c r="F191" s="2">
        <v>7.0</v>
      </c>
      <c r="G191" s="2" t="s">
        <v>245</v>
      </c>
      <c r="I191" s="2" t="s">
        <v>39</v>
      </c>
    </row>
    <row r="192">
      <c r="A192" s="3">
        <v>44368.74091810185</v>
      </c>
      <c r="B192" s="4">
        <v>44013.0</v>
      </c>
      <c r="C192" s="2" t="s">
        <v>246</v>
      </c>
      <c r="D192" s="2" t="s">
        <v>22</v>
      </c>
      <c r="E192" s="2" t="s">
        <v>247</v>
      </c>
      <c r="F192" s="2">
        <v>5.0</v>
      </c>
      <c r="G192" s="2" t="s">
        <v>11</v>
      </c>
      <c r="H192" s="2" t="s">
        <v>248</v>
      </c>
      <c r="I192" s="2" t="s">
        <v>249</v>
      </c>
    </row>
    <row r="193">
      <c r="A193" s="3">
        <v>44368.74527892361</v>
      </c>
      <c r="B193" s="4">
        <v>44256.0</v>
      </c>
      <c r="C193" s="2" t="s">
        <v>250</v>
      </c>
      <c r="D193" s="2" t="s">
        <v>22</v>
      </c>
      <c r="E193" s="2" t="s">
        <v>249</v>
      </c>
      <c r="F193" s="2">
        <v>3.0</v>
      </c>
      <c r="G193" s="2" t="s">
        <v>11</v>
      </c>
      <c r="I193" s="2" t="s">
        <v>249</v>
      </c>
    </row>
    <row r="194">
      <c r="A194" s="3">
        <v>44368.755711226855</v>
      </c>
      <c r="B194" s="4">
        <v>44075.0</v>
      </c>
      <c r="C194" s="2" t="s">
        <v>48</v>
      </c>
      <c r="D194" s="2" t="s">
        <v>22</v>
      </c>
      <c r="E194" s="2" t="s">
        <v>251</v>
      </c>
      <c r="F194" s="2">
        <v>5.0</v>
      </c>
      <c r="G194" s="2" t="s">
        <v>252</v>
      </c>
      <c r="I194" s="2" t="s">
        <v>39</v>
      </c>
    </row>
    <row r="195">
      <c r="A195" s="3">
        <v>44368.80823243056</v>
      </c>
      <c r="B195" s="4">
        <v>44256.0</v>
      </c>
      <c r="C195" s="2" t="s">
        <v>151</v>
      </c>
      <c r="D195" s="2" t="s">
        <v>57</v>
      </c>
      <c r="E195" s="2" t="s">
        <v>239</v>
      </c>
      <c r="F195" s="2">
        <v>5.0</v>
      </c>
      <c r="G195" s="2" t="s">
        <v>19</v>
      </c>
      <c r="H195" s="2" t="s">
        <v>253</v>
      </c>
      <c r="I195" s="2" t="s">
        <v>56</v>
      </c>
    </row>
    <row r="196">
      <c r="A196" s="3">
        <v>44368.86439461805</v>
      </c>
      <c r="B196" s="4">
        <v>44256.0</v>
      </c>
      <c r="C196" s="2" t="s">
        <v>78</v>
      </c>
      <c r="D196" s="2" t="s">
        <v>9</v>
      </c>
      <c r="E196" s="2" t="s">
        <v>254</v>
      </c>
      <c r="F196" s="2">
        <v>3.0</v>
      </c>
      <c r="G196" s="2" t="s">
        <v>11</v>
      </c>
      <c r="I196" s="2" t="s">
        <v>56</v>
      </c>
    </row>
    <row r="197">
      <c r="A197" s="3">
        <v>44368.87406872685</v>
      </c>
      <c r="B197" s="4">
        <v>44287.0</v>
      </c>
      <c r="C197" s="2" t="s">
        <v>8</v>
      </c>
      <c r="D197" s="2" t="s">
        <v>9</v>
      </c>
      <c r="E197" s="2" t="s">
        <v>10</v>
      </c>
      <c r="F197" s="2">
        <v>3.0</v>
      </c>
      <c r="G197" s="2" t="s">
        <v>11</v>
      </c>
      <c r="I197" s="2" t="s">
        <v>10</v>
      </c>
    </row>
    <row r="198">
      <c r="A198" s="3">
        <v>44369.05842574074</v>
      </c>
      <c r="B198" s="4">
        <v>44228.0</v>
      </c>
      <c r="C198" s="2" t="s">
        <v>29</v>
      </c>
      <c r="D198" s="2" t="s">
        <v>9</v>
      </c>
      <c r="E198" s="2" t="s">
        <v>35</v>
      </c>
      <c r="F198" s="2">
        <v>9.0</v>
      </c>
      <c r="G198" s="2" t="s">
        <v>11</v>
      </c>
      <c r="H198" s="2" t="s">
        <v>255</v>
      </c>
      <c r="I198" s="2" t="s">
        <v>35</v>
      </c>
    </row>
    <row r="199">
      <c r="A199" s="3">
        <v>44369.24549907407</v>
      </c>
      <c r="B199" s="4">
        <v>44044.0</v>
      </c>
      <c r="C199" s="2" t="s">
        <v>29</v>
      </c>
      <c r="D199" s="2" t="s">
        <v>9</v>
      </c>
      <c r="E199" s="2" t="s">
        <v>18</v>
      </c>
      <c r="F199" s="2">
        <v>1.0</v>
      </c>
      <c r="G199" s="2" t="s">
        <v>19</v>
      </c>
      <c r="H199" s="2" t="s">
        <v>256</v>
      </c>
      <c r="I199" s="2" t="s">
        <v>18</v>
      </c>
    </row>
    <row r="200">
      <c r="A200" s="3">
        <v>44369.69196577546</v>
      </c>
      <c r="B200" s="5">
        <v>43435.0</v>
      </c>
      <c r="C200" s="2" t="s">
        <v>33</v>
      </c>
      <c r="D200" s="2" t="s">
        <v>13</v>
      </c>
      <c r="E200" s="2" t="s">
        <v>100</v>
      </c>
      <c r="F200" s="2">
        <v>1.0</v>
      </c>
      <c r="G200" s="2" t="s">
        <v>19</v>
      </c>
      <c r="H200" s="2" t="s">
        <v>257</v>
      </c>
      <c r="I200" s="2" t="s">
        <v>100</v>
      </c>
    </row>
    <row r="201">
      <c r="A201" s="3">
        <v>44370.00153461806</v>
      </c>
      <c r="B201" s="4">
        <v>43647.0</v>
      </c>
      <c r="C201" s="2" t="s">
        <v>146</v>
      </c>
      <c r="D201" s="2" t="s">
        <v>13</v>
      </c>
      <c r="E201" s="2" t="s">
        <v>100</v>
      </c>
      <c r="F201" s="2">
        <v>1.0</v>
      </c>
      <c r="G201" s="2" t="s">
        <v>19</v>
      </c>
      <c r="H201" s="2" t="s">
        <v>258</v>
      </c>
      <c r="I201" s="2" t="s">
        <v>100</v>
      </c>
    </row>
    <row r="202">
      <c r="A202" s="3">
        <v>44370.719196481485</v>
      </c>
      <c r="B202" s="4">
        <v>43466.0</v>
      </c>
      <c r="C202" s="2" t="s">
        <v>88</v>
      </c>
      <c r="D202" s="2" t="s">
        <v>9</v>
      </c>
      <c r="E202" s="2" t="s">
        <v>68</v>
      </c>
      <c r="F202" s="2">
        <v>5.0</v>
      </c>
      <c r="G202" s="2" t="s">
        <v>11</v>
      </c>
    </row>
    <row r="203">
      <c r="A203" s="3">
        <v>44371.09264686343</v>
      </c>
      <c r="B203" s="4">
        <v>43922.0</v>
      </c>
      <c r="C203" s="2" t="s">
        <v>88</v>
      </c>
      <c r="D203" s="2" t="s">
        <v>22</v>
      </c>
      <c r="E203" s="2" t="s">
        <v>259</v>
      </c>
      <c r="F203" s="2">
        <v>5.0</v>
      </c>
      <c r="G203" s="2" t="s">
        <v>11</v>
      </c>
    </row>
    <row r="204">
      <c r="A204" s="3">
        <v>44371.78014204861</v>
      </c>
      <c r="B204" s="4">
        <v>43983.0</v>
      </c>
      <c r="C204" s="2" t="s">
        <v>8</v>
      </c>
      <c r="D204" s="2" t="s">
        <v>9</v>
      </c>
      <c r="E204" s="2" t="s">
        <v>76</v>
      </c>
      <c r="F204" s="2">
        <v>2.0</v>
      </c>
      <c r="G204" s="2" t="s">
        <v>11</v>
      </c>
      <c r="H204" s="2" t="s">
        <v>260</v>
      </c>
    </row>
    <row r="205">
      <c r="A205" s="3">
        <v>44372.54382898148</v>
      </c>
      <c r="B205" s="4">
        <v>43952.0</v>
      </c>
      <c r="C205" s="2" t="s">
        <v>73</v>
      </c>
      <c r="D205" s="2" t="s">
        <v>9</v>
      </c>
      <c r="E205" s="2" t="s">
        <v>261</v>
      </c>
      <c r="F205" s="2">
        <v>5.0</v>
      </c>
      <c r="G205" s="2" t="s">
        <v>11</v>
      </c>
      <c r="I205" s="2" t="s">
        <v>262</v>
      </c>
    </row>
    <row r="206">
      <c r="A206" s="3">
        <v>44372.71779962963</v>
      </c>
      <c r="B206" s="4">
        <v>43617.0</v>
      </c>
      <c r="C206" s="2" t="s">
        <v>48</v>
      </c>
      <c r="D206" s="2" t="s">
        <v>9</v>
      </c>
      <c r="E206" s="2" t="s">
        <v>263</v>
      </c>
      <c r="F206" s="2">
        <v>8.0</v>
      </c>
      <c r="G206" s="2" t="s">
        <v>11</v>
      </c>
      <c r="H206" s="2" t="s">
        <v>264</v>
      </c>
      <c r="I206" s="7" t="s">
        <v>132</v>
      </c>
    </row>
    <row r="207">
      <c r="A207" s="3">
        <v>44372.72027943287</v>
      </c>
      <c r="B207" s="4">
        <v>43952.0</v>
      </c>
      <c r="C207" s="2" t="s">
        <v>8</v>
      </c>
      <c r="D207" s="2" t="s">
        <v>9</v>
      </c>
      <c r="E207" s="2" t="s">
        <v>265</v>
      </c>
      <c r="F207" s="2">
        <v>8.0</v>
      </c>
      <c r="G207" s="2" t="s">
        <v>11</v>
      </c>
      <c r="I207" s="8" t="s">
        <v>157</v>
      </c>
    </row>
    <row r="208">
      <c r="A208" s="3">
        <v>44372.73029825231</v>
      </c>
      <c r="B208" s="9">
        <v>43831.0</v>
      </c>
      <c r="C208" s="2" t="s">
        <v>24</v>
      </c>
      <c r="D208" s="2" t="s">
        <v>25</v>
      </c>
      <c r="E208" s="2" t="s">
        <v>190</v>
      </c>
      <c r="F208" s="2">
        <v>3.0</v>
      </c>
      <c r="G208" s="2" t="s">
        <v>11</v>
      </c>
      <c r="H208" s="2" t="s">
        <v>266</v>
      </c>
      <c r="I208" s="2" t="s">
        <v>89</v>
      </c>
    </row>
    <row r="209">
      <c r="A209" s="3">
        <v>44372.755990370366</v>
      </c>
      <c r="B209" s="10">
        <v>44105.0</v>
      </c>
      <c r="C209" s="2" t="s">
        <v>146</v>
      </c>
      <c r="D209" s="2" t="s">
        <v>9</v>
      </c>
      <c r="E209" s="2" t="s">
        <v>157</v>
      </c>
      <c r="F209" s="2">
        <v>10.0</v>
      </c>
      <c r="G209" s="2" t="s">
        <v>11</v>
      </c>
      <c r="I209" s="2" t="s">
        <v>157</v>
      </c>
    </row>
    <row r="210">
      <c r="A210" s="3">
        <v>44372.81502623843</v>
      </c>
      <c r="B210" s="4">
        <v>44287.0</v>
      </c>
      <c r="C210" s="2" t="s">
        <v>33</v>
      </c>
      <c r="D210" s="2" t="s">
        <v>9</v>
      </c>
      <c r="E210" s="2" t="s">
        <v>239</v>
      </c>
      <c r="F210" s="2">
        <v>7.0</v>
      </c>
      <c r="G210" s="2" t="s">
        <v>11</v>
      </c>
      <c r="I210" s="2" t="s">
        <v>56</v>
      </c>
    </row>
    <row r="211">
      <c r="A211" s="3">
        <v>44372.82346767361</v>
      </c>
      <c r="B211" s="4">
        <v>44197.0</v>
      </c>
      <c r="C211" s="2" t="s">
        <v>267</v>
      </c>
      <c r="D211" s="2" t="s">
        <v>22</v>
      </c>
      <c r="E211" s="2" t="s">
        <v>268</v>
      </c>
      <c r="F211" s="2">
        <v>3.0</v>
      </c>
      <c r="G211" s="2" t="s">
        <v>11</v>
      </c>
    </row>
    <row r="212">
      <c r="A212" s="3">
        <v>44372.88549380787</v>
      </c>
      <c r="B212" s="4">
        <v>43952.0</v>
      </c>
      <c r="C212" s="2" t="s">
        <v>8</v>
      </c>
      <c r="D212" s="2" t="s">
        <v>9</v>
      </c>
      <c r="E212" s="2" t="s">
        <v>18</v>
      </c>
      <c r="F212" s="2">
        <v>8.0</v>
      </c>
      <c r="G212" s="2" t="s">
        <v>19</v>
      </c>
      <c r="I212" s="2" t="s">
        <v>18</v>
      </c>
    </row>
    <row r="213">
      <c r="A213" s="3">
        <v>44372.897347094906</v>
      </c>
      <c r="B213" s="4">
        <v>44287.0</v>
      </c>
      <c r="C213" s="2" t="s">
        <v>29</v>
      </c>
      <c r="D213" s="2" t="s">
        <v>9</v>
      </c>
      <c r="E213" s="2" t="s">
        <v>56</v>
      </c>
      <c r="F213" s="2">
        <v>5.0</v>
      </c>
      <c r="G213" s="2" t="s">
        <v>11</v>
      </c>
      <c r="I213" s="2" t="s">
        <v>56</v>
      </c>
    </row>
    <row r="214">
      <c r="A214" s="3">
        <v>44373.55984347222</v>
      </c>
      <c r="B214" s="5">
        <v>43800.0</v>
      </c>
      <c r="C214" s="2" t="s">
        <v>32</v>
      </c>
      <c r="D214" s="2" t="s">
        <v>22</v>
      </c>
      <c r="E214" s="2" t="s">
        <v>269</v>
      </c>
      <c r="F214" s="2">
        <v>7.0</v>
      </c>
      <c r="G214" s="2" t="s">
        <v>11</v>
      </c>
      <c r="H214" s="2" t="s">
        <v>270</v>
      </c>
      <c r="I214" s="7" t="s">
        <v>94</v>
      </c>
    </row>
    <row r="215">
      <c r="A215" s="3">
        <v>44373.76906077546</v>
      </c>
      <c r="B215" s="4">
        <v>43952.0</v>
      </c>
      <c r="C215" s="2" t="s">
        <v>59</v>
      </c>
      <c r="D215" s="2" t="s">
        <v>9</v>
      </c>
      <c r="E215" s="2" t="s">
        <v>244</v>
      </c>
      <c r="F215" s="2">
        <v>10.0</v>
      </c>
      <c r="G215" s="2" t="s">
        <v>19</v>
      </c>
      <c r="I215" s="2" t="s">
        <v>39</v>
      </c>
    </row>
    <row r="216">
      <c r="A216" s="3">
        <v>44373.856589675925</v>
      </c>
      <c r="B216" s="4">
        <v>44256.0</v>
      </c>
      <c r="C216" s="2" t="s">
        <v>33</v>
      </c>
      <c r="D216" s="2" t="s">
        <v>9</v>
      </c>
      <c r="E216" s="2" t="s">
        <v>271</v>
      </c>
      <c r="F216" s="2">
        <v>6.0</v>
      </c>
      <c r="G216" s="2" t="s">
        <v>11</v>
      </c>
      <c r="H216" s="2" t="s">
        <v>272</v>
      </c>
      <c r="I216" s="2" t="s">
        <v>194</v>
      </c>
    </row>
    <row r="217">
      <c r="A217" s="3">
        <v>44374.4582289699</v>
      </c>
      <c r="B217" s="4">
        <v>43952.0</v>
      </c>
      <c r="C217" s="2" t="s">
        <v>33</v>
      </c>
      <c r="D217" s="2" t="s">
        <v>9</v>
      </c>
      <c r="E217" s="2" t="s">
        <v>103</v>
      </c>
      <c r="F217" s="2">
        <v>7.0</v>
      </c>
      <c r="G217" s="2" t="s">
        <v>11</v>
      </c>
      <c r="H217" s="2" t="s">
        <v>273</v>
      </c>
      <c r="I217" s="2" t="s">
        <v>103</v>
      </c>
    </row>
    <row r="218">
      <c r="A218" s="3">
        <v>44374.72776260416</v>
      </c>
      <c r="B218" s="4">
        <v>44256.0</v>
      </c>
      <c r="C218" s="2" t="s">
        <v>200</v>
      </c>
      <c r="D218" s="2" t="s">
        <v>22</v>
      </c>
      <c r="E218" s="2" t="s">
        <v>269</v>
      </c>
      <c r="F218" s="2">
        <v>3.0</v>
      </c>
      <c r="G218" s="2" t="s">
        <v>11</v>
      </c>
      <c r="H218" s="2" t="s">
        <v>274</v>
      </c>
      <c r="I218" s="7" t="s">
        <v>94</v>
      </c>
    </row>
    <row r="219">
      <c r="A219" s="3">
        <v>44375.594122731476</v>
      </c>
      <c r="B219" s="4">
        <v>43709.0</v>
      </c>
      <c r="C219" s="2" t="s">
        <v>28</v>
      </c>
      <c r="D219" s="2" t="s">
        <v>275</v>
      </c>
      <c r="E219" s="2" t="s">
        <v>276</v>
      </c>
      <c r="F219" s="2">
        <v>1.0</v>
      </c>
      <c r="G219" s="2" t="s">
        <v>11</v>
      </c>
      <c r="I219" s="2" t="s">
        <v>23</v>
      </c>
    </row>
    <row r="220">
      <c r="A220" s="3">
        <v>44377.784525497686</v>
      </c>
      <c r="B220" s="11" t="s">
        <v>277</v>
      </c>
      <c r="C220" s="2" t="s">
        <v>59</v>
      </c>
      <c r="D220" s="2" t="s">
        <v>9</v>
      </c>
      <c r="E220" s="2" t="s">
        <v>214</v>
      </c>
      <c r="F220" s="2">
        <v>2.0</v>
      </c>
      <c r="G220" s="2" t="s">
        <v>11</v>
      </c>
      <c r="I220" s="2" t="s">
        <v>214</v>
      </c>
    </row>
    <row r="221">
      <c r="A221" s="3">
        <v>44379.50450659722</v>
      </c>
      <c r="B221" s="11" t="s">
        <v>278</v>
      </c>
      <c r="C221" s="2" t="s">
        <v>8</v>
      </c>
      <c r="D221" s="2" t="s">
        <v>9</v>
      </c>
      <c r="E221" s="2" t="s">
        <v>14</v>
      </c>
      <c r="F221" s="2">
        <v>3.0</v>
      </c>
      <c r="G221" s="2" t="s">
        <v>279</v>
      </c>
      <c r="H221" s="2" t="s">
        <v>280</v>
      </c>
      <c r="I221" s="2" t="s">
        <v>14</v>
      </c>
    </row>
    <row r="222">
      <c r="A222" s="3">
        <v>44383.12757722222</v>
      </c>
      <c r="B222" s="2" t="s">
        <v>281</v>
      </c>
      <c r="C222" s="2" t="s">
        <v>67</v>
      </c>
      <c r="D222" s="2" t="s">
        <v>9</v>
      </c>
      <c r="E222" s="2" t="s">
        <v>71</v>
      </c>
      <c r="F222" s="2">
        <v>9.0</v>
      </c>
      <c r="G222" s="2" t="s">
        <v>11</v>
      </c>
      <c r="I222" s="2" t="s">
        <v>71</v>
      </c>
    </row>
    <row r="223">
      <c r="A223" s="3">
        <v>44384.660698101856</v>
      </c>
      <c r="B223" s="2" t="s">
        <v>281</v>
      </c>
      <c r="C223" s="2" t="s">
        <v>67</v>
      </c>
      <c r="D223" s="2" t="s">
        <v>9</v>
      </c>
      <c r="E223" s="2" t="s">
        <v>71</v>
      </c>
      <c r="F223" s="2">
        <v>9.0</v>
      </c>
      <c r="G223" s="2" t="s">
        <v>11</v>
      </c>
      <c r="I223" s="2" t="s">
        <v>71</v>
      </c>
    </row>
    <row r="224">
      <c r="A224" s="3">
        <v>44384.84483258102</v>
      </c>
      <c r="B224" s="2" t="s">
        <v>282</v>
      </c>
      <c r="C224" s="2" t="s">
        <v>283</v>
      </c>
      <c r="D224" s="2" t="s">
        <v>25</v>
      </c>
      <c r="E224" s="2" t="s">
        <v>79</v>
      </c>
      <c r="F224" s="2">
        <v>2.0</v>
      </c>
      <c r="G224" s="2" t="s">
        <v>19</v>
      </c>
      <c r="I224" s="2" t="s">
        <v>79</v>
      </c>
    </row>
    <row r="225">
      <c r="A225" s="3">
        <v>44387.635940636574</v>
      </c>
      <c r="B225" s="11" t="s">
        <v>284</v>
      </c>
      <c r="C225" s="2" t="s">
        <v>8</v>
      </c>
      <c r="D225" s="2" t="s">
        <v>9</v>
      </c>
      <c r="E225" s="2" t="s">
        <v>285</v>
      </c>
      <c r="F225" s="2">
        <v>5.0</v>
      </c>
      <c r="G225" s="2" t="s">
        <v>11</v>
      </c>
      <c r="H225" s="2" t="s">
        <v>286</v>
      </c>
      <c r="I225" s="2" t="s">
        <v>285</v>
      </c>
    </row>
    <row r="226">
      <c r="A226" s="3">
        <v>44387.89070077546</v>
      </c>
      <c r="B226" s="11" t="s">
        <v>287</v>
      </c>
      <c r="C226" s="2" t="s">
        <v>59</v>
      </c>
      <c r="D226" s="2" t="s">
        <v>9</v>
      </c>
      <c r="E226" s="2" t="s">
        <v>16</v>
      </c>
      <c r="F226" s="2">
        <v>3.0</v>
      </c>
      <c r="G226" s="2" t="s">
        <v>11</v>
      </c>
      <c r="I226" s="8" t="s">
        <v>60</v>
      </c>
    </row>
    <row r="227">
      <c r="A227" s="3">
        <v>44388.53803471065</v>
      </c>
      <c r="B227" s="11" t="s">
        <v>288</v>
      </c>
      <c r="C227" s="2" t="s">
        <v>73</v>
      </c>
      <c r="D227" s="2" t="s">
        <v>22</v>
      </c>
      <c r="E227" s="2" t="s">
        <v>289</v>
      </c>
      <c r="F227" s="2">
        <v>3.0</v>
      </c>
      <c r="G227" s="2" t="s">
        <v>11</v>
      </c>
      <c r="H227" s="2" t="s">
        <v>290</v>
      </c>
      <c r="I227" s="2" t="s">
        <v>291</v>
      </c>
    </row>
    <row r="228">
      <c r="A228" s="3">
        <v>44388.7272603125</v>
      </c>
      <c r="B228" s="11" t="s">
        <v>292</v>
      </c>
      <c r="C228" s="2" t="s">
        <v>59</v>
      </c>
      <c r="D228" s="2" t="s">
        <v>9</v>
      </c>
      <c r="E228" s="2" t="s">
        <v>40</v>
      </c>
      <c r="F228" s="2">
        <v>2.0</v>
      </c>
      <c r="G228" s="2" t="s">
        <v>11</v>
      </c>
      <c r="H228" s="2" t="s">
        <v>293</v>
      </c>
    </row>
    <row r="229">
      <c r="A229" s="3">
        <v>44394.881512430555</v>
      </c>
      <c r="B229" s="11" t="s">
        <v>294</v>
      </c>
      <c r="C229" s="2" t="s">
        <v>41</v>
      </c>
      <c r="D229" s="2" t="s">
        <v>295</v>
      </c>
      <c r="E229" s="2" t="s">
        <v>296</v>
      </c>
      <c r="F229" s="2">
        <v>3.0</v>
      </c>
      <c r="G229" s="2" t="s">
        <v>11</v>
      </c>
      <c r="I229" s="8" t="s">
        <v>89</v>
      </c>
    </row>
    <row r="230">
      <c r="A230" s="3">
        <v>44398.051947175925</v>
      </c>
      <c r="B230" s="11" t="s">
        <v>297</v>
      </c>
      <c r="C230" s="2" t="s">
        <v>88</v>
      </c>
      <c r="D230" s="2" t="s">
        <v>57</v>
      </c>
      <c r="E230" s="2" t="s">
        <v>298</v>
      </c>
      <c r="F230" s="2">
        <v>3.0</v>
      </c>
      <c r="G230" s="2" t="s">
        <v>11</v>
      </c>
      <c r="I230" s="2" t="s">
        <v>299</v>
      </c>
    </row>
    <row r="231">
      <c r="A231" s="3">
        <v>44399.085102488425</v>
      </c>
      <c r="B231" s="2" t="s">
        <v>300</v>
      </c>
      <c r="C231" s="2" t="s">
        <v>48</v>
      </c>
      <c r="D231" s="2" t="s">
        <v>9</v>
      </c>
      <c r="E231" s="2" t="s">
        <v>202</v>
      </c>
      <c r="F231" s="2">
        <v>10.0</v>
      </c>
      <c r="G231" s="2" t="s">
        <v>50</v>
      </c>
      <c r="I231" s="8" t="s">
        <v>49</v>
      </c>
    </row>
    <row r="232">
      <c r="A232" s="3">
        <v>44407.77480587963</v>
      </c>
      <c r="B232" s="2">
        <v>5.0</v>
      </c>
      <c r="C232" s="2">
        <v>6.0</v>
      </c>
      <c r="D232" s="2" t="s">
        <v>25</v>
      </c>
      <c r="E232" s="2">
        <v>3.0</v>
      </c>
      <c r="F232" s="2">
        <v>5.0</v>
      </c>
      <c r="G232" s="2" t="s">
        <v>19</v>
      </c>
    </row>
    <row r="233">
      <c r="A233" s="3">
        <v>44407.795463912036</v>
      </c>
      <c r="B233" s="11" t="s">
        <v>301</v>
      </c>
      <c r="C233" s="2" t="s">
        <v>302</v>
      </c>
      <c r="D233" s="2" t="s">
        <v>22</v>
      </c>
      <c r="E233" s="2" t="s">
        <v>303</v>
      </c>
      <c r="F233" s="2">
        <v>5.0</v>
      </c>
      <c r="G233" s="2" t="s">
        <v>11</v>
      </c>
    </row>
    <row r="234">
      <c r="A234" s="3">
        <v>44411.860050347226</v>
      </c>
      <c r="B234" s="11" t="s">
        <v>304</v>
      </c>
      <c r="C234" s="2" t="s">
        <v>151</v>
      </c>
      <c r="D234" s="2" t="s">
        <v>22</v>
      </c>
      <c r="E234" s="2" t="s">
        <v>18</v>
      </c>
      <c r="F234" s="2">
        <v>5.0</v>
      </c>
      <c r="G234" s="2" t="s">
        <v>19</v>
      </c>
      <c r="I234" s="2" t="s">
        <v>18</v>
      </c>
    </row>
    <row r="235">
      <c r="A235" s="3">
        <v>44412.49353047454</v>
      </c>
      <c r="B235" s="11" t="s">
        <v>305</v>
      </c>
      <c r="C235" s="2" t="s">
        <v>88</v>
      </c>
      <c r="D235" s="2" t="s">
        <v>9</v>
      </c>
      <c r="E235" s="2" t="s">
        <v>131</v>
      </c>
      <c r="F235" s="2">
        <v>2.0</v>
      </c>
      <c r="G235" s="2" t="s">
        <v>19</v>
      </c>
      <c r="H235" s="2" t="s">
        <v>306</v>
      </c>
      <c r="I235" s="2" t="s">
        <v>131</v>
      </c>
    </row>
    <row r="236">
      <c r="A236" s="3">
        <v>44421.874568495376</v>
      </c>
      <c r="B236" s="11" t="s">
        <v>301</v>
      </c>
      <c r="C236" s="2" t="s">
        <v>41</v>
      </c>
      <c r="D236" s="2" t="s">
        <v>25</v>
      </c>
      <c r="E236" s="2" t="s">
        <v>307</v>
      </c>
      <c r="F236" s="2">
        <v>3.0</v>
      </c>
      <c r="G236" s="2" t="s">
        <v>11</v>
      </c>
      <c r="I236" s="2" t="s">
        <v>113</v>
      </c>
    </row>
    <row r="237">
      <c r="A237" s="3">
        <v>44422.64619107639</v>
      </c>
      <c r="B237" s="11" t="s">
        <v>308</v>
      </c>
      <c r="C237" s="2" t="s">
        <v>67</v>
      </c>
      <c r="D237" s="2" t="s">
        <v>9</v>
      </c>
      <c r="E237" s="2">
        <v>41110.0</v>
      </c>
      <c r="F237" s="2">
        <v>6.0</v>
      </c>
      <c r="G237" s="2" t="s">
        <v>11</v>
      </c>
      <c r="I237" s="8" t="s">
        <v>132</v>
      </c>
    </row>
    <row r="238">
      <c r="A238" s="3">
        <v>44457.42973371528</v>
      </c>
      <c r="B238" s="11" t="s">
        <v>309</v>
      </c>
      <c r="C238" s="2" t="s">
        <v>88</v>
      </c>
      <c r="D238" s="2" t="s">
        <v>9</v>
      </c>
      <c r="E238" s="2" t="s">
        <v>310</v>
      </c>
      <c r="F238" s="2">
        <v>5.0</v>
      </c>
      <c r="G238" s="2" t="s">
        <v>311</v>
      </c>
      <c r="I238" s="2" t="s">
        <v>310</v>
      </c>
    </row>
  </sheetData>
  <autoFilter ref="$A$1:$I$23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2.57"/>
    <col customWidth="1" min="3" max="5" width="6.86"/>
    <col customWidth="1" min="6" max="6" width="20.57"/>
    <col customWidth="1" min="7" max="8" width="15.57"/>
    <col customWidth="1" min="9" max="9" width="13.0"/>
    <col customWidth="1" min="10" max="10" width="21.57"/>
    <col customWidth="1" min="12" max="12" width="22.29"/>
  </cols>
  <sheetData>
    <row r="1">
      <c r="B1" s="12" t="s">
        <v>312</v>
      </c>
      <c r="C1" s="12" t="s">
        <v>313</v>
      </c>
      <c r="D1" s="12" t="s">
        <v>314</v>
      </c>
      <c r="E1" s="12" t="s">
        <v>315</v>
      </c>
      <c r="F1" s="12" t="s">
        <v>316</v>
      </c>
      <c r="G1" s="12" t="s">
        <v>317</v>
      </c>
      <c r="H1" s="12" t="s">
        <v>318</v>
      </c>
      <c r="I1" s="12" t="s">
        <v>319</v>
      </c>
      <c r="J1" s="12" t="s">
        <v>320</v>
      </c>
      <c r="K1" s="12" t="s">
        <v>321</v>
      </c>
      <c r="L1" s="12" t="s">
        <v>322</v>
      </c>
      <c r="N1" s="2" t="str">
        <f>sum(K:K)</f>
        <v>#DIV/0!</v>
      </c>
    </row>
    <row r="2">
      <c r="A2" s="13" t="s">
        <v>214</v>
      </c>
      <c r="B2" s="14" t="str">
        <f t="shared" ref="B2:B47" si="1">trim(A2)</f>
        <v>환경</v>
      </c>
      <c r="C2" s="15">
        <v>1.0</v>
      </c>
      <c r="D2" s="15">
        <v>1.0</v>
      </c>
      <c r="E2" s="15">
        <v>-1.0</v>
      </c>
      <c r="F2" s="16" t="s">
        <v>265</v>
      </c>
      <c r="G2" s="14"/>
      <c r="H2" s="14"/>
      <c r="I2" s="14">
        <f>AVERAGEIF('설문지 응답 시트1'!I:I, B2, '설문지 응답 시트1'!F:F)</f>
        <v>2</v>
      </c>
      <c r="J2" s="14">
        <f t="array" ref="J2:J47">TRANSPOSE(A54:AT54)</f>
        <v>0</v>
      </c>
      <c r="K2" s="15">
        <f>countif('설문지 응답 시트1'!I:I, B2)</f>
        <v>2</v>
      </c>
      <c r="L2" s="17" t="s">
        <v>323</v>
      </c>
    </row>
    <row r="3">
      <c r="A3" s="18" t="s">
        <v>157</v>
      </c>
      <c r="B3" s="19" t="str">
        <f t="shared" si="1"/>
        <v>토목건축</v>
      </c>
      <c r="C3" s="20">
        <v>1.0</v>
      </c>
      <c r="D3" s="20">
        <v>1.0</v>
      </c>
      <c r="E3" s="20">
        <v>-1.0</v>
      </c>
      <c r="F3" s="21" t="s">
        <v>265</v>
      </c>
      <c r="G3" s="20" t="s">
        <v>324</v>
      </c>
      <c r="H3" s="20">
        <v>0.0</v>
      </c>
      <c r="I3" s="19">
        <f>AVERAGEIF('설문지 응답 시트1'!I:I, B3, '설문지 응답 시트1'!F:F)</f>
        <v>7.6</v>
      </c>
      <c r="J3" s="19">
        <v>3.7859388972001824</v>
      </c>
      <c r="K3" s="20">
        <f>countif('설문지 응답 시트1'!I:I, B3)</f>
        <v>5</v>
      </c>
      <c r="L3" s="22" t="s">
        <v>323</v>
      </c>
      <c r="M3" s="2"/>
    </row>
    <row r="4">
      <c r="A4" s="23" t="s">
        <v>132</v>
      </c>
      <c r="B4" s="24" t="str">
        <f t="shared" si="1"/>
        <v>항공기 지상장비정비</v>
      </c>
      <c r="C4" s="25">
        <v>1.0</v>
      </c>
      <c r="D4" s="25">
        <v>1.0</v>
      </c>
      <c r="E4" s="26">
        <v>1.0</v>
      </c>
      <c r="F4" s="27" t="s">
        <v>325</v>
      </c>
      <c r="G4" s="28"/>
      <c r="H4" s="28"/>
      <c r="I4" s="28">
        <f>AVERAGEIF('설문지 응답 시트1'!I:I, B4, '설문지 응답 시트1'!F:F)</f>
        <v>5.666666667</v>
      </c>
      <c r="J4" s="28" t="e">
        <v>#DIV/0!</v>
      </c>
      <c r="K4" s="25">
        <f>countif('설문지 응답 시트1'!I:I, B4)</f>
        <v>3</v>
      </c>
      <c r="L4" s="29" t="s">
        <v>326</v>
      </c>
      <c r="M4" s="2"/>
      <c r="N4" s="2" t="s">
        <v>327</v>
      </c>
      <c r="O4" s="2" t="s">
        <v>328</v>
      </c>
    </row>
    <row r="5">
      <c r="A5" s="30" t="s">
        <v>89</v>
      </c>
      <c r="B5" s="31" t="str">
        <f t="shared" si="1"/>
        <v>항공기 제작정비</v>
      </c>
      <c r="C5" s="32">
        <v>1.0</v>
      </c>
      <c r="D5" s="32">
        <v>1.0</v>
      </c>
      <c r="E5" s="33">
        <v>1.0</v>
      </c>
      <c r="F5" s="34" t="s">
        <v>325</v>
      </c>
      <c r="G5" s="32" t="s">
        <v>324</v>
      </c>
      <c r="H5" s="32"/>
      <c r="I5" s="35">
        <f>AVERAGEIF('설문지 응답 시트1'!I:I, B5, '설문지 응답 시트1'!F:F)</f>
        <v>3.2</v>
      </c>
      <c r="J5" s="35">
        <v>2.5166114784235836</v>
      </c>
      <c r="K5" s="32">
        <f>countif('설문지 응답 시트1'!I:I, B5)</f>
        <v>5</v>
      </c>
      <c r="L5" s="36" t="s">
        <v>326</v>
      </c>
      <c r="M5" s="2"/>
      <c r="N5" s="2" t="s">
        <v>329</v>
      </c>
      <c r="O5" s="2">
        <v>2.0</v>
      </c>
    </row>
    <row r="6">
      <c r="A6" s="37" t="s">
        <v>40</v>
      </c>
      <c r="B6" s="1" t="str">
        <f t="shared" si="1"/>
        <v>기계설비</v>
      </c>
      <c r="C6" s="2">
        <v>1.0</v>
      </c>
      <c r="D6" s="2">
        <v>1.0</v>
      </c>
      <c r="E6" s="2">
        <v>0.0</v>
      </c>
      <c r="F6" s="38" t="s">
        <v>325</v>
      </c>
      <c r="H6" s="2">
        <v>0.0</v>
      </c>
      <c r="I6" s="1">
        <f>AVERAGEIF('설문지 응답 시트1'!I:I, B6, '설문지 응답 시트1'!F:F)</f>
        <v>4.5</v>
      </c>
      <c r="J6" s="1">
        <v>1.5811388300841898</v>
      </c>
      <c r="K6" s="2">
        <f>countif('설문지 응답 시트1'!I:I, B6)</f>
        <v>4</v>
      </c>
      <c r="L6" s="39"/>
      <c r="M6" s="2"/>
      <c r="N6" s="2" t="s">
        <v>330</v>
      </c>
      <c r="O6" s="2">
        <v>1.0</v>
      </c>
    </row>
    <row r="7">
      <c r="A7" s="40" t="s">
        <v>60</v>
      </c>
      <c r="B7" s="41" t="str">
        <f t="shared" si="1"/>
        <v>항공기 기체정비</v>
      </c>
      <c r="C7" s="42">
        <v>1.0</v>
      </c>
      <c r="D7" s="42">
        <v>1.0</v>
      </c>
      <c r="E7" s="42">
        <v>-1.0</v>
      </c>
      <c r="F7" s="43" t="s">
        <v>325</v>
      </c>
      <c r="G7" s="41"/>
      <c r="H7" s="42">
        <v>1.0</v>
      </c>
      <c r="I7" s="41">
        <f>AVERAGEIF('설문지 응답 시트1'!I:I, B7, '설문지 응답 시트1'!F:F)</f>
        <v>6.5</v>
      </c>
      <c r="J7" s="41" t="e">
        <v>#DIV/0!</v>
      </c>
      <c r="K7" s="42">
        <f>countif('설문지 응답 시트1'!I:I, B7)</f>
        <v>2</v>
      </c>
      <c r="L7" s="44" t="s">
        <v>326</v>
      </c>
      <c r="M7" s="2"/>
      <c r="N7" s="2" t="s">
        <v>331</v>
      </c>
      <c r="O7" s="2">
        <v>3.0</v>
      </c>
    </row>
    <row r="8">
      <c r="A8" s="37" t="s">
        <v>332</v>
      </c>
      <c r="B8" s="1" t="str">
        <f t="shared" si="1"/>
        <v>항공장구정비</v>
      </c>
      <c r="C8" s="2">
        <v>0.0</v>
      </c>
      <c r="D8" s="2">
        <v>0.0</v>
      </c>
      <c r="E8" s="2">
        <v>0.0</v>
      </c>
      <c r="F8" s="38" t="s">
        <v>325</v>
      </c>
      <c r="G8" s="2" t="s">
        <v>324</v>
      </c>
      <c r="H8" s="2">
        <v>1.0</v>
      </c>
      <c r="I8" s="1" t="str">
        <f>AVERAGEIF('설문지 응답 시트1'!I:I, B8, '설문지 응답 시트1'!F:F)</f>
        <v>#DIV/0!</v>
      </c>
      <c r="J8" s="1" t="e">
        <v>#DIV/0!</v>
      </c>
      <c r="K8" s="2">
        <f>countif('설문지 응답 시트1'!I:I, B8)</f>
        <v>0</v>
      </c>
      <c r="L8" s="45" t="s">
        <v>326</v>
      </c>
      <c r="M8" s="2"/>
      <c r="N8" s="2" t="s">
        <v>333</v>
      </c>
      <c r="O8" s="2">
        <v>4.0</v>
      </c>
    </row>
    <row r="9">
      <c r="A9" s="37" t="s">
        <v>334</v>
      </c>
      <c r="B9" s="1" t="str">
        <f t="shared" si="1"/>
        <v>항공기 기관정비</v>
      </c>
      <c r="C9" s="2">
        <v>1.0</v>
      </c>
      <c r="D9" s="2">
        <v>1.0</v>
      </c>
      <c r="E9" s="2">
        <v>0.0</v>
      </c>
      <c r="F9" s="38" t="s">
        <v>325</v>
      </c>
      <c r="G9" s="2" t="s">
        <v>324</v>
      </c>
      <c r="H9" s="2">
        <v>1.0</v>
      </c>
      <c r="I9" s="1" t="str">
        <f>AVERAGEIF('설문지 응답 시트1'!I:I, B9, '설문지 응답 시트1'!F:F)</f>
        <v>#DIV/0!</v>
      </c>
      <c r="J9" s="1" t="e">
        <v>#DIV/0!</v>
      </c>
      <c r="K9" s="2">
        <f>countif('설문지 응답 시트1'!I:I, B9)</f>
        <v>0</v>
      </c>
      <c r="L9" s="45" t="s">
        <v>326</v>
      </c>
      <c r="N9" s="2" t="s">
        <v>329</v>
      </c>
      <c r="O9" s="2">
        <v>3.0</v>
      </c>
    </row>
    <row r="10">
      <c r="A10" s="30" t="s">
        <v>335</v>
      </c>
      <c r="B10" s="31" t="str">
        <f t="shared" si="1"/>
        <v>비파괴검사</v>
      </c>
      <c r="C10" s="32">
        <v>0.0</v>
      </c>
      <c r="D10" s="32">
        <v>0.0</v>
      </c>
      <c r="E10" s="33">
        <v>1.0</v>
      </c>
      <c r="F10" s="34" t="s">
        <v>325</v>
      </c>
      <c r="G10" s="32" t="s">
        <v>324</v>
      </c>
      <c r="H10" s="32"/>
      <c r="I10" s="35" t="str">
        <f>AVERAGEIF('설문지 응답 시트1'!I:I, B10, '설문지 응답 시트1'!F:F)</f>
        <v>#DIV/0!</v>
      </c>
      <c r="J10" s="35" t="e">
        <v>#DIV/0!</v>
      </c>
      <c r="K10" s="32">
        <f>countif('설문지 응답 시트1'!I:I, B10)</f>
        <v>0</v>
      </c>
      <c r="L10" s="46"/>
      <c r="N10" s="2" t="s">
        <v>330</v>
      </c>
      <c r="O10" s="2">
        <v>1.0</v>
      </c>
    </row>
    <row r="11">
      <c r="A11" s="47" t="s">
        <v>336</v>
      </c>
      <c r="B11" s="48" t="str">
        <f t="shared" si="1"/>
        <v>항공기 초과저지</v>
      </c>
      <c r="C11" s="49">
        <v>1.0</v>
      </c>
      <c r="D11" s="49">
        <v>1.0</v>
      </c>
      <c r="E11" s="50">
        <v>1.0</v>
      </c>
      <c r="F11" s="51" t="s">
        <v>325</v>
      </c>
      <c r="G11" s="52"/>
      <c r="H11" s="49">
        <v>1.0</v>
      </c>
      <c r="I11" s="52" t="str">
        <f>AVERAGEIF('설문지 응답 시트1'!I:I, B11, '설문지 응답 시트1'!F:F)</f>
        <v>#DIV/0!</v>
      </c>
      <c r="J11" s="52" t="e">
        <v>#DIV/0!</v>
      </c>
      <c r="K11" s="49">
        <f>countif('설문지 응답 시트1'!I:I, B11)</f>
        <v>0</v>
      </c>
      <c r="L11" s="53" t="s">
        <v>326</v>
      </c>
      <c r="M11" s="2"/>
      <c r="N11" s="2" t="s">
        <v>329</v>
      </c>
      <c r="O11" s="2">
        <v>1.0</v>
      </c>
    </row>
    <row r="12">
      <c r="A12" s="23" t="s">
        <v>194</v>
      </c>
      <c r="B12" s="54" t="str">
        <f t="shared" si="1"/>
        <v>항공의무</v>
      </c>
      <c r="C12" s="55">
        <v>0.0</v>
      </c>
      <c r="D12" s="55">
        <v>0.0</v>
      </c>
      <c r="E12" s="56">
        <v>1.0</v>
      </c>
      <c r="F12" s="57" t="s">
        <v>271</v>
      </c>
      <c r="G12" s="55" t="s">
        <v>324</v>
      </c>
      <c r="H12" s="55"/>
      <c r="I12" s="58">
        <f>AVERAGEIF('설문지 응답 시트1'!I:I, B12, '설문지 응답 시트1'!F:F)</f>
        <v>6</v>
      </c>
      <c r="J12" s="58" t="e">
        <v>#DIV/0!</v>
      </c>
      <c r="K12" s="55">
        <f>countif('설문지 응답 시트1'!I:I, B12)</f>
        <v>2</v>
      </c>
      <c r="L12" s="59" t="s">
        <v>323</v>
      </c>
      <c r="M12" s="2"/>
      <c r="N12" s="2" t="s">
        <v>331</v>
      </c>
      <c r="O12" s="2">
        <v>3.0</v>
      </c>
    </row>
    <row r="13">
      <c r="A13" s="30" t="s">
        <v>100</v>
      </c>
      <c r="B13" s="60" t="str">
        <f t="shared" si="1"/>
        <v>기상관측</v>
      </c>
      <c r="C13" s="61">
        <v>1.0</v>
      </c>
      <c r="D13" s="61">
        <v>1.0</v>
      </c>
      <c r="E13" s="62">
        <v>1.0</v>
      </c>
      <c r="F13" s="63" t="s">
        <v>337</v>
      </c>
      <c r="G13" s="61" t="s">
        <v>338</v>
      </c>
      <c r="H13" s="61"/>
      <c r="I13" s="64">
        <f>AVERAGEIF('설문지 응답 시트1'!I:I, B13, '설문지 응답 시트1'!F:F)</f>
        <v>1.666666667</v>
      </c>
      <c r="J13" s="64">
        <v>1.0327955589886444</v>
      </c>
      <c r="K13" s="61">
        <f>countif('설문지 응답 시트1'!I:I, B13)</f>
        <v>6</v>
      </c>
      <c r="L13" s="65"/>
      <c r="M13" s="2"/>
      <c r="N13" s="2" t="s">
        <v>327</v>
      </c>
      <c r="O13" s="2" t="s">
        <v>327</v>
      </c>
      <c r="P13" s="2" t="s">
        <v>327</v>
      </c>
      <c r="Q13" s="2" t="s">
        <v>327</v>
      </c>
    </row>
    <row r="14">
      <c r="A14" s="37" t="s">
        <v>76</v>
      </c>
      <c r="B14" s="1" t="str">
        <f t="shared" si="1"/>
        <v>항공운수</v>
      </c>
      <c r="C14" s="2">
        <v>1.0</v>
      </c>
      <c r="D14" s="2">
        <v>0.0</v>
      </c>
      <c r="E14" s="2">
        <v>0.0</v>
      </c>
      <c r="F14" s="38" t="s">
        <v>337</v>
      </c>
      <c r="I14" s="1">
        <f>AVERAGEIF('설문지 응답 시트1'!I:I, B14, '설문지 응답 시트1'!F:F)</f>
        <v>2</v>
      </c>
      <c r="J14" s="1">
        <v>0.0</v>
      </c>
      <c r="K14" s="2">
        <f>countif('설문지 응답 시트1'!I:I, B14)</f>
        <v>1</v>
      </c>
      <c r="L14" s="45" t="s">
        <v>326</v>
      </c>
      <c r="M14" s="2"/>
      <c r="N14" s="2" t="s">
        <v>329</v>
      </c>
      <c r="O14" s="2" t="s">
        <v>330</v>
      </c>
      <c r="P14" s="2" t="s">
        <v>331</v>
      </c>
      <c r="Q14" s="2" t="s">
        <v>333</v>
      </c>
    </row>
    <row r="15">
      <c r="A15" s="30" t="s">
        <v>94</v>
      </c>
      <c r="B15" s="31" t="str">
        <f t="shared" si="1"/>
        <v>단거리유도무기운용</v>
      </c>
      <c r="C15" s="32">
        <v>1.0</v>
      </c>
      <c r="D15" s="32">
        <v>1.0</v>
      </c>
      <c r="E15" s="33">
        <v>1.0</v>
      </c>
      <c r="F15" s="34" t="s">
        <v>337</v>
      </c>
      <c r="G15" s="35"/>
      <c r="H15" s="35"/>
      <c r="I15" s="35">
        <f>AVERAGEIF('설문지 응답 시트1'!I:I, B15, '설문지 응답 시트1'!F:F)</f>
        <v>2.888888889</v>
      </c>
      <c r="J15" s="35">
        <v>0.9511897312113418</v>
      </c>
      <c r="K15" s="32">
        <f>countif('설문지 응답 시트1'!I:I, B15)</f>
        <v>9</v>
      </c>
      <c r="L15" s="36" t="s">
        <v>323</v>
      </c>
      <c r="M15" s="2"/>
      <c r="N15" s="1">
        <f t="shared" ref="N15:Q15" si="2">dvar($N$4:$O$12, "value", N13:N14)</f>
        <v>1</v>
      </c>
      <c r="O15" s="1">
        <f t="shared" si="2"/>
        <v>0</v>
      </c>
      <c r="P15" s="1">
        <f t="shared" si="2"/>
        <v>0</v>
      </c>
      <c r="Q15" s="1" t="str">
        <f t="shared" si="2"/>
        <v>#DIV/0!</v>
      </c>
    </row>
    <row r="16">
      <c r="A16" s="37" t="s">
        <v>134</v>
      </c>
      <c r="B16" s="1" t="str">
        <f t="shared" si="1"/>
        <v>재정</v>
      </c>
      <c r="C16" s="2">
        <v>1.0</v>
      </c>
      <c r="D16" s="2">
        <v>1.0</v>
      </c>
      <c r="E16" s="2">
        <v>0.0</v>
      </c>
      <c r="F16" s="38" t="s">
        <v>337</v>
      </c>
      <c r="G16" s="2" t="s">
        <v>324</v>
      </c>
      <c r="H16" s="2"/>
      <c r="I16" s="1">
        <f>AVERAGEIF('설문지 응답 시트1'!I:I, B16, '설문지 응답 시트1'!F:F)</f>
        <v>2.333333333</v>
      </c>
      <c r="J16" s="1">
        <v>1.5275252316519468</v>
      </c>
      <c r="K16" s="2">
        <f>countif('설문지 응답 시트1'!I:I, B16)</f>
        <v>3</v>
      </c>
      <c r="L16" s="45" t="s">
        <v>323</v>
      </c>
      <c r="M16" s="2"/>
    </row>
    <row r="17">
      <c r="A17" s="30" t="s">
        <v>10</v>
      </c>
      <c r="B17" s="31" t="str">
        <f t="shared" si="1"/>
        <v>장비물자보급</v>
      </c>
      <c r="C17" s="32">
        <v>0.0</v>
      </c>
      <c r="D17" s="32">
        <v>1.0</v>
      </c>
      <c r="E17" s="33">
        <v>1.0</v>
      </c>
      <c r="F17" s="34" t="s">
        <v>337</v>
      </c>
      <c r="G17" s="32" t="s">
        <v>324</v>
      </c>
      <c r="H17" s="32"/>
      <c r="I17" s="35">
        <f>AVERAGEIF('설문지 응답 시트1'!I:I, B17, '설문지 응답 시트1'!F:F)</f>
        <v>3.214285714</v>
      </c>
      <c r="J17" s="35">
        <v>2.044827298653527</v>
      </c>
      <c r="K17" s="32">
        <f>countif('설문지 응답 시트1'!I:I, B17)</f>
        <v>14</v>
      </c>
      <c r="L17" s="36" t="s">
        <v>323</v>
      </c>
      <c r="M17" s="2"/>
      <c r="N17" s="2">
        <v>2.0</v>
      </c>
      <c r="O17" s="2">
        <v>8.0</v>
      </c>
      <c r="P17" s="2">
        <v>10.0</v>
      </c>
    </row>
    <row r="18" ht="16.5" customHeight="1">
      <c r="A18" s="30" t="s">
        <v>23</v>
      </c>
      <c r="B18" s="31" t="str">
        <f t="shared" si="1"/>
        <v>인사교육</v>
      </c>
      <c r="C18" s="32">
        <v>1.0</v>
      </c>
      <c r="D18" s="32">
        <v>0.0</v>
      </c>
      <c r="E18" s="33">
        <v>1.0</v>
      </c>
      <c r="F18" s="34" t="s">
        <v>337</v>
      </c>
      <c r="G18" s="32" t="s">
        <v>324</v>
      </c>
      <c r="H18" s="32">
        <v>0.0</v>
      </c>
      <c r="I18" s="35">
        <f>AVERAGEIF('설문지 응답 시트1'!I:I, B18, '설문지 응답 시트1'!F:F)</f>
        <v>3.727272727</v>
      </c>
      <c r="J18" s="35">
        <v>2.3702704103502237</v>
      </c>
      <c r="K18" s="32">
        <f>countif('설문지 응답 시트1'!I:I, B18)</f>
        <v>11</v>
      </c>
      <c r="L18" s="36" t="s">
        <v>323</v>
      </c>
      <c r="M18" s="2"/>
      <c r="N18" s="1">
        <f>STDEV(N17:P17)</f>
        <v>4.163331999</v>
      </c>
    </row>
    <row r="19">
      <c r="A19" s="30" t="s">
        <v>35</v>
      </c>
      <c r="B19" s="31" t="str">
        <f t="shared" si="1"/>
        <v>운항관제</v>
      </c>
      <c r="C19" s="32">
        <v>1.0</v>
      </c>
      <c r="D19" s="32">
        <v>1.0</v>
      </c>
      <c r="E19" s="33">
        <v>1.0</v>
      </c>
      <c r="F19" s="34" t="s">
        <v>337</v>
      </c>
      <c r="G19" s="32" t="s">
        <v>338</v>
      </c>
      <c r="H19" s="32">
        <v>1.0</v>
      </c>
      <c r="I19" s="35">
        <f>AVERAGEIF('설문지 응답 시트1'!I:I, B19, '설문지 응답 시트1'!F:F)</f>
        <v>4.444444444</v>
      </c>
      <c r="J19" s="35">
        <v>1.9436506316151</v>
      </c>
      <c r="K19" s="32">
        <f>countif('설문지 응답 시트1'!I:I, B19)</f>
        <v>9</v>
      </c>
      <c r="L19" s="36" t="s">
        <v>326</v>
      </c>
      <c r="M19" s="2"/>
    </row>
    <row r="20">
      <c r="A20" s="30" t="s">
        <v>82</v>
      </c>
      <c r="B20" s="31" t="str">
        <f t="shared" si="1"/>
        <v>항공통제</v>
      </c>
      <c r="C20" s="32">
        <v>0.0</v>
      </c>
      <c r="D20" s="32">
        <v>0.0</v>
      </c>
      <c r="E20" s="33">
        <v>1.0</v>
      </c>
      <c r="F20" s="34" t="s">
        <v>337</v>
      </c>
      <c r="G20" s="32" t="s">
        <v>338</v>
      </c>
      <c r="H20" s="32"/>
      <c r="I20" s="35">
        <f>AVERAGEIF('설문지 응답 시트1'!I:I, B20, '설문지 응답 시트1'!F:F)</f>
        <v>4</v>
      </c>
      <c r="J20" s="35">
        <v>2.0816659994661326</v>
      </c>
      <c r="K20" s="32">
        <f>countif('설문지 응답 시트1'!I:I, B20)</f>
        <v>7</v>
      </c>
      <c r="L20" s="36" t="s">
        <v>13</v>
      </c>
      <c r="M20" s="2"/>
    </row>
    <row r="21">
      <c r="A21" s="37" t="s">
        <v>46</v>
      </c>
      <c r="B21" s="1" t="str">
        <f t="shared" si="1"/>
        <v>중거리유도무기 발사운용</v>
      </c>
      <c r="C21" s="2">
        <v>1.0</v>
      </c>
      <c r="D21" s="2">
        <v>1.0</v>
      </c>
      <c r="E21" s="2">
        <v>0.0</v>
      </c>
      <c r="F21" s="38" t="s">
        <v>337</v>
      </c>
      <c r="G21" s="2" t="s">
        <v>324</v>
      </c>
      <c r="H21" s="2"/>
      <c r="I21" s="1">
        <f>AVERAGEIF('설문지 응답 시트1'!I:I, B21, '설문지 응답 시트1'!F:F)</f>
        <v>4</v>
      </c>
      <c r="J21" s="1" t="e">
        <v>#DIV/0!</v>
      </c>
      <c r="K21" s="2">
        <f>countif('설문지 응답 시트1'!I:I, B21)</f>
        <v>1</v>
      </c>
      <c r="L21" s="45" t="s">
        <v>22</v>
      </c>
    </row>
    <row r="22">
      <c r="A22" s="37" t="s">
        <v>103</v>
      </c>
      <c r="B22" s="1" t="str">
        <f t="shared" si="1"/>
        <v>소방</v>
      </c>
      <c r="C22" s="2">
        <v>1.0</v>
      </c>
      <c r="D22" s="2">
        <v>1.0</v>
      </c>
      <c r="E22" s="2">
        <v>0.0</v>
      </c>
      <c r="F22" s="38" t="s">
        <v>337</v>
      </c>
      <c r="H22" s="2">
        <v>1.0</v>
      </c>
      <c r="I22" s="1">
        <f>AVERAGEIF('설문지 응답 시트1'!I:I, B22, '설문지 응답 시트1'!F:F)</f>
        <v>4.75</v>
      </c>
      <c r="J22" s="1">
        <v>2.0615528128088303</v>
      </c>
      <c r="K22" s="2">
        <f>countif('설문지 응답 시트1'!I:I, B22)</f>
        <v>4</v>
      </c>
      <c r="L22" s="39"/>
      <c r="M22" s="2"/>
    </row>
    <row r="23">
      <c r="A23" s="37" t="s">
        <v>56</v>
      </c>
      <c r="B23" s="1" t="str">
        <f t="shared" si="1"/>
        <v>대공포 운용</v>
      </c>
      <c r="C23" s="2">
        <v>1.0</v>
      </c>
      <c r="D23" s="2">
        <v>1.0</v>
      </c>
      <c r="E23" s="2">
        <v>0.0</v>
      </c>
      <c r="F23" s="38" t="s">
        <v>337</v>
      </c>
      <c r="G23" s="2" t="s">
        <v>324</v>
      </c>
      <c r="H23" s="2"/>
      <c r="I23" s="1">
        <f>AVERAGEIF('설문지 응답 시트1'!I:I, B23, '설문지 응답 시트1'!F:F)</f>
        <v>4.8</v>
      </c>
      <c r="J23" s="1">
        <v>1.889822365046136</v>
      </c>
      <c r="K23" s="2">
        <f>countif('설문지 응답 시트1'!I:I, B23)</f>
        <v>10</v>
      </c>
      <c r="L23" s="45" t="s">
        <v>323</v>
      </c>
    </row>
    <row r="24">
      <c r="A24" s="37" t="s">
        <v>18</v>
      </c>
      <c r="B24" s="1" t="str">
        <f t="shared" si="1"/>
        <v>군사경찰</v>
      </c>
      <c r="C24" s="2">
        <v>0.0</v>
      </c>
      <c r="D24" s="2">
        <v>0.0</v>
      </c>
      <c r="E24" s="2">
        <v>0.0</v>
      </c>
      <c r="F24" s="38" t="s">
        <v>337</v>
      </c>
      <c r="I24" s="1">
        <f>AVERAGEIF('설문지 응답 시트1'!I:I, B24, '설문지 응답 시트1'!F:F)</f>
        <v>4.461538462</v>
      </c>
      <c r="J24" s="1">
        <v>2.4984843890695503</v>
      </c>
      <c r="K24" s="2">
        <f>countif('설문지 응답 시트1'!I:I, B24)</f>
        <v>13</v>
      </c>
      <c r="L24" s="45" t="s">
        <v>323</v>
      </c>
      <c r="M24" s="2"/>
    </row>
    <row r="25">
      <c r="A25" s="37" t="s">
        <v>52</v>
      </c>
      <c r="B25" s="1" t="str">
        <f t="shared" si="1"/>
        <v>유류보급</v>
      </c>
      <c r="C25" s="2">
        <v>1.0</v>
      </c>
      <c r="D25" s="2">
        <v>1.0</v>
      </c>
      <c r="E25" s="2">
        <v>0.0</v>
      </c>
      <c r="F25" s="38" t="s">
        <v>337</v>
      </c>
      <c r="G25" s="2" t="s">
        <v>324</v>
      </c>
      <c r="H25" s="2"/>
      <c r="I25" s="1">
        <f>AVERAGEIF('설문지 응답 시트1'!I:I, B25, '설문지 응답 시트1'!F:F)</f>
        <v>6.5</v>
      </c>
      <c r="J25" s="1">
        <v>0.7071067811865476</v>
      </c>
      <c r="K25" s="2">
        <f>countif('설문지 응답 시트1'!I:I, B25)</f>
        <v>2</v>
      </c>
      <c r="L25" s="45" t="s">
        <v>326</v>
      </c>
      <c r="M25" s="2"/>
    </row>
    <row r="26">
      <c r="A26" s="40" t="s">
        <v>39</v>
      </c>
      <c r="B26" s="41" t="str">
        <f t="shared" si="1"/>
        <v>조리</v>
      </c>
      <c r="C26" s="42">
        <v>1.0</v>
      </c>
      <c r="D26" s="42">
        <v>1.0</v>
      </c>
      <c r="E26" s="42">
        <v>-1.0</v>
      </c>
      <c r="F26" s="43" t="s">
        <v>337</v>
      </c>
      <c r="G26" s="41"/>
      <c r="H26" s="42">
        <v>1.0</v>
      </c>
      <c r="I26" s="41">
        <f>AVERAGEIF('설문지 응답 시트1'!I:I, B26, '설문지 응답 시트1'!F:F)</f>
        <v>7.636363636</v>
      </c>
      <c r="J26" s="41">
        <v>2.4037008503093262</v>
      </c>
      <c r="K26" s="42">
        <f>countif('설문지 응답 시트1'!I:I, B26)</f>
        <v>11</v>
      </c>
      <c r="L26" s="44" t="s">
        <v>323</v>
      </c>
    </row>
    <row r="27">
      <c r="A27" s="37" t="s">
        <v>339</v>
      </c>
      <c r="B27" s="1" t="str">
        <f t="shared" si="1"/>
        <v>중거리유도무기 탐지운용</v>
      </c>
      <c r="C27" s="2">
        <v>1.0</v>
      </c>
      <c r="D27" s="2">
        <v>1.0</v>
      </c>
      <c r="E27" s="2">
        <v>0.0</v>
      </c>
      <c r="F27" s="38" t="s">
        <v>337</v>
      </c>
      <c r="G27" s="2" t="s">
        <v>324</v>
      </c>
      <c r="H27" s="2"/>
      <c r="I27" s="1" t="str">
        <f>AVERAGEIF('설문지 응답 시트1'!I:I, B27, '설문지 응답 시트1'!F:F)</f>
        <v>#DIV/0!</v>
      </c>
      <c r="J27" s="1" t="e">
        <v>#DIV/0!</v>
      </c>
      <c r="K27" s="2">
        <f>countif('설문지 응답 시트1'!I:I, B27)</f>
        <v>0</v>
      </c>
      <c r="L27" s="45" t="s">
        <v>22</v>
      </c>
      <c r="M27" s="2"/>
    </row>
    <row r="28">
      <c r="A28" s="37" t="s">
        <v>340</v>
      </c>
      <c r="B28" s="1" t="str">
        <f t="shared" si="1"/>
        <v>중거리유도무기 추적운용</v>
      </c>
      <c r="C28" s="2">
        <v>0.0</v>
      </c>
      <c r="D28" s="2">
        <v>0.0</v>
      </c>
      <c r="E28" s="2">
        <v>0.0</v>
      </c>
      <c r="F28" s="38" t="s">
        <v>337</v>
      </c>
      <c r="G28" s="2" t="s">
        <v>324</v>
      </c>
      <c r="H28" s="2"/>
      <c r="I28" s="1" t="str">
        <f>AVERAGEIF('설문지 응답 시트1'!I:I, B28, '설문지 응답 시트1'!F:F)</f>
        <v>#DIV/0!</v>
      </c>
      <c r="J28" s="1" t="e">
        <v>#DIV/0!</v>
      </c>
      <c r="K28" s="2">
        <f>countif('설문지 응답 시트1'!I:I, B28)</f>
        <v>0</v>
      </c>
      <c r="L28" s="45" t="s">
        <v>22</v>
      </c>
      <c r="M28" s="2"/>
    </row>
    <row r="29">
      <c r="A29" s="66" t="s">
        <v>341</v>
      </c>
      <c r="B29" s="67" t="str">
        <f t="shared" si="1"/>
        <v>장거리유도 무기운용</v>
      </c>
      <c r="C29" s="68">
        <v>1.0</v>
      </c>
      <c r="D29" s="68">
        <v>1.0</v>
      </c>
      <c r="E29" s="68">
        <v>0.0</v>
      </c>
      <c r="F29" s="69" t="s">
        <v>337</v>
      </c>
      <c r="G29" s="68" t="s">
        <v>324</v>
      </c>
      <c r="H29" s="68"/>
      <c r="I29" s="67" t="str">
        <f>AVERAGEIF('설문지 응답 시트1'!I:I, B29, '설문지 응답 시트1'!F:F)</f>
        <v>#DIV/0!</v>
      </c>
      <c r="J29" s="67" t="e">
        <v>#DIV/0!</v>
      </c>
      <c r="K29" s="68">
        <f>countif('설문지 응답 시트1'!I:I, B29)</f>
        <v>0</v>
      </c>
      <c r="L29" s="70" t="s">
        <v>22</v>
      </c>
      <c r="M29" s="2"/>
    </row>
    <row r="30">
      <c r="A30" s="71" t="s">
        <v>30</v>
      </c>
      <c r="B30" s="72" t="str">
        <f t="shared" si="1"/>
        <v>정보체계관리</v>
      </c>
      <c r="C30" s="73">
        <v>0.0</v>
      </c>
      <c r="D30" s="73">
        <v>0.0</v>
      </c>
      <c r="E30" s="73">
        <v>0.0</v>
      </c>
      <c r="F30" s="74" t="s">
        <v>342</v>
      </c>
      <c r="G30" s="73" t="s">
        <v>343</v>
      </c>
      <c r="H30" s="73"/>
      <c r="I30" s="72">
        <f>AVERAGEIF('설문지 응답 시트1'!I:I, B30, '설문지 응답 시트1'!F:F)</f>
        <v>3.153846154</v>
      </c>
      <c r="J30" s="72">
        <v>2.154303980645638</v>
      </c>
      <c r="K30" s="73">
        <f>countif('설문지 응답 시트1'!I:I, B30)</f>
        <v>13</v>
      </c>
      <c r="L30" s="75"/>
    </row>
    <row r="31">
      <c r="A31" s="23" t="s">
        <v>26</v>
      </c>
      <c r="B31" s="24" t="str">
        <f t="shared" si="1"/>
        <v>일반차량운전</v>
      </c>
      <c r="C31" s="25">
        <v>1.0</v>
      </c>
      <c r="D31" s="25">
        <v>0.0</v>
      </c>
      <c r="E31" s="26">
        <v>1.0</v>
      </c>
      <c r="F31" s="27" t="s">
        <v>142</v>
      </c>
      <c r="G31" s="25" t="s">
        <v>324</v>
      </c>
      <c r="H31" s="25">
        <v>1.0</v>
      </c>
      <c r="I31" s="28">
        <f>AVERAGEIF('설문지 응답 시트1'!I:I, B31, '설문지 응답 시트1'!F:F)</f>
        <v>4.125</v>
      </c>
      <c r="J31" s="28">
        <v>1.9888578520235063</v>
      </c>
      <c r="K31" s="25">
        <f>countif('설문지 응답 시트1'!I:I, B31)</f>
        <v>8</v>
      </c>
      <c r="L31" s="29" t="s">
        <v>323</v>
      </c>
      <c r="M31" s="2"/>
    </row>
    <row r="32">
      <c r="A32" s="40" t="s">
        <v>38</v>
      </c>
      <c r="B32" s="41" t="str">
        <f t="shared" si="1"/>
        <v>공병장비운전</v>
      </c>
      <c r="C32" s="42">
        <v>1.0</v>
      </c>
      <c r="D32" s="42">
        <v>1.0</v>
      </c>
      <c r="E32" s="42">
        <v>-1.0</v>
      </c>
      <c r="F32" s="43" t="s">
        <v>142</v>
      </c>
      <c r="G32" s="41"/>
      <c r="H32" s="42">
        <v>1.0</v>
      </c>
      <c r="I32" s="41">
        <f>AVERAGEIF('설문지 응답 시트1'!I:I, B32, '설문지 응답 시트1'!F:F)</f>
        <v>9</v>
      </c>
      <c r="J32" s="41" t="e">
        <v>#DIV/0!</v>
      </c>
      <c r="K32" s="42">
        <f>countif('설문지 응답 시트1'!I:I, B32)</f>
        <v>1</v>
      </c>
      <c r="L32" s="76"/>
    </row>
    <row r="33">
      <c r="A33" s="37" t="s">
        <v>344</v>
      </c>
      <c r="B33" s="1" t="str">
        <f t="shared" si="1"/>
        <v>특수차량 운전</v>
      </c>
      <c r="C33" s="2">
        <v>1.0</v>
      </c>
      <c r="D33" s="2">
        <v>0.0</v>
      </c>
      <c r="E33" s="2">
        <v>0.0</v>
      </c>
      <c r="F33" s="38" t="s">
        <v>142</v>
      </c>
      <c r="H33" s="2">
        <v>1.0</v>
      </c>
      <c r="I33" s="1" t="str">
        <f>AVERAGEIF('설문지 응답 시트1'!I:I, B33, '설문지 응답 시트1'!F:F)</f>
        <v>#DIV/0!</v>
      </c>
      <c r="J33" s="1" t="e">
        <v>#DIV/0!</v>
      </c>
      <c r="K33" s="2">
        <f>countif('설문지 응답 시트1'!I:I, B33)</f>
        <v>0</v>
      </c>
      <c r="L33" s="39"/>
      <c r="M33" s="2"/>
    </row>
    <row r="34">
      <c r="A34" s="37" t="s">
        <v>262</v>
      </c>
      <c r="B34" s="1" t="str">
        <f t="shared" si="1"/>
        <v>방공포 차량 운전</v>
      </c>
      <c r="C34" s="2">
        <v>1.0</v>
      </c>
      <c r="D34" s="2">
        <v>0.0</v>
      </c>
      <c r="E34" s="2">
        <v>0.0</v>
      </c>
      <c r="F34" s="38" t="s">
        <v>142</v>
      </c>
      <c r="G34" s="2" t="s">
        <v>324</v>
      </c>
      <c r="H34" s="2"/>
      <c r="I34" s="1">
        <f>AVERAGEIF('설문지 응답 시트1'!I:I, B34, '설문지 응답 시트1'!F:F)</f>
        <v>5</v>
      </c>
      <c r="J34" s="1" t="e">
        <v>#DIV/0!</v>
      </c>
      <c r="K34" s="2">
        <f>countif('설문지 응답 시트1'!I:I, B34)</f>
        <v>1</v>
      </c>
      <c r="L34" s="45" t="s">
        <v>22</v>
      </c>
    </row>
    <row r="35">
      <c r="A35" s="66" t="s">
        <v>345</v>
      </c>
      <c r="B35" s="67" t="str">
        <f t="shared" si="1"/>
        <v>경장갑차운전</v>
      </c>
      <c r="C35" s="68">
        <v>1.0</v>
      </c>
      <c r="D35" s="68">
        <v>0.0</v>
      </c>
      <c r="E35" s="68">
        <v>0.0</v>
      </c>
      <c r="F35" s="69" t="s">
        <v>142</v>
      </c>
      <c r="G35" s="67"/>
      <c r="H35" s="67"/>
      <c r="I35" s="67" t="str">
        <f>AVERAGEIF('설문지 응답 시트1'!I:I, B35, '설문지 응답 시트1'!F:F)</f>
        <v>#DIV/0!</v>
      </c>
      <c r="J35" s="67" t="e">
        <v>#DIV/0!</v>
      </c>
      <c r="K35" s="68">
        <f>countif('설문지 응답 시트1'!I:I, B35)</f>
        <v>0</v>
      </c>
      <c r="L35" s="70" t="s">
        <v>326</v>
      </c>
      <c r="M35" s="2"/>
    </row>
    <row r="36">
      <c r="A36" s="71" t="s">
        <v>285</v>
      </c>
      <c r="B36" s="72" t="str">
        <f t="shared" si="1"/>
        <v>차량정비</v>
      </c>
      <c r="C36" s="73">
        <v>0.0</v>
      </c>
      <c r="D36" s="73">
        <v>0.0</v>
      </c>
      <c r="E36" s="73">
        <v>0.0</v>
      </c>
      <c r="F36" s="74" t="s">
        <v>285</v>
      </c>
      <c r="G36" s="73" t="s">
        <v>324</v>
      </c>
      <c r="H36" s="73">
        <v>0.0</v>
      </c>
      <c r="I36" s="72">
        <f>AVERAGEIF('설문지 응답 시트1'!I:I, B36, '설문지 응답 시트1'!F:F)</f>
        <v>5</v>
      </c>
      <c r="J36" s="72" t="e">
        <v>#DIV/0!</v>
      </c>
      <c r="K36" s="73">
        <f>countif('설문지 응답 시트1'!I:I, B36)</f>
        <v>1</v>
      </c>
      <c r="L36" s="77" t="s">
        <v>323</v>
      </c>
      <c r="M36" s="2"/>
    </row>
    <row r="37">
      <c r="A37" s="23" t="s">
        <v>110</v>
      </c>
      <c r="B37" s="24" t="str">
        <f t="shared" si="1"/>
        <v>지상레이더체계정비</v>
      </c>
      <c r="C37" s="25">
        <v>1.0</v>
      </c>
      <c r="D37" s="25">
        <v>1.0</v>
      </c>
      <c r="E37" s="26">
        <v>1.0</v>
      </c>
      <c r="F37" s="27" t="s">
        <v>346</v>
      </c>
      <c r="G37" s="25" t="s">
        <v>338</v>
      </c>
      <c r="H37" s="25"/>
      <c r="I37" s="28">
        <f>AVERAGEIF('설문지 응답 시트1'!I:I, B37, '설문지 응답 시트1'!F:F)</f>
        <v>1</v>
      </c>
      <c r="J37" s="28" t="e">
        <v>#DIV/0!</v>
      </c>
      <c r="K37" s="25">
        <f>countif('설문지 응답 시트1'!I:I, B37)</f>
        <v>1</v>
      </c>
      <c r="L37" s="29" t="s">
        <v>323</v>
      </c>
      <c r="M37" s="2"/>
    </row>
    <row r="38">
      <c r="A38" s="30" t="s">
        <v>204</v>
      </c>
      <c r="B38" s="31" t="str">
        <f t="shared" si="1"/>
        <v>방공유도무기정비</v>
      </c>
      <c r="C38" s="32">
        <v>1.0</v>
      </c>
      <c r="D38" s="32">
        <v>1.0</v>
      </c>
      <c r="E38" s="33">
        <v>1.0</v>
      </c>
      <c r="F38" s="34" t="s">
        <v>346</v>
      </c>
      <c r="G38" s="32" t="s">
        <v>324</v>
      </c>
      <c r="H38" s="32"/>
      <c r="I38" s="35">
        <f>AVERAGEIF('설문지 응답 시트1'!I:I, B38, '설문지 응답 시트1'!F:F)</f>
        <v>1.333333333</v>
      </c>
      <c r="J38" s="35">
        <v>0.5773502691896258</v>
      </c>
      <c r="K38" s="32">
        <f>countif('설문지 응답 시트1'!I:I, B38)</f>
        <v>3</v>
      </c>
      <c r="L38" s="36" t="s">
        <v>323</v>
      </c>
    </row>
    <row r="39">
      <c r="A39" s="30" t="s">
        <v>79</v>
      </c>
      <c r="B39" s="31" t="str">
        <f t="shared" si="1"/>
        <v>무선통신체계정비</v>
      </c>
      <c r="C39" s="32">
        <v>1.0</v>
      </c>
      <c r="D39" s="32">
        <v>1.0</v>
      </c>
      <c r="E39" s="33">
        <v>1.0</v>
      </c>
      <c r="F39" s="34" t="s">
        <v>346</v>
      </c>
      <c r="G39" s="32" t="s">
        <v>343</v>
      </c>
      <c r="H39" s="32"/>
      <c r="I39" s="35">
        <f>AVERAGEIF('설문지 응답 시트1'!I:I, B39, '설문지 응답 시트1'!F:F)</f>
        <v>2.5</v>
      </c>
      <c r="J39" s="35">
        <v>0.5773502691896257</v>
      </c>
      <c r="K39" s="32">
        <f>countif('설문지 응답 시트1'!I:I, B39)</f>
        <v>4</v>
      </c>
      <c r="L39" s="46"/>
    </row>
    <row r="40">
      <c r="A40" s="37" t="s">
        <v>14</v>
      </c>
      <c r="B40" s="1" t="str">
        <f t="shared" si="1"/>
        <v>전력설비</v>
      </c>
      <c r="C40" s="2">
        <v>1.0</v>
      </c>
      <c r="D40" s="2">
        <v>1.0</v>
      </c>
      <c r="E40" s="2">
        <v>0.0</v>
      </c>
      <c r="F40" s="38" t="s">
        <v>346</v>
      </c>
      <c r="G40" s="2" t="s">
        <v>343</v>
      </c>
      <c r="H40" s="2">
        <v>1.0</v>
      </c>
      <c r="I40" s="1">
        <f>AVERAGEIF('설문지 응답 시트1'!I:I, B40, '설문지 응답 시트1'!F:F)</f>
        <v>3.333333333</v>
      </c>
      <c r="J40" s="1">
        <v>2.516611478423583</v>
      </c>
      <c r="K40" s="2">
        <f>countif('설문지 응답 시트1'!I:I, B40)</f>
        <v>3</v>
      </c>
      <c r="L40" s="45" t="s">
        <v>323</v>
      </c>
      <c r="M40" s="2"/>
    </row>
    <row r="41">
      <c r="A41" s="30" t="s">
        <v>113</v>
      </c>
      <c r="B41" s="31" t="str">
        <f t="shared" si="1"/>
        <v>항공전자장비정비</v>
      </c>
      <c r="C41" s="32">
        <v>1.0</v>
      </c>
      <c r="D41" s="32">
        <v>1.0</v>
      </c>
      <c r="E41" s="33">
        <v>1.0</v>
      </c>
      <c r="F41" s="34" t="s">
        <v>346</v>
      </c>
      <c r="G41" s="32" t="s">
        <v>324</v>
      </c>
      <c r="H41" s="32"/>
      <c r="I41" s="35">
        <f>AVERAGEIF('설문지 응답 시트1'!I:I, B41, '설문지 응답 시트1'!F:F)</f>
        <v>3.571428571</v>
      </c>
      <c r="J41" s="35">
        <v>1.7511900715418263</v>
      </c>
      <c r="K41" s="32">
        <f>countif('설문지 응답 시트1'!I:I, B41)</f>
        <v>7</v>
      </c>
      <c r="L41" s="36" t="s">
        <v>326</v>
      </c>
      <c r="M41" s="2"/>
    </row>
    <row r="42">
      <c r="A42" s="37" t="s">
        <v>131</v>
      </c>
      <c r="B42" s="1" t="str">
        <f t="shared" si="1"/>
        <v>유선통신체계정비</v>
      </c>
      <c r="C42" s="2">
        <v>1.0</v>
      </c>
      <c r="D42" s="2">
        <v>1.0</v>
      </c>
      <c r="E42" s="2">
        <v>0.0</v>
      </c>
      <c r="F42" s="38" t="s">
        <v>346</v>
      </c>
      <c r="G42" s="2" t="s">
        <v>343</v>
      </c>
      <c r="H42" s="2"/>
      <c r="I42" s="1">
        <f>AVERAGEIF('설문지 응답 시트1'!I:I, B42, '설문지 응답 시트1'!F:F)</f>
        <v>4.666666667</v>
      </c>
      <c r="J42" s="1">
        <v>2.160246899469287</v>
      </c>
      <c r="K42" s="2">
        <f>countif('설문지 응답 시트1'!I:I, B42)</f>
        <v>6</v>
      </c>
      <c r="L42" s="45" t="s">
        <v>323</v>
      </c>
      <c r="M42" s="2"/>
    </row>
    <row r="43">
      <c r="A43" s="40" t="s">
        <v>49</v>
      </c>
      <c r="B43" s="41" t="str">
        <f t="shared" si="1"/>
        <v>항공기 무기정비</v>
      </c>
      <c r="C43" s="42">
        <v>1.0</v>
      </c>
      <c r="D43" s="42">
        <v>1.0</v>
      </c>
      <c r="E43" s="42">
        <v>-1.0</v>
      </c>
      <c r="F43" s="43" t="s">
        <v>346</v>
      </c>
      <c r="G43" s="42" t="s">
        <v>324</v>
      </c>
      <c r="H43" s="42">
        <v>1.0</v>
      </c>
      <c r="I43" s="41">
        <f>AVERAGEIF('설문지 응답 시트1'!I:I, B43, '설문지 응답 시트1'!F:F)</f>
        <v>9</v>
      </c>
      <c r="J43" s="41">
        <v>1.5275252316519465</v>
      </c>
      <c r="K43" s="42">
        <f>countif('설문지 응답 시트1'!I:I, B43)</f>
        <v>4</v>
      </c>
      <c r="L43" s="44" t="s">
        <v>326</v>
      </c>
      <c r="M43" s="2"/>
    </row>
    <row r="44">
      <c r="A44" s="37" t="s">
        <v>347</v>
      </c>
      <c r="B44" s="1" t="str">
        <f t="shared" si="1"/>
        <v>전술항공통신체계정비</v>
      </c>
      <c r="C44" s="2">
        <v>0.0</v>
      </c>
      <c r="D44" s="2">
        <v>0.0</v>
      </c>
      <c r="E44" s="2">
        <v>0.0</v>
      </c>
      <c r="F44" s="38" t="s">
        <v>346</v>
      </c>
      <c r="I44" s="1" t="str">
        <f>AVERAGEIF('설문지 응답 시트1'!I:I, B44, '설문지 응답 시트1'!F:F)</f>
        <v>#DIV/0!</v>
      </c>
      <c r="J44" s="1" t="e">
        <v>#DIV/0!</v>
      </c>
      <c r="K44" s="2">
        <f>countif('설문지 응답 시트1'!I:I, B44)</f>
        <v>0</v>
      </c>
      <c r="L44" s="39"/>
      <c r="M44" s="2"/>
    </row>
    <row r="45">
      <c r="A45" s="37" t="s">
        <v>348</v>
      </c>
      <c r="B45" s="1" t="str">
        <f t="shared" si="1"/>
        <v>항공기 유압전기정비</v>
      </c>
      <c r="C45" s="2">
        <v>1.0</v>
      </c>
      <c r="D45" s="2">
        <v>1.0</v>
      </c>
      <c r="E45" s="2">
        <v>0.0</v>
      </c>
      <c r="F45" s="38" t="s">
        <v>346</v>
      </c>
      <c r="G45" s="2" t="s">
        <v>324</v>
      </c>
      <c r="H45" s="2">
        <v>1.0</v>
      </c>
      <c r="I45" s="1" t="str">
        <f>AVERAGEIF('설문지 응답 시트1'!I:I, B45, '설문지 응답 시트1'!F:F)</f>
        <v>#DIV/0!</v>
      </c>
      <c r="J45" s="1" t="e">
        <v>#DIV/0!</v>
      </c>
      <c r="K45" s="2">
        <f>countif('설문지 응답 시트1'!I:I, B45)</f>
        <v>0</v>
      </c>
      <c r="L45" s="45" t="s">
        <v>326</v>
      </c>
      <c r="M45" s="2"/>
    </row>
    <row r="46">
      <c r="A46" s="66" t="s">
        <v>349</v>
      </c>
      <c r="B46" s="67" t="str">
        <f t="shared" si="1"/>
        <v>항공 탄약정비</v>
      </c>
      <c r="C46" s="68">
        <v>1.0</v>
      </c>
      <c r="D46" s="68">
        <v>1.0</v>
      </c>
      <c r="E46" s="68">
        <v>0.0</v>
      </c>
      <c r="F46" s="69" t="s">
        <v>346</v>
      </c>
      <c r="G46" s="68" t="s">
        <v>324</v>
      </c>
      <c r="H46" s="68">
        <v>1.0</v>
      </c>
      <c r="I46" s="67" t="str">
        <f>AVERAGEIF('설문지 응답 시트1'!I:I, B46, '설문지 응답 시트1'!F:F)</f>
        <v>#DIV/0!</v>
      </c>
      <c r="J46" s="67" t="e">
        <v>#DIV/0!</v>
      </c>
      <c r="K46" s="68">
        <f>countif('설문지 응답 시트1'!I:I, B46)</f>
        <v>0</v>
      </c>
      <c r="L46" s="70" t="s">
        <v>326</v>
      </c>
      <c r="M46" s="2"/>
    </row>
    <row r="47">
      <c r="A47" s="71" t="s">
        <v>71</v>
      </c>
      <c r="B47" s="72" t="str">
        <f t="shared" si="1"/>
        <v>화생방</v>
      </c>
      <c r="C47" s="73">
        <v>0.0</v>
      </c>
      <c r="D47" s="73">
        <v>0.0</v>
      </c>
      <c r="E47" s="73">
        <v>0.0</v>
      </c>
      <c r="F47" s="74" t="s">
        <v>71</v>
      </c>
      <c r="G47" s="73" t="s">
        <v>324</v>
      </c>
      <c r="H47" s="73"/>
      <c r="I47" s="72">
        <f>AVERAGEIF('설문지 응답 시트1'!I:I, B47, '설문지 응답 시트1'!F:F)</f>
        <v>6.333333333</v>
      </c>
      <c r="J47" s="72">
        <v>2.0655911179772892</v>
      </c>
      <c r="K47" s="73">
        <f>countif('설문지 응답 시트1'!I:I, B47)</f>
        <v>6</v>
      </c>
      <c r="L47" s="75"/>
    </row>
    <row r="48">
      <c r="H48" s="2" t="s">
        <v>350</v>
      </c>
      <c r="I48" s="1">
        <f>AVERAGE('설문지 응답 시트1'!F:F)</f>
        <v>4.341772152</v>
      </c>
    </row>
    <row r="52">
      <c r="A52" s="2" t="s">
        <v>4</v>
      </c>
      <c r="B52" s="2" t="s">
        <v>4</v>
      </c>
      <c r="C52" s="2" t="s">
        <v>4</v>
      </c>
      <c r="D52" s="2" t="s">
        <v>4</v>
      </c>
      <c r="E52" s="2" t="s">
        <v>4</v>
      </c>
      <c r="F52" s="2" t="s">
        <v>4</v>
      </c>
      <c r="G52" s="2" t="s">
        <v>4</v>
      </c>
      <c r="H52" s="2" t="s">
        <v>4</v>
      </c>
      <c r="I52" s="2" t="s">
        <v>4</v>
      </c>
      <c r="J52" s="2" t="s">
        <v>4</v>
      </c>
      <c r="K52" s="2" t="s">
        <v>4</v>
      </c>
      <c r="L52" s="2" t="s">
        <v>4</v>
      </c>
      <c r="M52" s="2" t="s">
        <v>4</v>
      </c>
      <c r="N52" s="2" t="s">
        <v>4</v>
      </c>
      <c r="O52" s="2" t="s">
        <v>4</v>
      </c>
      <c r="P52" s="2" t="s">
        <v>4</v>
      </c>
      <c r="Q52" s="2" t="s">
        <v>4</v>
      </c>
      <c r="R52" s="2" t="s">
        <v>4</v>
      </c>
      <c r="S52" s="2" t="s">
        <v>4</v>
      </c>
      <c r="T52" s="2" t="s">
        <v>4</v>
      </c>
      <c r="U52" s="2" t="s">
        <v>4</v>
      </c>
      <c r="V52" s="2" t="s">
        <v>4</v>
      </c>
      <c r="W52" s="2" t="s">
        <v>4</v>
      </c>
      <c r="X52" s="2" t="s">
        <v>4</v>
      </c>
      <c r="Y52" s="2" t="s">
        <v>4</v>
      </c>
      <c r="Z52" s="2" t="s">
        <v>4</v>
      </c>
      <c r="AA52" s="2" t="s">
        <v>4</v>
      </c>
      <c r="AB52" s="2" t="s">
        <v>4</v>
      </c>
      <c r="AC52" s="2" t="s">
        <v>4</v>
      </c>
      <c r="AD52" s="2" t="s">
        <v>4</v>
      </c>
      <c r="AE52" s="2" t="s">
        <v>4</v>
      </c>
      <c r="AF52" s="2" t="s">
        <v>4</v>
      </c>
      <c r="AG52" s="2" t="s">
        <v>4</v>
      </c>
      <c r="AH52" s="2" t="s">
        <v>4</v>
      </c>
      <c r="AI52" s="2" t="s">
        <v>4</v>
      </c>
      <c r="AJ52" s="2" t="s">
        <v>4</v>
      </c>
      <c r="AK52" s="2" t="s">
        <v>4</v>
      </c>
      <c r="AL52" s="2" t="s">
        <v>4</v>
      </c>
      <c r="AM52" s="2" t="s">
        <v>4</v>
      </c>
      <c r="AN52" s="2" t="s">
        <v>4</v>
      </c>
      <c r="AO52" s="2" t="s">
        <v>4</v>
      </c>
      <c r="AP52" s="2" t="s">
        <v>4</v>
      </c>
      <c r="AQ52" s="2" t="s">
        <v>4</v>
      </c>
      <c r="AR52" s="2" t="s">
        <v>4</v>
      </c>
      <c r="AS52" s="2" t="s">
        <v>4</v>
      </c>
      <c r="AT52" s="2" t="s">
        <v>4</v>
      </c>
    </row>
    <row r="53">
      <c r="A53" s="1" t="str">
        <f t="array" ref="A53:AT53">TRANSPOSE(A2:A47)</f>
        <v>환경</v>
      </c>
      <c r="B53" s="1" t="s">
        <v>157</v>
      </c>
      <c r="C53" s="1" t="s">
        <v>132</v>
      </c>
      <c r="D53" s="1" t="s">
        <v>89</v>
      </c>
      <c r="E53" s="1" t="s">
        <v>40</v>
      </c>
      <c r="F53" s="1" t="s">
        <v>60</v>
      </c>
      <c r="G53" s="1" t="s">
        <v>332</v>
      </c>
      <c r="H53" s="1" t="s">
        <v>334</v>
      </c>
      <c r="I53" s="1" t="s">
        <v>335</v>
      </c>
      <c r="J53" s="1" t="s">
        <v>336</v>
      </c>
      <c r="K53" s="1" t="s">
        <v>194</v>
      </c>
      <c r="L53" s="1" t="s">
        <v>100</v>
      </c>
      <c r="M53" s="1" t="s">
        <v>76</v>
      </c>
      <c r="N53" s="1" t="s">
        <v>94</v>
      </c>
      <c r="O53" s="1" t="s">
        <v>134</v>
      </c>
      <c r="P53" s="1" t="s">
        <v>10</v>
      </c>
      <c r="Q53" s="1" t="s">
        <v>23</v>
      </c>
      <c r="R53" s="1" t="s">
        <v>35</v>
      </c>
      <c r="S53" s="1" t="s">
        <v>82</v>
      </c>
      <c r="T53" s="1" t="s">
        <v>46</v>
      </c>
      <c r="U53" s="1" t="s">
        <v>103</v>
      </c>
      <c r="V53" s="1" t="s">
        <v>56</v>
      </c>
      <c r="W53" s="1" t="s">
        <v>18</v>
      </c>
      <c r="X53" s="1" t="s">
        <v>52</v>
      </c>
      <c r="Y53" s="1" t="s">
        <v>39</v>
      </c>
      <c r="Z53" s="1" t="s">
        <v>339</v>
      </c>
      <c r="AA53" s="1" t="s">
        <v>340</v>
      </c>
      <c r="AB53" s="1" t="s">
        <v>341</v>
      </c>
      <c r="AC53" s="1" t="s">
        <v>30</v>
      </c>
      <c r="AD53" s="1" t="s">
        <v>26</v>
      </c>
      <c r="AE53" s="1" t="s">
        <v>38</v>
      </c>
      <c r="AF53" s="1" t="s">
        <v>344</v>
      </c>
      <c r="AG53" s="1" t="s">
        <v>262</v>
      </c>
      <c r="AH53" s="1" t="s">
        <v>345</v>
      </c>
      <c r="AI53" s="1" t="s">
        <v>285</v>
      </c>
      <c r="AJ53" s="1" t="s">
        <v>110</v>
      </c>
      <c r="AK53" s="1" t="s">
        <v>204</v>
      </c>
      <c r="AL53" s="1" t="s">
        <v>79</v>
      </c>
      <c r="AM53" s="1" t="s">
        <v>14</v>
      </c>
      <c r="AN53" s="1" t="s">
        <v>113</v>
      </c>
      <c r="AO53" s="1" t="s">
        <v>131</v>
      </c>
      <c r="AP53" s="1" t="s">
        <v>49</v>
      </c>
      <c r="AQ53" s="1" t="s">
        <v>347</v>
      </c>
      <c r="AR53" s="1" t="s">
        <v>348</v>
      </c>
      <c r="AS53" s="1" t="s">
        <v>349</v>
      </c>
      <c r="AT53" s="1" t="s">
        <v>71</v>
      </c>
    </row>
    <row r="54">
      <c r="A54" s="1">
        <f>DSTDEV('설문지 응답 시트1'!$1:$338, '설문지 응답 시트1'!$F$1, A52:A53)</f>
        <v>0</v>
      </c>
      <c r="B54" s="1">
        <f>DSTDEV('설문지 응답 시트1'!$1:$338, '설문지 응답 시트1'!$F$1, B52:B53)</f>
        <v>3.785938897</v>
      </c>
      <c r="C54" s="1" t="str">
        <f>DSTDEV('설문지 응답 시트1'!$1:$338, '설문지 응답 시트1'!$F$1, C52:C53)</f>
        <v>#DIV/0!</v>
      </c>
      <c r="D54" s="1">
        <f>DSTDEV('설문지 응답 시트1'!$1:$338, '설문지 응답 시트1'!$F$1, D52:D53)</f>
        <v>2.516611478</v>
      </c>
      <c r="E54" s="1">
        <f>DSTDEV('설문지 응답 시트1'!$1:$338, '설문지 응답 시트1'!$F$1, E52:E53)</f>
        <v>1.58113883</v>
      </c>
      <c r="F54" s="1" t="str">
        <f>DSTDEV('설문지 응답 시트1'!$1:$338, '설문지 응답 시트1'!$F$1, F52:F53)</f>
        <v>#DIV/0!</v>
      </c>
      <c r="G54" s="1" t="str">
        <f>DSTDEV('설문지 응답 시트1'!$1:$338, '설문지 응답 시트1'!$F$1, G52:G53)</f>
        <v>#DIV/0!</v>
      </c>
      <c r="H54" s="1" t="str">
        <f>DSTDEV('설문지 응답 시트1'!$1:$338, '설문지 응답 시트1'!$F$1, H52:H53)</f>
        <v>#DIV/0!</v>
      </c>
      <c r="I54" s="1" t="str">
        <f>DSTDEV('설문지 응답 시트1'!$1:$338, '설문지 응답 시트1'!$F$1, I52:I53)</f>
        <v>#DIV/0!</v>
      </c>
      <c r="J54" s="1" t="str">
        <f>DSTDEV('설문지 응답 시트1'!$1:$338, '설문지 응답 시트1'!$F$1, J52:J53)</f>
        <v>#DIV/0!</v>
      </c>
      <c r="K54" s="1" t="str">
        <f>DSTDEV('설문지 응답 시트1'!$1:$338, '설문지 응답 시트1'!$F$1, K52:K53)</f>
        <v>#DIV/0!</v>
      </c>
      <c r="L54" s="1">
        <f>DSTDEV('설문지 응답 시트1'!$1:$338, '설문지 응답 시트1'!$F$1, L52:L53)</f>
        <v>1.032795559</v>
      </c>
      <c r="M54" s="1">
        <f>DSTDEV('설문지 응답 시트1'!$1:$338, '설문지 응답 시트1'!$F$1, M52:M53)</f>
        <v>0</v>
      </c>
      <c r="N54" s="1">
        <f>DSTDEV('설문지 응답 시트1'!$1:$338, '설문지 응답 시트1'!$F$1, N52:N53)</f>
        <v>0.9511897312</v>
      </c>
      <c r="O54" s="1">
        <f>DSTDEV('설문지 응답 시트1'!$1:$338, '설문지 응답 시트1'!$F$1, O52:O53)</f>
        <v>1.527525232</v>
      </c>
      <c r="P54" s="1">
        <f>DSTDEV('설문지 응답 시트1'!$1:$338, '설문지 응답 시트1'!$F$1, P52:P53)</f>
        <v>2.044827299</v>
      </c>
      <c r="Q54" s="1">
        <f>DSTDEV('설문지 응답 시트1'!$1:$338, '설문지 응답 시트1'!$F$1, Q52:Q53)</f>
        <v>2.37027041</v>
      </c>
      <c r="R54" s="1">
        <f>DSTDEV('설문지 응답 시트1'!$1:$338, '설문지 응답 시트1'!$F$1, R52:R53)</f>
        <v>1.943650632</v>
      </c>
      <c r="S54" s="1">
        <f>DSTDEV('설문지 응답 시트1'!$1:$338, '설문지 응답 시트1'!$F$1, S52:S53)</f>
        <v>2.081665999</v>
      </c>
      <c r="T54" s="1" t="str">
        <f>DSTDEV('설문지 응답 시트1'!$1:$338, '설문지 응답 시트1'!$F$1, T52:T53)</f>
        <v>#DIV/0!</v>
      </c>
      <c r="U54" s="1">
        <f>DSTDEV('설문지 응답 시트1'!$1:$338, '설문지 응답 시트1'!$F$1, U52:U53)</f>
        <v>2.061552813</v>
      </c>
      <c r="V54" s="1">
        <f>DSTDEV('설문지 응답 시트1'!$1:$338, '설문지 응답 시트1'!$F$1, V52:V53)</f>
        <v>1.889822365</v>
      </c>
      <c r="W54" s="1">
        <f>DSTDEV('설문지 응답 시트1'!$1:$338, '설문지 응답 시트1'!$F$1, W52:W53)</f>
        <v>2.498484389</v>
      </c>
      <c r="X54" s="1">
        <f>DSTDEV('설문지 응답 시트1'!$1:$338, '설문지 응답 시트1'!$F$1, X52:X53)</f>
        <v>0.7071067812</v>
      </c>
      <c r="Y54" s="1">
        <f>DSTDEV('설문지 응답 시트1'!$1:$338, '설문지 응답 시트1'!$F$1, Y52:Y53)</f>
        <v>2.40370085</v>
      </c>
      <c r="Z54" s="1" t="str">
        <f>DSTDEV('설문지 응답 시트1'!$1:$338, '설문지 응답 시트1'!$F$1, Z52:Z53)</f>
        <v>#DIV/0!</v>
      </c>
      <c r="AA54" s="1" t="str">
        <f>DSTDEV('설문지 응답 시트1'!$1:$338, '설문지 응답 시트1'!$F$1, AA52:AA53)</f>
        <v>#DIV/0!</v>
      </c>
      <c r="AB54" s="1" t="str">
        <f>DSTDEV('설문지 응답 시트1'!$1:$338, '설문지 응답 시트1'!$F$1, AB52:AB53)</f>
        <v>#DIV/0!</v>
      </c>
      <c r="AC54" s="1">
        <f>DSTDEV('설문지 응답 시트1'!$1:$338, '설문지 응답 시트1'!$F$1, AC52:AC53)</f>
        <v>2.154303981</v>
      </c>
      <c r="AD54" s="1">
        <f>DSTDEV('설문지 응답 시트1'!$1:$338, '설문지 응답 시트1'!$F$1, AD52:AD53)</f>
        <v>1.988857852</v>
      </c>
      <c r="AE54" s="1" t="str">
        <f>DSTDEV('설문지 응답 시트1'!$1:$338, '설문지 응답 시트1'!$F$1, AE52:AE53)</f>
        <v>#DIV/0!</v>
      </c>
      <c r="AF54" s="1" t="str">
        <f>DSTDEV('설문지 응답 시트1'!$1:$338, '설문지 응답 시트1'!$F$1, AF52:AF53)</f>
        <v>#DIV/0!</v>
      </c>
      <c r="AG54" s="1" t="str">
        <f>DSTDEV('설문지 응답 시트1'!$1:$338, '설문지 응답 시트1'!$F$1, AG52:AG53)</f>
        <v>#DIV/0!</v>
      </c>
      <c r="AH54" s="1" t="str">
        <f>DSTDEV('설문지 응답 시트1'!$1:$338, '설문지 응답 시트1'!$F$1, AH52:AH53)</f>
        <v>#DIV/0!</v>
      </c>
      <c r="AI54" s="1" t="str">
        <f>DSTDEV('설문지 응답 시트1'!$1:$338, '설문지 응답 시트1'!$F$1, AI52:AI53)</f>
        <v>#DIV/0!</v>
      </c>
      <c r="AJ54" s="1" t="str">
        <f>DSTDEV('설문지 응답 시트1'!$1:$338, '설문지 응답 시트1'!$F$1, AJ52:AJ53)</f>
        <v>#DIV/0!</v>
      </c>
      <c r="AK54" s="1">
        <f>DSTDEV('설문지 응답 시트1'!$1:$338, '설문지 응답 시트1'!$F$1, AK52:AK53)</f>
        <v>0.5773502692</v>
      </c>
      <c r="AL54" s="1">
        <f>DSTDEV('설문지 응답 시트1'!$1:$338, '설문지 응답 시트1'!$F$1, AL52:AL53)</f>
        <v>0.5773502692</v>
      </c>
      <c r="AM54" s="1">
        <f>DSTDEV('설문지 응답 시트1'!$1:$338, '설문지 응답 시트1'!$F$1, AM52:AM53)</f>
        <v>2.516611478</v>
      </c>
      <c r="AN54" s="1">
        <f>DSTDEV('설문지 응답 시트1'!$1:$338, '설문지 응답 시트1'!$F$1, AN52:AN53)</f>
        <v>1.751190072</v>
      </c>
      <c r="AO54" s="1">
        <f>DSTDEV('설문지 응답 시트1'!$1:$338, '설문지 응답 시트1'!$F$1, AO52:AO53)</f>
        <v>2.160246899</v>
      </c>
      <c r="AP54" s="1">
        <f>DSTDEV('설문지 응답 시트1'!$1:$338, '설문지 응답 시트1'!$F$1, AP52:AP53)</f>
        <v>1.527525232</v>
      </c>
      <c r="AQ54" s="1" t="str">
        <f>DSTDEV('설문지 응답 시트1'!$1:$338, '설문지 응답 시트1'!$F$1, AQ52:AQ53)</f>
        <v>#DIV/0!</v>
      </c>
      <c r="AR54" s="1" t="str">
        <f>DSTDEV('설문지 응답 시트1'!$1:$338, '설문지 응답 시트1'!$F$1, AR52:AR53)</f>
        <v>#DIV/0!</v>
      </c>
      <c r="AS54" s="1" t="str">
        <f>DSTDEV('설문지 응답 시트1'!$1:$338, '설문지 응답 시트1'!$F$1, AS52:AS53)</f>
        <v>#DIV/0!</v>
      </c>
      <c r="AT54" s="1">
        <f>DSTDEV('설문지 응답 시트1'!$1:$338, '설문지 응답 시트1'!$F$1, AT52:AT53)</f>
        <v>2.065591118</v>
      </c>
    </row>
  </sheetData>
  <autoFilter ref="$A$1:$L$4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71"/>
  </cols>
  <sheetData>
    <row r="1">
      <c r="B1" s="2" t="s">
        <v>3</v>
      </c>
      <c r="C1" s="2" t="s">
        <v>3</v>
      </c>
      <c r="D1" s="2" t="s">
        <v>3</v>
      </c>
      <c r="E1" s="2" t="s">
        <v>3</v>
      </c>
      <c r="F1" s="2" t="s">
        <v>3</v>
      </c>
    </row>
    <row r="2">
      <c r="A2" s="78"/>
      <c r="B2" s="7" t="s">
        <v>13</v>
      </c>
      <c r="C2" s="7" t="s">
        <v>22</v>
      </c>
      <c r="D2" s="7" t="s">
        <v>57</v>
      </c>
      <c r="E2" s="7" t="s">
        <v>25</v>
      </c>
      <c r="F2" s="7" t="s">
        <v>9</v>
      </c>
    </row>
    <row r="3">
      <c r="A3" s="7" t="s">
        <v>351</v>
      </c>
      <c r="B3" s="78">
        <f>DAVERAGE('설문지 응답 시트1'!$D:$F, 3, B1:B2)</f>
        <v>3.288888889</v>
      </c>
      <c r="C3" s="78">
        <f>DAVERAGE('설문지 응답 시트1'!$D:$F, 3, C1:C2)</f>
        <v>3.605263158</v>
      </c>
      <c r="D3" s="78">
        <f>DAVERAGE('설문지 응답 시트1'!$D:$F, 3, D1:D2)</f>
        <v>3.909090909</v>
      </c>
      <c r="E3" s="78">
        <f>DAVERAGE('설문지 응답 시트1'!$D:$F, 3, E1:E2)</f>
        <v>4.620689655</v>
      </c>
      <c r="F3" s="78">
        <f>DAVERAGE('설문지 응답 시트1'!$D:$F, 3, F1:F2)</f>
        <v>5.242105263</v>
      </c>
    </row>
    <row r="4">
      <c r="A4" s="7" t="s">
        <v>352</v>
      </c>
      <c r="B4" s="78">
        <f>dvar('설문지 응답 시트1'!$D:$F, 3, B1:B2)</f>
        <v>5.437373737</v>
      </c>
      <c r="C4" s="78">
        <f>dvar('설문지 응답 시트1'!$D:$F, 3, C1:C2)</f>
        <v>3.326458037</v>
      </c>
      <c r="D4" s="78">
        <f>dvar('설문지 응답 시트1'!$D:$F, 3, D1:D2)</f>
        <v>5.800865801</v>
      </c>
      <c r="E4" s="78">
        <f>dvar('설문지 응답 시트1'!$D:$F, 3, E1:E2)</f>
        <v>4.315270936</v>
      </c>
      <c r="F4" s="78">
        <f>dvar('설문지 응답 시트1'!$D:$F, 3, F1:F2)</f>
        <v>7.227995521</v>
      </c>
    </row>
    <row r="5">
      <c r="A5" s="7" t="s">
        <v>353</v>
      </c>
      <c r="B5" s="78">
        <f t="shared" ref="B5:F5" si="1">B4^0.5</f>
        <v>2.33181769</v>
      </c>
      <c r="C5" s="78">
        <f t="shared" si="1"/>
        <v>1.823858009</v>
      </c>
      <c r="D5" s="78">
        <f t="shared" si="1"/>
        <v>2.408498661</v>
      </c>
      <c r="E5" s="78">
        <f t="shared" si="1"/>
        <v>2.077323022</v>
      </c>
      <c r="F5" s="78">
        <f t="shared" si="1"/>
        <v>2.688493169</v>
      </c>
    </row>
    <row r="6">
      <c r="A6" s="7" t="s">
        <v>354</v>
      </c>
      <c r="B6" s="78">
        <f>countif('설문지 응답 시트1'!$D:$D, "=기타 비전투부대")</f>
        <v>45</v>
      </c>
      <c r="C6" s="78">
        <f>countif('설문지 응답 시트1'!$D:$D, "=포대")</f>
        <v>38</v>
      </c>
      <c r="D6" s="78">
        <f>countif('설문지 응답 시트1'!$D:$D, "=독립전대")</f>
        <v>22</v>
      </c>
      <c r="E6" s="78">
        <f>countif('설문지 응답 시트1'!$D:$D, "=비전투비행단")</f>
        <v>29</v>
      </c>
      <c r="F6" s="78">
        <f>countif('설문지 응답 시트1'!$D:$D, "=전투비행단")</f>
        <v>95</v>
      </c>
    </row>
    <row r="8">
      <c r="E8" s="7" t="s">
        <v>355</v>
      </c>
      <c r="F8" s="78">
        <f>count('설문지 응답 시트1'!A:A)</f>
        <v>237</v>
      </c>
    </row>
    <row r="9">
      <c r="E9" s="7" t="s">
        <v>356</v>
      </c>
      <c r="F9" s="78">
        <f>sum(B6:F6)</f>
        <v>229</v>
      </c>
    </row>
    <row r="10">
      <c r="E10" s="7" t="s">
        <v>357</v>
      </c>
      <c r="F10" s="78">
        <f>F8-F9</f>
        <v>8</v>
      </c>
    </row>
    <row r="12">
      <c r="A12" s="2" t="s">
        <v>358</v>
      </c>
      <c r="B12" s="7">
        <v>1.0</v>
      </c>
      <c r="C12" s="7">
        <v>2.0</v>
      </c>
      <c r="D12" s="7">
        <v>3.0</v>
      </c>
      <c r="E12" s="7">
        <v>4.0</v>
      </c>
      <c r="F12" s="7">
        <v>5.0</v>
      </c>
    </row>
    <row r="13">
      <c r="B13" s="78">
        <f t="shared" ref="B13:F13" si="2">B3</f>
        <v>3.288888889</v>
      </c>
      <c r="C13" s="78">
        <f t="shared" si="2"/>
        <v>3.605263158</v>
      </c>
      <c r="D13" s="78">
        <f t="shared" si="2"/>
        <v>3.909090909</v>
      </c>
      <c r="E13" s="78">
        <f t="shared" si="2"/>
        <v>4.620689655</v>
      </c>
      <c r="F13" s="78">
        <f t="shared" si="2"/>
        <v>5.242105263</v>
      </c>
    </row>
    <row r="15">
      <c r="C15" s="2" t="s">
        <v>359</v>
      </c>
      <c r="D15" s="2">
        <v>144.0</v>
      </c>
      <c r="F15" s="2" t="s">
        <v>360</v>
      </c>
    </row>
    <row r="16">
      <c r="C16" s="2" t="s">
        <v>361</v>
      </c>
    </row>
    <row r="17">
      <c r="A17" s="2" t="s">
        <v>362</v>
      </c>
      <c r="B17" s="7">
        <v>0.0</v>
      </c>
      <c r="C17" s="7">
        <v>1.0</v>
      </c>
      <c r="D17" s="7">
        <v>4.0</v>
      </c>
      <c r="E17" s="7">
        <v>15.0</v>
      </c>
      <c r="F17" s="7">
        <v>16.0</v>
      </c>
    </row>
    <row r="18">
      <c r="B18" s="78">
        <f t="shared" ref="B18:F18" si="3">B3</f>
        <v>3.288888889</v>
      </c>
      <c r="C18" s="78">
        <f t="shared" si="3"/>
        <v>3.605263158</v>
      </c>
      <c r="D18" s="78">
        <f t="shared" si="3"/>
        <v>3.909090909</v>
      </c>
      <c r="E18" s="78">
        <f t="shared" si="3"/>
        <v>4.620689655</v>
      </c>
      <c r="F18" s="78">
        <f t="shared" si="3"/>
        <v>5.242105263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2</v>
      </c>
      <c r="B1" s="79" t="s">
        <v>3</v>
      </c>
      <c r="C1" s="79" t="s">
        <v>5</v>
      </c>
    </row>
    <row r="2">
      <c r="A2" s="80" t="s">
        <v>8</v>
      </c>
      <c r="B2" s="80" t="s">
        <v>9</v>
      </c>
      <c r="C2" s="81">
        <v>2.0</v>
      </c>
    </row>
    <row r="3">
      <c r="A3" s="80" t="s">
        <v>8</v>
      </c>
      <c r="B3" s="80" t="s">
        <v>9</v>
      </c>
      <c r="C3" s="81">
        <v>6.0</v>
      </c>
      <c r="E3" s="7" t="s">
        <v>67</v>
      </c>
      <c r="F3" s="78">
        <f t="shared" ref="F3:F14" si="1">AVERAGEIF(A:A, E3, C:C)</f>
        <v>5</v>
      </c>
      <c r="G3" s="78">
        <f t="shared" ref="G3:G14" si="2">countif(A:A, E3)</f>
        <v>5</v>
      </c>
    </row>
    <row r="4">
      <c r="A4" s="80" t="s">
        <v>29</v>
      </c>
      <c r="B4" s="80" t="s">
        <v>9</v>
      </c>
      <c r="C4" s="81">
        <v>4.0</v>
      </c>
      <c r="E4" s="7" t="s">
        <v>33</v>
      </c>
      <c r="F4" s="78">
        <f t="shared" si="1"/>
        <v>4.444444444</v>
      </c>
      <c r="G4" s="78">
        <f t="shared" si="2"/>
        <v>9</v>
      </c>
    </row>
    <row r="5">
      <c r="A5" s="80" t="s">
        <v>33</v>
      </c>
      <c r="B5" s="80" t="s">
        <v>9</v>
      </c>
      <c r="C5" s="81">
        <v>8.0</v>
      </c>
      <c r="E5" s="7" t="s">
        <v>59</v>
      </c>
      <c r="F5" s="78">
        <f t="shared" si="1"/>
        <v>8</v>
      </c>
      <c r="G5" s="78">
        <f t="shared" si="2"/>
        <v>3</v>
      </c>
    </row>
    <row r="6">
      <c r="A6" s="80" t="s">
        <v>29</v>
      </c>
      <c r="B6" s="80" t="s">
        <v>9</v>
      </c>
      <c r="C6" s="81">
        <v>2.0</v>
      </c>
      <c r="E6" s="7" t="s">
        <v>88</v>
      </c>
      <c r="F6" s="78">
        <f t="shared" si="1"/>
        <v>5.75</v>
      </c>
      <c r="G6" s="78">
        <f t="shared" si="2"/>
        <v>8</v>
      </c>
    </row>
    <row r="7">
      <c r="A7" s="80" t="s">
        <v>48</v>
      </c>
      <c r="B7" s="80" t="s">
        <v>9</v>
      </c>
      <c r="C7" s="81">
        <v>10.0</v>
      </c>
      <c r="E7" s="7" t="s">
        <v>146</v>
      </c>
      <c r="F7" s="78">
        <f t="shared" si="1"/>
        <v>6</v>
      </c>
      <c r="G7" s="78">
        <f t="shared" si="2"/>
        <v>3</v>
      </c>
    </row>
    <row r="8">
      <c r="A8" s="80" t="s">
        <v>8</v>
      </c>
      <c r="B8" s="80" t="s">
        <v>9</v>
      </c>
      <c r="C8" s="81">
        <v>4.0</v>
      </c>
      <c r="E8" s="7" t="s">
        <v>8</v>
      </c>
      <c r="F8" s="78">
        <f t="shared" si="1"/>
        <v>4.571428571</v>
      </c>
      <c r="G8" s="78">
        <f t="shared" si="2"/>
        <v>14</v>
      </c>
    </row>
    <row r="9">
      <c r="A9" s="80" t="s">
        <v>33</v>
      </c>
      <c r="B9" s="80" t="s">
        <v>9</v>
      </c>
      <c r="C9" s="81">
        <v>6.0</v>
      </c>
      <c r="E9" s="7" t="s">
        <v>73</v>
      </c>
      <c r="F9" s="78">
        <f t="shared" si="1"/>
        <v>5</v>
      </c>
      <c r="G9" s="78">
        <f t="shared" si="2"/>
        <v>4</v>
      </c>
    </row>
    <row r="10">
      <c r="A10" s="80" t="s">
        <v>59</v>
      </c>
      <c r="B10" s="80" t="s">
        <v>9</v>
      </c>
      <c r="C10" s="81">
        <v>10.0</v>
      </c>
      <c r="E10" s="7" t="s">
        <v>48</v>
      </c>
      <c r="F10" s="78">
        <f t="shared" si="1"/>
        <v>6.666666667</v>
      </c>
      <c r="G10" s="78">
        <f t="shared" si="2"/>
        <v>6</v>
      </c>
    </row>
    <row r="11">
      <c r="A11" s="80" t="s">
        <v>67</v>
      </c>
      <c r="B11" s="80" t="s">
        <v>9</v>
      </c>
      <c r="C11" s="81">
        <v>3.0</v>
      </c>
      <c r="E11" s="7" t="s">
        <v>29</v>
      </c>
      <c r="F11" s="78">
        <f t="shared" si="1"/>
        <v>4.1</v>
      </c>
      <c r="G11" s="78">
        <f t="shared" si="2"/>
        <v>10</v>
      </c>
    </row>
    <row r="12">
      <c r="A12" s="80" t="s">
        <v>73</v>
      </c>
      <c r="B12" s="80" t="s">
        <v>9</v>
      </c>
      <c r="C12" s="81">
        <v>3.0</v>
      </c>
      <c r="E12" s="7" t="s">
        <v>41</v>
      </c>
      <c r="F12" s="78">
        <f t="shared" si="1"/>
        <v>1</v>
      </c>
      <c r="G12" s="78">
        <f t="shared" si="2"/>
        <v>1</v>
      </c>
    </row>
    <row r="13">
      <c r="A13" s="80" t="s">
        <v>41</v>
      </c>
      <c r="B13" s="80" t="s">
        <v>9</v>
      </c>
      <c r="C13" s="81">
        <v>1.0</v>
      </c>
      <c r="E13" s="7" t="s">
        <v>363</v>
      </c>
      <c r="F13" s="78" t="str">
        <f t="shared" si="1"/>
        <v>#DIV/0!</v>
      </c>
      <c r="G13" s="78">
        <f t="shared" si="2"/>
        <v>0</v>
      </c>
    </row>
    <row r="14">
      <c r="A14" s="80" t="s">
        <v>88</v>
      </c>
      <c r="B14" s="80" t="s">
        <v>9</v>
      </c>
      <c r="C14" s="81">
        <v>3.0</v>
      </c>
      <c r="E14" s="7" t="s">
        <v>37</v>
      </c>
      <c r="F14" s="78" t="str">
        <f t="shared" si="1"/>
        <v>#DIV/0!</v>
      </c>
      <c r="G14" s="78">
        <f t="shared" si="2"/>
        <v>0</v>
      </c>
    </row>
    <row r="15">
      <c r="A15" s="80" t="s">
        <v>59</v>
      </c>
      <c r="B15" s="80" t="s">
        <v>9</v>
      </c>
      <c r="C15" s="81">
        <v>9.0</v>
      </c>
    </row>
    <row r="16">
      <c r="A16" s="80" t="s">
        <v>48</v>
      </c>
      <c r="B16" s="80" t="s">
        <v>9</v>
      </c>
      <c r="C16" s="81">
        <v>9.0</v>
      </c>
    </row>
    <row r="17">
      <c r="A17" s="80" t="s">
        <v>8</v>
      </c>
      <c r="B17" s="80" t="s">
        <v>9</v>
      </c>
      <c r="C17" s="81">
        <v>6.0</v>
      </c>
    </row>
    <row r="18">
      <c r="A18" s="80" t="s">
        <v>48</v>
      </c>
      <c r="B18" s="80" t="s">
        <v>9</v>
      </c>
      <c r="C18" s="81">
        <v>5.0</v>
      </c>
    </row>
    <row r="19">
      <c r="A19" s="80" t="s">
        <v>8</v>
      </c>
      <c r="B19" s="80" t="s">
        <v>9</v>
      </c>
      <c r="C19" s="81">
        <v>5.0</v>
      </c>
    </row>
    <row r="20">
      <c r="A20" s="80" t="s">
        <v>33</v>
      </c>
      <c r="B20" s="80" t="s">
        <v>9</v>
      </c>
      <c r="C20" s="81">
        <v>4.0</v>
      </c>
    </row>
    <row r="21">
      <c r="A21" s="80" t="s">
        <v>29</v>
      </c>
      <c r="B21" s="80" t="s">
        <v>9</v>
      </c>
      <c r="C21" s="81">
        <v>7.0</v>
      </c>
    </row>
    <row r="22">
      <c r="A22" s="80" t="s">
        <v>121</v>
      </c>
      <c r="B22" s="80" t="s">
        <v>9</v>
      </c>
      <c r="C22" s="81">
        <v>3.0</v>
      </c>
    </row>
    <row r="23">
      <c r="A23" s="80" t="s">
        <v>67</v>
      </c>
      <c r="B23" s="80" t="s">
        <v>9</v>
      </c>
      <c r="C23" s="81">
        <v>6.0</v>
      </c>
    </row>
    <row r="24">
      <c r="A24" s="80" t="s">
        <v>73</v>
      </c>
      <c r="B24" s="80" t="s">
        <v>9</v>
      </c>
      <c r="C24" s="81">
        <v>6.0</v>
      </c>
    </row>
    <row r="25">
      <c r="A25" s="80" t="s">
        <v>29</v>
      </c>
      <c r="B25" s="80" t="s">
        <v>9</v>
      </c>
      <c r="C25" s="81">
        <v>2.0</v>
      </c>
    </row>
    <row r="26">
      <c r="A26" s="80" t="s">
        <v>8</v>
      </c>
      <c r="B26" s="80" t="s">
        <v>9</v>
      </c>
      <c r="C26" s="81">
        <v>5.0</v>
      </c>
    </row>
    <row r="27">
      <c r="A27" s="80" t="s">
        <v>146</v>
      </c>
      <c r="B27" s="80" t="s">
        <v>9</v>
      </c>
      <c r="C27" s="81">
        <v>10.0</v>
      </c>
    </row>
    <row r="28">
      <c r="A28" s="80" t="s">
        <v>33</v>
      </c>
      <c r="B28" s="80" t="s">
        <v>9</v>
      </c>
      <c r="C28" s="81">
        <v>2.0</v>
      </c>
    </row>
    <row r="29">
      <c r="A29" s="80" t="s">
        <v>88</v>
      </c>
      <c r="B29" s="80" t="s">
        <v>9</v>
      </c>
      <c r="C29" s="81">
        <v>1.0</v>
      </c>
    </row>
    <row r="30">
      <c r="A30" s="80" t="s">
        <v>8</v>
      </c>
      <c r="B30" s="80" t="s">
        <v>9</v>
      </c>
      <c r="C30" s="81">
        <v>7.0</v>
      </c>
    </row>
    <row r="31">
      <c r="A31" s="80" t="s">
        <v>8</v>
      </c>
      <c r="B31" s="80" t="s">
        <v>9</v>
      </c>
      <c r="C31" s="81">
        <v>3.0</v>
      </c>
    </row>
    <row r="32">
      <c r="A32" s="80" t="s">
        <v>8</v>
      </c>
      <c r="B32" s="80" t="s">
        <v>9</v>
      </c>
      <c r="C32" s="81">
        <v>1.0</v>
      </c>
    </row>
    <row r="33">
      <c r="A33" s="80" t="s">
        <v>8</v>
      </c>
      <c r="B33" s="80" t="s">
        <v>9</v>
      </c>
      <c r="C33" s="81">
        <v>5.0</v>
      </c>
    </row>
    <row r="34">
      <c r="A34" s="80" t="s">
        <v>73</v>
      </c>
      <c r="B34" s="80" t="s">
        <v>9</v>
      </c>
      <c r="C34" s="81">
        <v>8.0</v>
      </c>
    </row>
    <row r="35">
      <c r="A35" s="80" t="s">
        <v>29</v>
      </c>
      <c r="B35" s="80" t="s">
        <v>9</v>
      </c>
      <c r="C35" s="81">
        <v>1.0</v>
      </c>
    </row>
    <row r="36">
      <c r="A36" s="80" t="s">
        <v>29</v>
      </c>
      <c r="B36" s="80" t="s">
        <v>9</v>
      </c>
      <c r="C36" s="81">
        <v>2.0</v>
      </c>
    </row>
    <row r="37">
      <c r="A37" s="80" t="s">
        <v>29</v>
      </c>
      <c r="B37" s="80" t="s">
        <v>9</v>
      </c>
      <c r="C37" s="81">
        <v>6.0</v>
      </c>
    </row>
    <row r="38">
      <c r="A38" s="80" t="s">
        <v>33</v>
      </c>
      <c r="B38" s="80" t="s">
        <v>9</v>
      </c>
      <c r="C38" s="81">
        <v>2.0</v>
      </c>
    </row>
    <row r="39">
      <c r="A39" s="80" t="s">
        <v>73</v>
      </c>
      <c r="B39" s="80" t="s">
        <v>9</v>
      </c>
      <c r="C39" s="81">
        <v>3.0</v>
      </c>
    </row>
    <row r="40">
      <c r="A40" s="80" t="s">
        <v>67</v>
      </c>
      <c r="B40" s="80" t="s">
        <v>9</v>
      </c>
      <c r="C40" s="81">
        <v>3.0</v>
      </c>
    </row>
    <row r="41">
      <c r="A41" s="80" t="s">
        <v>88</v>
      </c>
      <c r="B41" s="80" t="s">
        <v>9</v>
      </c>
      <c r="C41" s="81">
        <v>7.0</v>
      </c>
    </row>
    <row r="42">
      <c r="A42" s="80" t="s">
        <v>8</v>
      </c>
      <c r="B42" s="80" t="s">
        <v>9</v>
      </c>
      <c r="C42" s="81">
        <v>3.0</v>
      </c>
    </row>
    <row r="43">
      <c r="A43" s="80" t="s">
        <v>33</v>
      </c>
      <c r="B43" s="80" t="s">
        <v>9</v>
      </c>
      <c r="C43" s="81">
        <v>6.0</v>
      </c>
    </row>
    <row r="44">
      <c r="A44" s="80" t="s">
        <v>88</v>
      </c>
      <c r="B44" s="80" t="s">
        <v>9</v>
      </c>
      <c r="C44" s="81">
        <v>7.0</v>
      </c>
    </row>
    <row r="45">
      <c r="A45" s="80" t="s">
        <v>88</v>
      </c>
      <c r="B45" s="80" t="s">
        <v>9</v>
      </c>
      <c r="C45" s="81">
        <v>10.0</v>
      </c>
    </row>
    <row r="46">
      <c r="A46" s="80" t="s">
        <v>33</v>
      </c>
      <c r="B46" s="80" t="s">
        <v>9</v>
      </c>
      <c r="C46" s="81">
        <v>4.0</v>
      </c>
    </row>
    <row r="47">
      <c r="A47" s="80" t="s">
        <v>48</v>
      </c>
      <c r="B47" s="80" t="s">
        <v>9</v>
      </c>
      <c r="C47" s="81">
        <v>5.0</v>
      </c>
    </row>
    <row r="48">
      <c r="A48" s="80" t="s">
        <v>48</v>
      </c>
      <c r="B48" s="80" t="s">
        <v>9</v>
      </c>
      <c r="C48" s="81">
        <v>5.0</v>
      </c>
    </row>
    <row r="49">
      <c r="A49" s="80" t="s">
        <v>29</v>
      </c>
      <c r="B49" s="80" t="s">
        <v>9</v>
      </c>
      <c r="C49" s="81">
        <v>4.0</v>
      </c>
    </row>
    <row r="50">
      <c r="A50" s="80" t="s">
        <v>33</v>
      </c>
      <c r="B50" s="80" t="s">
        <v>9</v>
      </c>
      <c r="C50" s="81">
        <v>3.0</v>
      </c>
    </row>
    <row r="51">
      <c r="A51" s="80" t="s">
        <v>29</v>
      </c>
      <c r="B51" s="80" t="s">
        <v>9</v>
      </c>
      <c r="C51" s="81">
        <v>10.0</v>
      </c>
    </row>
    <row r="52">
      <c r="A52" s="80" t="s">
        <v>67</v>
      </c>
      <c r="B52" s="80" t="s">
        <v>9</v>
      </c>
      <c r="C52" s="81">
        <v>8.0</v>
      </c>
    </row>
    <row r="53">
      <c r="A53" s="80" t="s">
        <v>29</v>
      </c>
      <c r="B53" s="80" t="s">
        <v>9</v>
      </c>
      <c r="C53" s="81">
        <v>3.0</v>
      </c>
    </row>
    <row r="54">
      <c r="A54" s="80" t="s">
        <v>88</v>
      </c>
      <c r="B54" s="80" t="s">
        <v>9</v>
      </c>
      <c r="C54" s="81">
        <v>5.0</v>
      </c>
    </row>
    <row r="55">
      <c r="A55" s="80" t="s">
        <v>59</v>
      </c>
      <c r="B55" s="80" t="s">
        <v>9</v>
      </c>
      <c r="C55" s="81">
        <v>5.0</v>
      </c>
    </row>
    <row r="56">
      <c r="A56" s="80" t="s">
        <v>67</v>
      </c>
      <c r="B56" s="80" t="s">
        <v>9</v>
      </c>
      <c r="C56" s="81">
        <v>5.0</v>
      </c>
    </row>
    <row r="57">
      <c r="A57" s="80" t="s">
        <v>146</v>
      </c>
      <c r="B57" s="80" t="s">
        <v>9</v>
      </c>
      <c r="C57" s="81">
        <v>6.0</v>
      </c>
    </row>
    <row r="58">
      <c r="A58" s="80" t="s">
        <v>88</v>
      </c>
      <c r="B58" s="80" t="s">
        <v>9</v>
      </c>
      <c r="C58" s="81">
        <v>10.0</v>
      </c>
    </row>
    <row r="59">
      <c r="A59" s="80" t="s">
        <v>88</v>
      </c>
      <c r="B59" s="80" t="s">
        <v>9</v>
      </c>
      <c r="C59" s="81">
        <v>3.0</v>
      </c>
    </row>
    <row r="60">
      <c r="A60" s="80" t="s">
        <v>8</v>
      </c>
      <c r="B60" s="80" t="s">
        <v>9</v>
      </c>
      <c r="C60" s="81">
        <v>7.0</v>
      </c>
    </row>
    <row r="61">
      <c r="A61" s="80" t="s">
        <v>146</v>
      </c>
      <c r="B61" s="80" t="s">
        <v>9</v>
      </c>
      <c r="C61" s="81">
        <v>2.0</v>
      </c>
    </row>
    <row r="62">
      <c r="A62" s="80" t="s">
        <v>33</v>
      </c>
      <c r="B62" s="80" t="s">
        <v>9</v>
      </c>
      <c r="C62" s="81">
        <v>5.0</v>
      </c>
    </row>
    <row r="63">
      <c r="A63" s="80" t="s">
        <v>8</v>
      </c>
      <c r="B63" s="80" t="s">
        <v>9</v>
      </c>
      <c r="C63" s="81">
        <v>7.0</v>
      </c>
    </row>
    <row r="64">
      <c r="A64" s="80" t="s">
        <v>48</v>
      </c>
      <c r="B64" s="80" t="s">
        <v>9</v>
      </c>
      <c r="C64" s="81">
        <v>6.0</v>
      </c>
    </row>
    <row r="65">
      <c r="A65" s="80" t="s">
        <v>8</v>
      </c>
      <c r="B65" s="80" t="s">
        <v>9</v>
      </c>
      <c r="C65" s="81">
        <v>3.0</v>
      </c>
    </row>
    <row r="66">
      <c r="A66" s="80"/>
      <c r="B66" s="80"/>
      <c r="C66" s="80"/>
    </row>
    <row r="67">
      <c r="A67" s="80"/>
      <c r="B67" s="80"/>
      <c r="C67" s="80"/>
    </row>
    <row r="68">
      <c r="A68" s="80"/>
      <c r="B68" s="80"/>
      <c r="C68" s="80"/>
    </row>
    <row r="69">
      <c r="A69" s="80"/>
      <c r="B69" s="80"/>
      <c r="C69" s="80"/>
    </row>
    <row r="70">
      <c r="A70" s="80"/>
      <c r="B70" s="80"/>
      <c r="C70" s="80"/>
    </row>
    <row r="71">
      <c r="A71" s="80"/>
      <c r="B71" s="80"/>
      <c r="C71" s="80"/>
    </row>
    <row r="72">
      <c r="A72" s="80"/>
      <c r="B72" s="80"/>
      <c r="C72" s="80"/>
    </row>
    <row r="73">
      <c r="A73" s="80"/>
      <c r="B73" s="80"/>
      <c r="C73" s="80"/>
    </row>
    <row r="74">
      <c r="A74" s="80"/>
      <c r="B74" s="80"/>
      <c r="C74" s="80"/>
    </row>
    <row r="75">
      <c r="A75" s="80"/>
      <c r="B75" s="80"/>
      <c r="C75" s="80"/>
    </row>
    <row r="76">
      <c r="A76" s="80"/>
      <c r="B76" s="80"/>
      <c r="C76" s="80"/>
    </row>
    <row r="77">
      <c r="A77" s="80"/>
      <c r="B77" s="80"/>
      <c r="C77" s="80"/>
    </row>
    <row r="78">
      <c r="A78" s="80"/>
      <c r="B78" s="80"/>
      <c r="C78" s="80"/>
    </row>
    <row r="79">
      <c r="A79" s="80"/>
      <c r="B79" s="80"/>
      <c r="C79" s="80"/>
    </row>
    <row r="80">
      <c r="A80" s="80"/>
      <c r="B80" s="80"/>
      <c r="C80" s="80"/>
    </row>
    <row r="81">
      <c r="A81" s="80"/>
      <c r="B81" s="80"/>
      <c r="C81" s="80"/>
    </row>
    <row r="82">
      <c r="A82" s="80"/>
      <c r="B82" s="80"/>
      <c r="C82" s="80"/>
    </row>
    <row r="83">
      <c r="A83" s="80"/>
      <c r="B83" s="80"/>
      <c r="C83" s="80"/>
    </row>
    <row r="84">
      <c r="A84" s="80"/>
      <c r="B84" s="80"/>
      <c r="C84" s="80"/>
    </row>
    <row r="85">
      <c r="A85" s="80"/>
      <c r="B85" s="80"/>
      <c r="C85" s="80"/>
    </row>
    <row r="86">
      <c r="A86" s="80"/>
      <c r="B86" s="80"/>
      <c r="C86" s="80"/>
    </row>
    <row r="87">
      <c r="A87" s="80"/>
      <c r="B87" s="80"/>
      <c r="C87" s="80"/>
    </row>
    <row r="88">
      <c r="A88" s="80"/>
      <c r="B88" s="80"/>
      <c r="C88" s="80"/>
    </row>
    <row r="89">
      <c r="A89" s="80"/>
      <c r="B89" s="80"/>
      <c r="C89" s="80"/>
    </row>
    <row r="90">
      <c r="A90" s="80"/>
      <c r="B90" s="80"/>
      <c r="C90" s="80"/>
    </row>
    <row r="91">
      <c r="A91" s="80"/>
      <c r="B91" s="80"/>
      <c r="C91" s="80"/>
    </row>
    <row r="92">
      <c r="A92" s="80"/>
      <c r="B92" s="80"/>
      <c r="C92" s="80"/>
    </row>
    <row r="93">
      <c r="A93" s="80"/>
      <c r="B93" s="80"/>
      <c r="C93" s="80"/>
    </row>
    <row r="94">
      <c r="A94" s="80"/>
      <c r="B94" s="80"/>
      <c r="C94" s="80"/>
    </row>
    <row r="95">
      <c r="A95" s="80"/>
      <c r="B95" s="80"/>
      <c r="C95" s="80"/>
    </row>
    <row r="96">
      <c r="A96" s="80"/>
      <c r="B96" s="80"/>
      <c r="C96" s="80"/>
    </row>
    <row r="97">
      <c r="A97" s="80"/>
      <c r="B97" s="80"/>
      <c r="C97" s="80"/>
    </row>
    <row r="98">
      <c r="A98" s="80"/>
      <c r="B98" s="80"/>
      <c r="C98" s="80"/>
    </row>
    <row r="99">
      <c r="A99" s="80"/>
      <c r="B99" s="80"/>
      <c r="C99" s="80"/>
    </row>
    <row r="100">
      <c r="A100" s="80"/>
      <c r="B100" s="80"/>
      <c r="C100" s="80"/>
    </row>
    <row r="101">
      <c r="A101" s="80"/>
      <c r="B101" s="80"/>
      <c r="C101" s="80"/>
    </row>
    <row r="102">
      <c r="A102" s="80"/>
      <c r="B102" s="80"/>
      <c r="C102" s="80"/>
    </row>
    <row r="103">
      <c r="A103" s="80"/>
      <c r="B103" s="80"/>
      <c r="C103" s="80"/>
    </row>
    <row r="104">
      <c r="A104" s="80"/>
      <c r="B104" s="80"/>
      <c r="C104" s="80"/>
    </row>
    <row r="105">
      <c r="A105" s="80"/>
      <c r="B105" s="80"/>
      <c r="C105" s="80"/>
    </row>
    <row r="106">
      <c r="A106" s="80"/>
      <c r="B106" s="80"/>
      <c r="C106" s="80"/>
    </row>
    <row r="107">
      <c r="A107" s="80"/>
      <c r="B107" s="80"/>
      <c r="C107" s="80"/>
    </row>
    <row r="108">
      <c r="A108" s="80"/>
      <c r="B108" s="80"/>
      <c r="C108" s="80"/>
    </row>
    <row r="109">
      <c r="A109" s="80"/>
      <c r="B109" s="80"/>
      <c r="C109" s="80"/>
    </row>
    <row r="110">
      <c r="A110" s="80"/>
      <c r="B110" s="80"/>
      <c r="C110" s="80"/>
    </row>
    <row r="111">
      <c r="A111" s="80"/>
      <c r="B111" s="80"/>
      <c r="C111" s="80"/>
    </row>
    <row r="112">
      <c r="A112" s="80"/>
      <c r="B112" s="80"/>
      <c r="C112" s="80"/>
    </row>
    <row r="113">
      <c r="A113" s="80"/>
      <c r="B113" s="80"/>
      <c r="C113" s="80"/>
    </row>
    <row r="114">
      <c r="A114" s="80"/>
      <c r="B114" s="80"/>
      <c r="C114" s="80"/>
    </row>
    <row r="115">
      <c r="A115" s="80"/>
      <c r="B115" s="80"/>
      <c r="C115" s="80"/>
    </row>
    <row r="116">
      <c r="A116" s="80"/>
      <c r="B116" s="80"/>
      <c r="C116" s="80"/>
    </row>
    <row r="117">
      <c r="A117" s="80"/>
      <c r="B117" s="80"/>
      <c r="C117" s="80"/>
    </row>
    <row r="118">
      <c r="A118" s="80"/>
      <c r="B118" s="80"/>
      <c r="C118" s="80"/>
    </row>
    <row r="119">
      <c r="A119" s="80"/>
      <c r="B119" s="80"/>
      <c r="C119" s="80"/>
    </row>
    <row r="120">
      <c r="A120" s="80"/>
      <c r="B120" s="80"/>
      <c r="C120" s="80"/>
    </row>
    <row r="121">
      <c r="A121" s="80"/>
      <c r="B121" s="80"/>
      <c r="C121" s="80"/>
    </row>
    <row r="122">
      <c r="A122" s="80"/>
      <c r="B122" s="80"/>
      <c r="C122" s="80"/>
    </row>
    <row r="123">
      <c r="A123" s="80"/>
      <c r="B123" s="80"/>
      <c r="C123" s="80"/>
    </row>
    <row r="124">
      <c r="A124" s="80"/>
      <c r="B124" s="80"/>
      <c r="C124" s="80"/>
    </row>
    <row r="125">
      <c r="A125" s="80"/>
      <c r="B125" s="80"/>
      <c r="C125" s="80"/>
    </row>
    <row r="126">
      <c r="A126" s="80"/>
      <c r="B126" s="80"/>
      <c r="C126" s="80"/>
    </row>
    <row r="127">
      <c r="A127" s="80"/>
      <c r="B127" s="80"/>
      <c r="C127" s="80"/>
    </row>
    <row r="128">
      <c r="A128" s="80"/>
      <c r="B128" s="80"/>
      <c r="C128" s="80"/>
    </row>
    <row r="129">
      <c r="A129" s="80"/>
      <c r="B129" s="80"/>
      <c r="C129" s="80"/>
    </row>
    <row r="130">
      <c r="A130" s="80"/>
      <c r="B130" s="80"/>
      <c r="C130" s="80"/>
    </row>
    <row r="131">
      <c r="A131" s="80"/>
      <c r="B131" s="80"/>
      <c r="C131" s="80"/>
    </row>
    <row r="132">
      <c r="A132" s="80"/>
      <c r="B132" s="80"/>
      <c r="C132" s="80"/>
    </row>
    <row r="133">
      <c r="A133" s="80"/>
      <c r="B133" s="80"/>
      <c r="C133" s="80"/>
    </row>
    <row r="134">
      <c r="A134" s="80"/>
      <c r="B134" s="80"/>
      <c r="C134" s="80"/>
    </row>
    <row r="135">
      <c r="A135" s="80"/>
      <c r="B135" s="80"/>
      <c r="C135" s="80"/>
    </row>
    <row r="136">
      <c r="A136" s="80"/>
      <c r="B136" s="80"/>
      <c r="C136" s="80"/>
    </row>
    <row r="137">
      <c r="A137" s="80"/>
      <c r="B137" s="80"/>
      <c r="C137" s="80"/>
    </row>
    <row r="138">
      <c r="A138" s="80"/>
      <c r="B138" s="80"/>
      <c r="C138" s="80"/>
    </row>
    <row r="139">
      <c r="A139" s="80"/>
      <c r="B139" s="80"/>
      <c r="C139" s="80"/>
    </row>
    <row r="140">
      <c r="A140" s="80"/>
      <c r="B140" s="80"/>
      <c r="C140" s="80"/>
    </row>
    <row r="141">
      <c r="A141" s="80"/>
      <c r="B141" s="80"/>
      <c r="C141" s="80"/>
    </row>
    <row r="142">
      <c r="A142" s="80"/>
      <c r="B142" s="80"/>
      <c r="C142" s="80"/>
    </row>
    <row r="143">
      <c r="A143" s="80"/>
      <c r="B143" s="80"/>
      <c r="C143" s="80"/>
    </row>
    <row r="144">
      <c r="A144" s="80"/>
      <c r="B144" s="80"/>
      <c r="C144" s="80"/>
    </row>
    <row r="145">
      <c r="A145" s="80"/>
      <c r="B145" s="80"/>
      <c r="C145" s="80"/>
    </row>
    <row r="146">
      <c r="A146" s="80"/>
      <c r="B146" s="80"/>
      <c r="C146" s="80"/>
    </row>
    <row r="147">
      <c r="A147" s="80"/>
      <c r="B147" s="80"/>
      <c r="C147" s="80"/>
    </row>
    <row r="148">
      <c r="A148" s="80"/>
      <c r="B148" s="80"/>
      <c r="C148" s="80"/>
    </row>
    <row r="149">
      <c r="A149" s="80"/>
      <c r="B149" s="80"/>
      <c r="C149" s="80"/>
    </row>
    <row r="150">
      <c r="A150" s="80"/>
      <c r="B150" s="80"/>
      <c r="C150" s="80"/>
    </row>
    <row r="151">
      <c r="A151" s="80"/>
      <c r="B151" s="80"/>
      <c r="C151" s="80"/>
    </row>
    <row r="152">
      <c r="A152" s="80"/>
      <c r="B152" s="80"/>
      <c r="C152" s="80"/>
    </row>
    <row r="153">
      <c r="A153" s="80"/>
      <c r="B153" s="80"/>
      <c r="C153" s="80"/>
    </row>
    <row r="154">
      <c r="A154" s="80"/>
      <c r="B154" s="80"/>
      <c r="C154" s="80"/>
    </row>
    <row r="155">
      <c r="A155" s="80"/>
      <c r="B155" s="80"/>
      <c r="C155" s="80"/>
    </row>
    <row r="156">
      <c r="A156" s="80"/>
      <c r="B156" s="80"/>
      <c r="C156" s="80"/>
    </row>
    <row r="157">
      <c r="A157" s="80"/>
      <c r="B157" s="80"/>
      <c r="C157" s="80"/>
    </row>
    <row r="158">
      <c r="A158" s="80"/>
      <c r="B158" s="80"/>
      <c r="C158" s="80"/>
    </row>
    <row r="159">
      <c r="A159" s="80"/>
      <c r="B159" s="80"/>
      <c r="C159" s="80"/>
    </row>
    <row r="160">
      <c r="A160" s="80"/>
      <c r="B160" s="80"/>
      <c r="C160" s="80"/>
    </row>
    <row r="161">
      <c r="A161" s="80"/>
      <c r="B161" s="80"/>
      <c r="C161" s="80"/>
    </row>
    <row r="162">
      <c r="A162" s="80"/>
      <c r="B162" s="80"/>
      <c r="C162" s="80"/>
    </row>
    <row r="163">
      <c r="A163" s="80"/>
      <c r="B163" s="80"/>
      <c r="C163" s="80"/>
    </row>
    <row r="164">
      <c r="A164" s="80"/>
      <c r="B164" s="80"/>
      <c r="C164" s="80"/>
    </row>
    <row r="165">
      <c r="A165" s="80"/>
      <c r="B165" s="80"/>
      <c r="C165" s="8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v>41640.0</v>
      </c>
      <c r="B1" s="81">
        <v>8.0</v>
      </c>
      <c r="C1" s="4">
        <v>41640.0</v>
      </c>
      <c r="D1" s="1" t="b">
        <f t="shared" ref="D1:D102" si="1">if(countif($A:$A, C1)&gt;1, true, false)</f>
        <v>0</v>
      </c>
      <c r="E1" s="1">
        <f t="shared" ref="E1:E102" si="2">AVERAGEIF(A:A, C1, B:B)</f>
        <v>8</v>
      </c>
      <c r="J1" s="2">
        <v>3.0</v>
      </c>
      <c r="K1" s="2">
        <v>5.0</v>
      </c>
      <c r="L1" s="2">
        <v>8.0</v>
      </c>
    </row>
    <row r="2">
      <c r="A2" s="82">
        <v>42430.0</v>
      </c>
      <c r="B2" s="81">
        <v>2.0</v>
      </c>
      <c r="C2" s="4">
        <v>41671.0</v>
      </c>
      <c r="D2" s="1" t="b">
        <f t="shared" si="1"/>
        <v>0</v>
      </c>
      <c r="E2" s="1" t="str">
        <f t="shared" si="2"/>
        <v>#DIV/0!</v>
      </c>
      <c r="J2" s="2">
        <v>4.0</v>
      </c>
      <c r="K2" s="2">
        <v>6.0</v>
      </c>
      <c r="L2" s="2">
        <v>9.0</v>
      </c>
    </row>
    <row r="3">
      <c r="A3" s="83">
        <v>42644.0</v>
      </c>
      <c r="B3" s="81">
        <v>10.0</v>
      </c>
      <c r="C3" s="4">
        <v>41699.0</v>
      </c>
      <c r="D3" s="1" t="b">
        <f t="shared" si="1"/>
        <v>0</v>
      </c>
      <c r="E3" s="1" t="str">
        <f t="shared" si="2"/>
        <v>#DIV/0!</v>
      </c>
      <c r="J3" s="2">
        <v>5.0</v>
      </c>
      <c r="K3" s="2">
        <v>7.0</v>
      </c>
      <c r="L3" s="2">
        <v>10.0</v>
      </c>
    </row>
    <row r="4">
      <c r="A4" s="82">
        <v>42736.0</v>
      </c>
      <c r="B4" s="81">
        <v>1.0</v>
      </c>
      <c r="C4" s="4">
        <v>41730.0</v>
      </c>
      <c r="D4" s="1" t="b">
        <f t="shared" si="1"/>
        <v>0</v>
      </c>
      <c r="E4" s="1" t="str">
        <f t="shared" si="2"/>
        <v>#DIV/0!</v>
      </c>
      <c r="J4" s="2">
        <v>12.0</v>
      </c>
      <c r="K4" s="2">
        <v>3.0</v>
      </c>
      <c r="L4" s="2">
        <v>6.0</v>
      </c>
      <c r="M4" s="2">
        <v>10.0</v>
      </c>
    </row>
    <row r="5">
      <c r="A5" s="83">
        <v>43040.0</v>
      </c>
      <c r="B5" s="81">
        <v>5.0</v>
      </c>
      <c r="C5" s="4">
        <v>41760.0</v>
      </c>
      <c r="D5" s="1" t="b">
        <f t="shared" si="1"/>
        <v>0</v>
      </c>
      <c r="E5" s="1" t="str">
        <f t="shared" si="2"/>
        <v>#DIV/0!</v>
      </c>
      <c r="J5" s="2">
        <v>1.0</v>
      </c>
      <c r="K5" s="2">
        <v>4.0</v>
      </c>
      <c r="L5" s="2">
        <v>7.0</v>
      </c>
      <c r="M5" s="2">
        <v>11.0</v>
      </c>
    </row>
    <row r="6">
      <c r="A6" s="82">
        <v>43132.0</v>
      </c>
      <c r="B6" s="81">
        <v>1.0</v>
      </c>
      <c r="C6" s="4">
        <v>41791.0</v>
      </c>
      <c r="D6" s="1" t="b">
        <f t="shared" si="1"/>
        <v>0</v>
      </c>
      <c r="E6" s="1" t="str">
        <f t="shared" si="2"/>
        <v>#DIV/0!</v>
      </c>
      <c r="J6" s="2">
        <v>2.0</v>
      </c>
      <c r="K6" s="2">
        <v>5.0</v>
      </c>
      <c r="L6" s="2">
        <v>8.0</v>
      </c>
      <c r="M6" s="2">
        <v>12.0</v>
      </c>
    </row>
    <row r="7">
      <c r="A7" s="82">
        <v>43132.0</v>
      </c>
      <c r="B7" s="81">
        <v>7.0</v>
      </c>
      <c r="C7" s="4">
        <v>41821.0</v>
      </c>
      <c r="D7" s="1" t="b">
        <f t="shared" si="1"/>
        <v>0</v>
      </c>
      <c r="E7" s="1" t="str">
        <f t="shared" si="2"/>
        <v>#DIV/0!</v>
      </c>
    </row>
    <row r="8">
      <c r="A8" s="82">
        <v>43313.0</v>
      </c>
      <c r="B8" s="81">
        <v>10.0</v>
      </c>
      <c r="C8" s="4">
        <v>41852.0</v>
      </c>
      <c r="D8" s="1" t="b">
        <f t="shared" si="1"/>
        <v>0</v>
      </c>
      <c r="E8" s="1" t="str">
        <f t="shared" si="2"/>
        <v>#DIV/0!</v>
      </c>
    </row>
    <row r="9">
      <c r="A9" s="82">
        <v>43344.0</v>
      </c>
      <c r="B9" s="81">
        <v>9.0</v>
      </c>
      <c r="C9" s="4">
        <v>41883.0</v>
      </c>
      <c r="D9" s="1" t="b">
        <f t="shared" si="1"/>
        <v>0</v>
      </c>
      <c r="E9" s="1" t="str">
        <f t="shared" si="2"/>
        <v>#DIV/0!</v>
      </c>
    </row>
    <row r="10">
      <c r="A10" s="82">
        <v>43344.0</v>
      </c>
      <c r="B10" s="81">
        <v>1.0</v>
      </c>
      <c r="C10" s="4">
        <v>41913.0</v>
      </c>
      <c r="D10" s="1" t="b">
        <f t="shared" si="1"/>
        <v>0</v>
      </c>
      <c r="E10" s="1" t="str">
        <f t="shared" si="2"/>
        <v>#DIV/0!</v>
      </c>
    </row>
    <row r="11">
      <c r="A11" s="83">
        <v>43374.0</v>
      </c>
      <c r="B11" s="81">
        <v>5.0</v>
      </c>
      <c r="C11" s="4">
        <v>41944.0</v>
      </c>
      <c r="D11" s="1" t="b">
        <f t="shared" si="1"/>
        <v>0</v>
      </c>
      <c r="E11" s="1" t="str">
        <f t="shared" si="2"/>
        <v>#DIV/0!</v>
      </c>
    </row>
    <row r="12">
      <c r="A12" s="82">
        <v>43497.0</v>
      </c>
      <c r="B12" s="81">
        <v>10.0</v>
      </c>
      <c r="C12" s="4">
        <v>41974.0</v>
      </c>
      <c r="D12" s="1" t="b">
        <f t="shared" si="1"/>
        <v>0</v>
      </c>
      <c r="E12" s="1" t="str">
        <f t="shared" si="2"/>
        <v>#DIV/0!</v>
      </c>
    </row>
    <row r="13">
      <c r="A13" s="82">
        <v>43497.0</v>
      </c>
      <c r="B13" s="81">
        <v>8.0</v>
      </c>
      <c r="C13" s="4">
        <v>42005.0</v>
      </c>
      <c r="D13" s="1" t="b">
        <f t="shared" si="1"/>
        <v>0</v>
      </c>
      <c r="E13" s="1" t="str">
        <f t="shared" si="2"/>
        <v>#DIV/0!</v>
      </c>
    </row>
    <row r="14">
      <c r="A14" s="82">
        <v>43497.0</v>
      </c>
      <c r="B14" s="81">
        <v>2.0</v>
      </c>
      <c r="C14" s="4">
        <v>42036.0</v>
      </c>
      <c r="D14" s="1" t="b">
        <f t="shared" si="1"/>
        <v>0</v>
      </c>
      <c r="E14" s="1" t="str">
        <f t="shared" si="2"/>
        <v>#DIV/0!</v>
      </c>
    </row>
    <row r="15">
      <c r="A15" s="82">
        <v>43525.0</v>
      </c>
      <c r="B15" s="81">
        <v>3.0</v>
      </c>
      <c r="C15" s="4">
        <v>42064.0</v>
      </c>
      <c r="D15" s="1" t="b">
        <f t="shared" si="1"/>
        <v>0</v>
      </c>
      <c r="E15" s="1" t="str">
        <f t="shared" si="2"/>
        <v>#DIV/0!</v>
      </c>
    </row>
    <row r="16">
      <c r="A16" s="82">
        <v>43525.0</v>
      </c>
      <c r="B16" s="81">
        <v>7.0</v>
      </c>
      <c r="C16" s="4">
        <v>42095.0</v>
      </c>
      <c r="D16" s="1" t="b">
        <f t="shared" si="1"/>
        <v>0</v>
      </c>
      <c r="E16" s="1" t="str">
        <f t="shared" si="2"/>
        <v>#DIV/0!</v>
      </c>
    </row>
    <row r="17">
      <c r="A17" s="82">
        <v>43586.0</v>
      </c>
      <c r="B17" s="81">
        <v>1.0</v>
      </c>
      <c r="C17" s="4">
        <v>42125.0</v>
      </c>
      <c r="D17" s="1" t="b">
        <f t="shared" si="1"/>
        <v>0</v>
      </c>
      <c r="E17" s="1" t="str">
        <f t="shared" si="2"/>
        <v>#DIV/0!</v>
      </c>
    </row>
    <row r="18">
      <c r="A18" s="82">
        <v>43586.0</v>
      </c>
      <c r="B18" s="81">
        <v>2.0</v>
      </c>
      <c r="C18" s="4">
        <v>42156.0</v>
      </c>
      <c r="D18" s="1" t="b">
        <f t="shared" si="1"/>
        <v>0</v>
      </c>
      <c r="E18" s="1" t="str">
        <f t="shared" si="2"/>
        <v>#DIV/0!</v>
      </c>
    </row>
    <row r="19">
      <c r="A19" s="82">
        <v>43617.0</v>
      </c>
      <c r="B19" s="81">
        <v>5.0</v>
      </c>
      <c r="C19" s="4">
        <v>42186.0</v>
      </c>
      <c r="D19" s="1" t="b">
        <f t="shared" si="1"/>
        <v>0</v>
      </c>
      <c r="E19" s="1" t="str">
        <f t="shared" si="2"/>
        <v>#DIV/0!</v>
      </c>
    </row>
    <row r="20">
      <c r="A20" s="82">
        <v>43617.0</v>
      </c>
      <c r="B20" s="81">
        <v>7.0</v>
      </c>
      <c r="C20" s="4">
        <v>42217.0</v>
      </c>
      <c r="D20" s="1" t="b">
        <f t="shared" si="1"/>
        <v>0</v>
      </c>
      <c r="E20" s="1" t="str">
        <f t="shared" si="2"/>
        <v>#DIV/0!</v>
      </c>
    </row>
    <row r="21">
      <c r="A21" s="82">
        <v>43617.0</v>
      </c>
      <c r="B21" s="81">
        <v>4.0</v>
      </c>
      <c r="C21" s="4">
        <v>42248.0</v>
      </c>
      <c r="D21" s="1" t="b">
        <f t="shared" si="1"/>
        <v>0</v>
      </c>
      <c r="E21" s="1" t="str">
        <f t="shared" si="2"/>
        <v>#DIV/0!</v>
      </c>
    </row>
    <row r="22">
      <c r="A22" s="82">
        <v>43617.0</v>
      </c>
      <c r="B22" s="81">
        <v>3.0</v>
      </c>
      <c r="C22" s="4">
        <v>42278.0</v>
      </c>
      <c r="D22" s="1" t="b">
        <f t="shared" si="1"/>
        <v>0</v>
      </c>
      <c r="E22" s="1" t="str">
        <f t="shared" si="2"/>
        <v>#DIV/0!</v>
      </c>
    </row>
    <row r="23">
      <c r="A23" s="82">
        <v>43617.0</v>
      </c>
      <c r="B23" s="81">
        <v>8.0</v>
      </c>
      <c r="C23" s="4">
        <v>42309.0</v>
      </c>
      <c r="D23" s="1" t="b">
        <f t="shared" si="1"/>
        <v>0</v>
      </c>
      <c r="E23" s="1" t="str">
        <f t="shared" si="2"/>
        <v>#DIV/0!</v>
      </c>
    </row>
    <row r="24">
      <c r="A24" s="82">
        <v>43647.0</v>
      </c>
      <c r="B24" s="81">
        <v>3.0</v>
      </c>
      <c r="C24" s="4">
        <v>42339.0</v>
      </c>
      <c r="D24" s="1" t="b">
        <f t="shared" si="1"/>
        <v>0</v>
      </c>
      <c r="E24" s="1" t="str">
        <f t="shared" si="2"/>
        <v>#DIV/0!</v>
      </c>
    </row>
    <row r="25">
      <c r="A25" s="82">
        <v>43647.0</v>
      </c>
      <c r="B25" s="81">
        <v>1.0</v>
      </c>
      <c r="C25" s="4">
        <v>42370.0</v>
      </c>
      <c r="D25" s="1" t="b">
        <f t="shared" si="1"/>
        <v>0</v>
      </c>
      <c r="E25" s="1" t="str">
        <f t="shared" si="2"/>
        <v>#DIV/0!</v>
      </c>
    </row>
    <row r="26">
      <c r="A26" s="82">
        <v>43647.0</v>
      </c>
      <c r="B26" s="81">
        <v>3.0</v>
      </c>
      <c r="C26" s="4">
        <v>42401.0</v>
      </c>
      <c r="D26" s="1" t="b">
        <f t="shared" si="1"/>
        <v>0</v>
      </c>
      <c r="E26" s="1" t="str">
        <f t="shared" si="2"/>
        <v>#DIV/0!</v>
      </c>
    </row>
    <row r="27">
      <c r="A27" s="82">
        <v>43647.0</v>
      </c>
      <c r="B27" s="81">
        <v>2.0</v>
      </c>
      <c r="C27" s="4">
        <v>42430.0</v>
      </c>
      <c r="D27" s="1" t="b">
        <f t="shared" si="1"/>
        <v>0</v>
      </c>
      <c r="E27" s="1">
        <f t="shared" si="2"/>
        <v>2</v>
      </c>
    </row>
    <row r="28">
      <c r="A28" s="82">
        <v>43678.0</v>
      </c>
      <c r="B28" s="81">
        <v>7.0</v>
      </c>
      <c r="C28" s="4">
        <v>42461.0</v>
      </c>
      <c r="D28" s="1" t="b">
        <f t="shared" si="1"/>
        <v>0</v>
      </c>
      <c r="E28" s="1" t="str">
        <f t="shared" si="2"/>
        <v>#DIV/0!</v>
      </c>
    </row>
    <row r="29">
      <c r="A29" s="82">
        <v>43678.0</v>
      </c>
      <c r="B29" s="81">
        <v>6.0</v>
      </c>
      <c r="C29" s="4">
        <v>42491.0</v>
      </c>
      <c r="D29" s="1" t="b">
        <f t="shared" si="1"/>
        <v>0</v>
      </c>
      <c r="E29" s="1" t="str">
        <f t="shared" si="2"/>
        <v>#DIV/0!</v>
      </c>
    </row>
    <row r="30">
      <c r="A30" s="82">
        <v>43678.0</v>
      </c>
      <c r="B30" s="81">
        <v>3.0</v>
      </c>
      <c r="C30" s="4">
        <v>42522.0</v>
      </c>
      <c r="D30" s="1" t="b">
        <f t="shared" si="1"/>
        <v>0</v>
      </c>
      <c r="E30" s="1" t="str">
        <f t="shared" si="2"/>
        <v>#DIV/0!</v>
      </c>
    </row>
    <row r="31">
      <c r="A31" s="82">
        <v>43709.0</v>
      </c>
      <c r="B31" s="81">
        <v>4.0</v>
      </c>
      <c r="C31" s="4">
        <v>42552.0</v>
      </c>
      <c r="D31" s="1" t="b">
        <f t="shared" si="1"/>
        <v>0</v>
      </c>
      <c r="E31" s="1" t="str">
        <f t="shared" si="2"/>
        <v>#DIV/0!</v>
      </c>
    </row>
    <row r="32">
      <c r="A32" s="82">
        <v>43709.0</v>
      </c>
      <c r="B32" s="81">
        <v>4.0</v>
      </c>
      <c r="C32" s="4">
        <v>42583.0</v>
      </c>
      <c r="D32" s="1" t="b">
        <f t="shared" si="1"/>
        <v>0</v>
      </c>
      <c r="E32" s="1" t="str">
        <f t="shared" si="2"/>
        <v>#DIV/0!</v>
      </c>
    </row>
    <row r="33">
      <c r="A33" s="82">
        <v>43709.0</v>
      </c>
      <c r="B33" s="81">
        <v>10.0</v>
      </c>
      <c r="C33" s="4">
        <v>42614.0</v>
      </c>
      <c r="D33" s="1" t="b">
        <f t="shared" si="1"/>
        <v>0</v>
      </c>
      <c r="E33" s="1" t="str">
        <f t="shared" si="2"/>
        <v>#DIV/0!</v>
      </c>
    </row>
    <row r="34">
      <c r="A34" s="82">
        <v>43709.0</v>
      </c>
      <c r="B34" s="81">
        <v>4.0</v>
      </c>
      <c r="C34" s="4">
        <v>42644.0</v>
      </c>
      <c r="D34" s="1" t="b">
        <f t="shared" si="1"/>
        <v>0</v>
      </c>
      <c r="E34" s="1">
        <f t="shared" si="2"/>
        <v>10</v>
      </c>
    </row>
    <row r="35">
      <c r="A35" s="82">
        <v>43709.0</v>
      </c>
      <c r="B35" s="81">
        <v>5.0</v>
      </c>
      <c r="C35" s="4">
        <v>42675.0</v>
      </c>
      <c r="D35" s="1" t="b">
        <f t="shared" si="1"/>
        <v>0</v>
      </c>
      <c r="E35" s="1" t="str">
        <f t="shared" si="2"/>
        <v>#DIV/0!</v>
      </c>
    </row>
    <row r="36">
      <c r="A36" s="83">
        <v>43739.0</v>
      </c>
      <c r="B36" s="81">
        <v>4.0</v>
      </c>
      <c r="C36" s="4">
        <v>42705.0</v>
      </c>
      <c r="D36" s="1" t="b">
        <f t="shared" si="1"/>
        <v>0</v>
      </c>
      <c r="E36" s="1" t="str">
        <f t="shared" si="2"/>
        <v>#DIV/0!</v>
      </c>
    </row>
    <row r="37">
      <c r="A37" s="83">
        <v>43739.0</v>
      </c>
      <c r="B37" s="81">
        <v>6.0</v>
      </c>
      <c r="C37" s="4">
        <v>42736.0</v>
      </c>
      <c r="D37" s="1" t="b">
        <f t="shared" si="1"/>
        <v>0</v>
      </c>
      <c r="E37" s="1">
        <f t="shared" si="2"/>
        <v>1</v>
      </c>
    </row>
    <row r="38">
      <c r="A38" s="83">
        <v>43739.0</v>
      </c>
      <c r="B38" s="81">
        <v>4.0</v>
      </c>
      <c r="C38" s="4">
        <v>42767.0</v>
      </c>
      <c r="D38" s="1" t="b">
        <f t="shared" si="1"/>
        <v>0</v>
      </c>
      <c r="E38" s="1" t="str">
        <f t="shared" si="2"/>
        <v>#DIV/0!</v>
      </c>
    </row>
    <row r="39">
      <c r="A39" s="83">
        <v>43739.0</v>
      </c>
      <c r="B39" s="81">
        <v>7.0</v>
      </c>
      <c r="C39" s="4">
        <v>42795.0</v>
      </c>
      <c r="D39" s="1" t="b">
        <f t="shared" si="1"/>
        <v>0</v>
      </c>
      <c r="E39" s="1" t="str">
        <f t="shared" si="2"/>
        <v>#DIV/0!</v>
      </c>
    </row>
    <row r="40">
      <c r="A40" s="83">
        <v>43770.0</v>
      </c>
      <c r="B40" s="81">
        <v>3.0</v>
      </c>
      <c r="C40" s="4">
        <v>42826.0</v>
      </c>
      <c r="D40" s="1" t="b">
        <f t="shared" si="1"/>
        <v>0</v>
      </c>
      <c r="E40" s="1" t="str">
        <f t="shared" si="2"/>
        <v>#DIV/0!</v>
      </c>
    </row>
    <row r="41">
      <c r="A41" s="82">
        <v>43831.0</v>
      </c>
      <c r="B41" s="81">
        <v>2.0</v>
      </c>
      <c r="C41" s="4">
        <v>42856.0</v>
      </c>
      <c r="D41" s="1" t="b">
        <f t="shared" si="1"/>
        <v>0</v>
      </c>
      <c r="E41" s="1" t="str">
        <f t="shared" si="2"/>
        <v>#DIV/0!</v>
      </c>
    </row>
    <row r="42">
      <c r="A42" s="82">
        <v>43831.0</v>
      </c>
      <c r="B42" s="81">
        <v>5.0</v>
      </c>
      <c r="C42" s="4">
        <v>42887.0</v>
      </c>
      <c r="D42" s="1" t="b">
        <f t="shared" si="1"/>
        <v>0</v>
      </c>
      <c r="E42" s="1" t="str">
        <f t="shared" si="2"/>
        <v>#DIV/0!</v>
      </c>
    </row>
    <row r="43">
      <c r="A43" s="82">
        <v>43831.0</v>
      </c>
      <c r="B43" s="81">
        <v>1.0</v>
      </c>
      <c r="C43" s="4">
        <v>42917.0</v>
      </c>
      <c r="D43" s="1" t="b">
        <f t="shared" si="1"/>
        <v>0</v>
      </c>
      <c r="E43" s="1" t="str">
        <f t="shared" si="2"/>
        <v>#DIV/0!</v>
      </c>
    </row>
    <row r="44">
      <c r="A44" s="82">
        <v>43831.0</v>
      </c>
      <c r="B44" s="81">
        <v>10.0</v>
      </c>
      <c r="C44" s="4">
        <v>42948.0</v>
      </c>
      <c r="D44" s="1" t="b">
        <f t="shared" si="1"/>
        <v>0</v>
      </c>
      <c r="E44" s="1" t="str">
        <f t="shared" si="2"/>
        <v>#DIV/0!</v>
      </c>
    </row>
    <row r="45">
      <c r="A45" s="82">
        <v>43831.0</v>
      </c>
      <c r="B45" s="81">
        <v>4.0</v>
      </c>
      <c r="C45" s="4">
        <v>42979.0</v>
      </c>
      <c r="D45" s="1" t="b">
        <f t="shared" si="1"/>
        <v>0</v>
      </c>
      <c r="E45" s="1" t="str">
        <f t="shared" si="2"/>
        <v>#DIV/0!</v>
      </c>
    </row>
    <row r="46">
      <c r="A46" s="82">
        <v>43831.0</v>
      </c>
      <c r="B46" s="81">
        <v>4.0</v>
      </c>
      <c r="C46" s="4">
        <v>43009.0</v>
      </c>
      <c r="D46" s="1" t="b">
        <f t="shared" si="1"/>
        <v>0</v>
      </c>
      <c r="E46" s="1" t="str">
        <f t="shared" si="2"/>
        <v>#DIV/0!</v>
      </c>
    </row>
    <row r="47">
      <c r="A47" s="82">
        <v>43862.0</v>
      </c>
      <c r="B47" s="81">
        <v>2.0</v>
      </c>
      <c r="C47" s="4">
        <v>43040.0</v>
      </c>
      <c r="D47" s="1" t="b">
        <f t="shared" si="1"/>
        <v>0</v>
      </c>
      <c r="E47" s="1">
        <f t="shared" si="2"/>
        <v>5</v>
      </c>
    </row>
    <row r="48">
      <c r="A48" s="82">
        <v>43862.0</v>
      </c>
      <c r="B48" s="81">
        <v>4.0</v>
      </c>
      <c r="C48" s="4">
        <v>43070.0</v>
      </c>
      <c r="D48" s="1" t="b">
        <f t="shared" si="1"/>
        <v>0</v>
      </c>
      <c r="E48" s="1" t="str">
        <f t="shared" si="2"/>
        <v>#DIV/0!</v>
      </c>
    </row>
    <row r="49">
      <c r="A49" s="82">
        <v>43862.0</v>
      </c>
      <c r="B49" s="81">
        <v>4.0</v>
      </c>
      <c r="C49" s="4">
        <v>43101.0</v>
      </c>
      <c r="D49" s="1" t="b">
        <f t="shared" si="1"/>
        <v>0</v>
      </c>
      <c r="E49" s="1" t="str">
        <f t="shared" si="2"/>
        <v>#DIV/0!</v>
      </c>
    </row>
    <row r="50">
      <c r="A50" s="82">
        <v>43862.0</v>
      </c>
      <c r="B50" s="81">
        <v>2.0</v>
      </c>
      <c r="C50" s="4">
        <v>43132.0</v>
      </c>
      <c r="D50" s="1" t="b">
        <f t="shared" si="1"/>
        <v>1</v>
      </c>
      <c r="E50" s="1">
        <f t="shared" si="2"/>
        <v>4</v>
      </c>
    </row>
    <row r="51">
      <c r="A51" s="82">
        <v>43891.0</v>
      </c>
      <c r="B51" s="81">
        <v>3.0</v>
      </c>
      <c r="C51" s="4">
        <v>43160.0</v>
      </c>
      <c r="D51" s="1" t="b">
        <f t="shared" si="1"/>
        <v>0</v>
      </c>
      <c r="E51" s="1" t="str">
        <f t="shared" si="2"/>
        <v>#DIV/0!</v>
      </c>
    </row>
    <row r="52">
      <c r="A52" s="82">
        <v>43891.0</v>
      </c>
      <c r="B52" s="81">
        <v>3.0</v>
      </c>
      <c r="C52" s="4">
        <v>43191.0</v>
      </c>
      <c r="D52" s="1" t="b">
        <f t="shared" si="1"/>
        <v>0</v>
      </c>
      <c r="E52" s="1" t="str">
        <f t="shared" si="2"/>
        <v>#DIV/0!</v>
      </c>
    </row>
    <row r="53">
      <c r="A53" s="82">
        <v>43891.0</v>
      </c>
      <c r="B53" s="81">
        <v>5.0</v>
      </c>
      <c r="C53" s="4">
        <v>43221.0</v>
      </c>
      <c r="D53" s="1" t="b">
        <f t="shared" si="1"/>
        <v>0</v>
      </c>
      <c r="E53" s="1" t="str">
        <f t="shared" si="2"/>
        <v>#DIV/0!</v>
      </c>
    </row>
    <row r="54">
      <c r="A54" s="82">
        <v>43891.0</v>
      </c>
      <c r="B54" s="81">
        <v>3.0</v>
      </c>
      <c r="C54" s="4">
        <v>43252.0</v>
      </c>
      <c r="D54" s="1" t="b">
        <f t="shared" si="1"/>
        <v>0</v>
      </c>
      <c r="E54" s="1" t="str">
        <f t="shared" si="2"/>
        <v>#DIV/0!</v>
      </c>
    </row>
    <row r="55">
      <c r="A55" s="82">
        <v>43891.0</v>
      </c>
      <c r="B55" s="81">
        <v>1.0</v>
      </c>
      <c r="C55" s="4">
        <v>43282.0</v>
      </c>
      <c r="D55" s="1" t="b">
        <f t="shared" si="1"/>
        <v>0</v>
      </c>
      <c r="E55" s="1" t="str">
        <f t="shared" si="2"/>
        <v>#DIV/0!</v>
      </c>
    </row>
    <row r="56">
      <c r="A56" s="82">
        <v>43922.0</v>
      </c>
      <c r="B56" s="81">
        <v>4.0</v>
      </c>
      <c r="C56" s="4">
        <v>43313.0</v>
      </c>
      <c r="D56" s="1" t="b">
        <f t="shared" si="1"/>
        <v>0</v>
      </c>
      <c r="E56" s="1">
        <f t="shared" si="2"/>
        <v>10</v>
      </c>
    </row>
    <row r="57">
      <c r="A57" s="82">
        <v>43922.0</v>
      </c>
      <c r="B57" s="81">
        <v>8.0</v>
      </c>
      <c r="C57" s="4">
        <v>43344.0</v>
      </c>
      <c r="D57" s="1" t="b">
        <f t="shared" si="1"/>
        <v>1</v>
      </c>
      <c r="E57" s="1">
        <f t="shared" si="2"/>
        <v>5</v>
      </c>
    </row>
    <row r="58">
      <c r="A58" s="82">
        <v>43922.0</v>
      </c>
      <c r="B58" s="81">
        <v>3.0</v>
      </c>
      <c r="C58" s="4">
        <v>43374.0</v>
      </c>
      <c r="D58" s="1" t="b">
        <f t="shared" si="1"/>
        <v>0</v>
      </c>
      <c r="E58" s="1">
        <f t="shared" si="2"/>
        <v>5</v>
      </c>
    </row>
    <row r="59">
      <c r="A59" s="82">
        <v>43922.0</v>
      </c>
      <c r="B59" s="81">
        <v>4.0</v>
      </c>
      <c r="C59" s="4">
        <v>43405.0</v>
      </c>
      <c r="D59" s="1" t="b">
        <f t="shared" si="1"/>
        <v>0</v>
      </c>
      <c r="E59" s="1" t="str">
        <f t="shared" si="2"/>
        <v>#DIV/0!</v>
      </c>
    </row>
    <row r="60">
      <c r="A60" s="82">
        <v>43922.0</v>
      </c>
      <c r="B60" s="81">
        <v>5.0</v>
      </c>
      <c r="C60" s="4">
        <v>43435.0</v>
      </c>
      <c r="D60" s="1" t="b">
        <f t="shared" si="1"/>
        <v>0</v>
      </c>
      <c r="E60" s="1" t="str">
        <f t="shared" si="2"/>
        <v>#DIV/0!</v>
      </c>
    </row>
    <row r="61">
      <c r="A61" s="82">
        <v>43922.0</v>
      </c>
      <c r="B61" s="81">
        <v>3.0</v>
      </c>
      <c r="C61" s="4">
        <v>43466.0</v>
      </c>
      <c r="D61" s="1" t="b">
        <f t="shared" si="1"/>
        <v>0</v>
      </c>
      <c r="E61" s="1" t="str">
        <f t="shared" si="2"/>
        <v>#DIV/0!</v>
      </c>
    </row>
    <row r="62">
      <c r="A62" s="82">
        <v>43922.0</v>
      </c>
      <c r="B62" s="81">
        <v>4.0</v>
      </c>
      <c r="C62" s="4">
        <v>43497.0</v>
      </c>
      <c r="D62" s="1" t="b">
        <f t="shared" si="1"/>
        <v>1</v>
      </c>
      <c r="E62" s="1">
        <f t="shared" si="2"/>
        <v>6.666666667</v>
      </c>
    </row>
    <row r="63">
      <c r="A63" s="82">
        <v>43922.0</v>
      </c>
      <c r="B63" s="81">
        <v>3.0</v>
      </c>
      <c r="C63" s="4">
        <v>43525.0</v>
      </c>
      <c r="D63" s="1" t="b">
        <f t="shared" si="1"/>
        <v>1</v>
      </c>
      <c r="E63" s="1">
        <f t="shared" si="2"/>
        <v>5</v>
      </c>
    </row>
    <row r="64">
      <c r="A64" s="82">
        <v>43922.0</v>
      </c>
      <c r="B64" s="81">
        <v>8.0</v>
      </c>
      <c r="C64" s="4">
        <v>43556.0</v>
      </c>
      <c r="D64" s="1" t="b">
        <f t="shared" si="1"/>
        <v>0</v>
      </c>
      <c r="E64" s="1" t="str">
        <f t="shared" si="2"/>
        <v>#DIV/0!</v>
      </c>
    </row>
    <row r="65">
      <c r="A65" s="82">
        <v>43952.0</v>
      </c>
      <c r="B65" s="81">
        <v>9.0</v>
      </c>
      <c r="C65" s="4">
        <v>43586.0</v>
      </c>
      <c r="D65" s="1" t="b">
        <f t="shared" si="1"/>
        <v>1</v>
      </c>
      <c r="E65" s="1">
        <f t="shared" si="2"/>
        <v>1.5</v>
      </c>
    </row>
    <row r="66">
      <c r="A66" s="82">
        <v>43952.0</v>
      </c>
      <c r="B66" s="81">
        <v>1.0</v>
      </c>
      <c r="C66" s="4">
        <v>43617.0</v>
      </c>
      <c r="D66" s="1" t="b">
        <f t="shared" si="1"/>
        <v>1</v>
      </c>
      <c r="E66" s="1">
        <f t="shared" si="2"/>
        <v>5.4</v>
      </c>
    </row>
    <row r="67">
      <c r="A67" s="82">
        <v>43952.0</v>
      </c>
      <c r="B67" s="81">
        <v>1.0</v>
      </c>
      <c r="C67" s="4">
        <v>43647.0</v>
      </c>
      <c r="D67" s="1" t="b">
        <f t="shared" si="1"/>
        <v>1</v>
      </c>
      <c r="E67" s="1">
        <f t="shared" si="2"/>
        <v>2.25</v>
      </c>
    </row>
    <row r="68">
      <c r="A68" s="82">
        <v>43952.0</v>
      </c>
      <c r="B68" s="81">
        <v>3.0</v>
      </c>
      <c r="C68" s="4">
        <v>43678.0</v>
      </c>
      <c r="D68" s="1" t="b">
        <f t="shared" si="1"/>
        <v>1</v>
      </c>
      <c r="E68" s="1">
        <f t="shared" si="2"/>
        <v>5.333333333</v>
      </c>
    </row>
    <row r="69">
      <c r="A69" s="82">
        <v>43952.0</v>
      </c>
      <c r="B69" s="81">
        <v>3.0</v>
      </c>
      <c r="C69" s="4">
        <v>43709.0</v>
      </c>
      <c r="D69" s="1" t="b">
        <f t="shared" si="1"/>
        <v>1</v>
      </c>
      <c r="E69" s="1">
        <f t="shared" si="2"/>
        <v>5.4</v>
      </c>
    </row>
    <row r="70">
      <c r="A70" s="82">
        <v>43952.0</v>
      </c>
      <c r="B70" s="81">
        <v>3.0</v>
      </c>
      <c r="C70" s="4">
        <v>43739.0</v>
      </c>
      <c r="D70" s="1" t="b">
        <f t="shared" si="1"/>
        <v>1</v>
      </c>
      <c r="E70" s="1">
        <f t="shared" si="2"/>
        <v>5.25</v>
      </c>
    </row>
    <row r="71">
      <c r="A71" s="82">
        <v>43952.0</v>
      </c>
      <c r="B71" s="81">
        <v>2.0</v>
      </c>
      <c r="C71" s="4">
        <v>43770.0</v>
      </c>
      <c r="D71" s="1" t="b">
        <f t="shared" si="1"/>
        <v>0</v>
      </c>
      <c r="E71" s="1">
        <f t="shared" si="2"/>
        <v>3</v>
      </c>
    </row>
    <row r="72">
      <c r="A72" s="82">
        <v>43952.0</v>
      </c>
      <c r="B72" s="81">
        <v>4.0</v>
      </c>
      <c r="C72" s="4">
        <v>43800.0</v>
      </c>
      <c r="D72" s="1" t="b">
        <f t="shared" si="1"/>
        <v>0</v>
      </c>
      <c r="E72" s="1" t="str">
        <f t="shared" si="2"/>
        <v>#DIV/0!</v>
      </c>
    </row>
    <row r="73">
      <c r="A73" s="82">
        <v>43952.0</v>
      </c>
      <c r="B73" s="81">
        <v>5.0</v>
      </c>
      <c r="C73" s="4">
        <v>43831.0</v>
      </c>
      <c r="D73" s="1" t="b">
        <f t="shared" si="1"/>
        <v>1</v>
      </c>
      <c r="E73" s="1">
        <f t="shared" si="2"/>
        <v>4.333333333</v>
      </c>
    </row>
    <row r="74">
      <c r="A74" s="82">
        <v>43983.0</v>
      </c>
      <c r="B74" s="81">
        <v>3.0</v>
      </c>
      <c r="C74" s="4">
        <v>43862.0</v>
      </c>
      <c r="D74" s="1" t="b">
        <f t="shared" si="1"/>
        <v>1</v>
      </c>
      <c r="E74" s="1">
        <f t="shared" si="2"/>
        <v>3</v>
      </c>
    </row>
    <row r="75">
      <c r="A75" s="82">
        <v>43983.0</v>
      </c>
      <c r="B75" s="81">
        <v>2.0</v>
      </c>
      <c r="C75" s="4">
        <v>43891.0</v>
      </c>
      <c r="D75" s="1" t="b">
        <f t="shared" si="1"/>
        <v>1</v>
      </c>
      <c r="E75" s="1">
        <f t="shared" si="2"/>
        <v>3</v>
      </c>
    </row>
    <row r="76">
      <c r="A76" s="82">
        <v>43983.0</v>
      </c>
      <c r="B76" s="81">
        <v>2.0</v>
      </c>
      <c r="C76" s="4">
        <v>43922.0</v>
      </c>
      <c r="D76" s="1" t="b">
        <f t="shared" si="1"/>
        <v>1</v>
      </c>
      <c r="E76" s="1">
        <f t="shared" si="2"/>
        <v>4.666666667</v>
      </c>
    </row>
    <row r="77">
      <c r="A77" s="82">
        <v>43983.0</v>
      </c>
      <c r="B77" s="81">
        <v>4.0</v>
      </c>
      <c r="C77" s="4">
        <v>43952.0</v>
      </c>
      <c r="D77" s="1" t="b">
        <f t="shared" si="1"/>
        <v>1</v>
      </c>
      <c r="E77" s="1">
        <f t="shared" si="2"/>
        <v>3.444444444</v>
      </c>
    </row>
    <row r="78">
      <c r="A78" s="82">
        <v>43983.0</v>
      </c>
      <c r="B78" s="81">
        <v>6.0</v>
      </c>
      <c r="C78" s="4">
        <v>43983.0</v>
      </c>
      <c r="D78" s="1" t="b">
        <f t="shared" si="1"/>
        <v>1</v>
      </c>
      <c r="E78" s="1">
        <f t="shared" si="2"/>
        <v>3.555555556</v>
      </c>
    </row>
    <row r="79">
      <c r="A79" s="82">
        <v>43983.0</v>
      </c>
      <c r="B79" s="81">
        <v>6.0</v>
      </c>
      <c r="C79" s="4">
        <v>44013.0</v>
      </c>
      <c r="D79" s="1" t="b">
        <f t="shared" si="1"/>
        <v>1</v>
      </c>
      <c r="E79" s="1">
        <f t="shared" si="2"/>
        <v>4</v>
      </c>
    </row>
    <row r="80">
      <c r="A80" s="82">
        <v>43983.0</v>
      </c>
      <c r="B80" s="81">
        <v>5.0</v>
      </c>
      <c r="C80" s="4">
        <v>44044.0</v>
      </c>
      <c r="D80" s="1" t="b">
        <f t="shared" si="1"/>
        <v>1</v>
      </c>
      <c r="E80" s="1">
        <f t="shared" si="2"/>
        <v>4.142857143</v>
      </c>
    </row>
    <row r="81">
      <c r="A81" s="82">
        <v>43983.0</v>
      </c>
      <c r="B81" s="81">
        <v>2.0</v>
      </c>
      <c r="C81" s="4">
        <v>44075.0</v>
      </c>
      <c r="D81" s="1" t="b">
        <f t="shared" si="1"/>
        <v>1</v>
      </c>
      <c r="E81" s="1">
        <f t="shared" si="2"/>
        <v>3.428571429</v>
      </c>
    </row>
    <row r="82">
      <c r="A82" s="82">
        <v>43983.0</v>
      </c>
      <c r="B82" s="81">
        <v>2.0</v>
      </c>
      <c r="C82" s="4">
        <v>44105.0</v>
      </c>
      <c r="D82" s="1" t="b">
        <f t="shared" si="1"/>
        <v>1</v>
      </c>
      <c r="E82" s="1">
        <f t="shared" si="2"/>
        <v>4.2</v>
      </c>
    </row>
    <row r="83">
      <c r="A83" s="82">
        <v>44013.0</v>
      </c>
      <c r="B83" s="81">
        <v>4.0</v>
      </c>
      <c r="C83" s="4">
        <v>44136.0</v>
      </c>
      <c r="D83" s="1" t="b">
        <f t="shared" si="1"/>
        <v>1</v>
      </c>
      <c r="E83" s="1">
        <f t="shared" si="2"/>
        <v>4.666666667</v>
      </c>
    </row>
    <row r="84">
      <c r="A84" s="82">
        <v>44013.0</v>
      </c>
      <c r="B84" s="81">
        <v>10.0</v>
      </c>
      <c r="C84" s="4">
        <v>44166.0</v>
      </c>
      <c r="D84" s="1" t="b">
        <f t="shared" si="1"/>
        <v>1</v>
      </c>
      <c r="E84" s="1">
        <f t="shared" si="2"/>
        <v>3.333333333</v>
      </c>
    </row>
    <row r="85">
      <c r="A85" s="82">
        <v>44013.0</v>
      </c>
      <c r="B85" s="81">
        <v>3.0</v>
      </c>
      <c r="C85" s="4">
        <v>44197.0</v>
      </c>
      <c r="D85" s="1" t="b">
        <f t="shared" si="1"/>
        <v>1</v>
      </c>
      <c r="E85" s="1">
        <f t="shared" si="2"/>
        <v>4.5</v>
      </c>
    </row>
    <row r="86">
      <c r="A86" s="82">
        <v>44013.0</v>
      </c>
      <c r="B86" s="81">
        <v>1.0</v>
      </c>
      <c r="C86" s="4">
        <v>44228.0</v>
      </c>
      <c r="D86" s="1" t="b">
        <f t="shared" si="1"/>
        <v>1</v>
      </c>
      <c r="E86" s="1">
        <f t="shared" si="2"/>
        <v>3</v>
      </c>
    </row>
    <row r="87">
      <c r="A87" s="82">
        <v>44013.0</v>
      </c>
      <c r="B87" s="81">
        <v>2.0</v>
      </c>
      <c r="C87" s="4">
        <v>44256.0</v>
      </c>
      <c r="D87" s="1" t="b">
        <f t="shared" si="1"/>
        <v>1</v>
      </c>
      <c r="E87" s="1">
        <f t="shared" si="2"/>
        <v>4.625</v>
      </c>
    </row>
    <row r="88">
      <c r="A88" s="82">
        <v>44044.0</v>
      </c>
      <c r="B88" s="81">
        <v>3.0</v>
      </c>
      <c r="C88" s="4">
        <v>44287.0</v>
      </c>
      <c r="D88" s="1" t="b">
        <f t="shared" si="1"/>
        <v>1</v>
      </c>
      <c r="E88" s="1">
        <f t="shared" si="2"/>
        <v>3.75</v>
      </c>
    </row>
    <row r="89">
      <c r="A89" s="82">
        <v>44044.0</v>
      </c>
      <c r="B89" s="81">
        <v>4.0</v>
      </c>
      <c r="C89" s="4">
        <v>44317.0</v>
      </c>
      <c r="D89" s="1" t="b">
        <f t="shared" si="1"/>
        <v>1</v>
      </c>
      <c r="E89" s="1">
        <f t="shared" si="2"/>
        <v>4.5</v>
      </c>
    </row>
    <row r="90">
      <c r="A90" s="82">
        <v>44044.0</v>
      </c>
      <c r="B90" s="81">
        <v>2.0</v>
      </c>
      <c r="C90" s="4">
        <v>44348.0</v>
      </c>
      <c r="D90" s="1" t="b">
        <f t="shared" si="1"/>
        <v>0</v>
      </c>
      <c r="E90" s="1">
        <f t="shared" si="2"/>
        <v>8</v>
      </c>
    </row>
    <row r="91">
      <c r="A91" s="82">
        <v>44044.0</v>
      </c>
      <c r="B91" s="81">
        <v>2.0</v>
      </c>
      <c r="C91" s="4">
        <v>44378.0</v>
      </c>
      <c r="D91" s="1" t="b">
        <f t="shared" si="1"/>
        <v>0</v>
      </c>
      <c r="E91" s="1" t="str">
        <f t="shared" si="2"/>
        <v>#DIV/0!</v>
      </c>
    </row>
    <row r="92">
      <c r="A92" s="82">
        <v>44044.0</v>
      </c>
      <c r="B92" s="81">
        <v>5.0</v>
      </c>
      <c r="C92" s="4">
        <v>44409.0</v>
      </c>
      <c r="D92" s="1" t="b">
        <f t="shared" si="1"/>
        <v>0</v>
      </c>
      <c r="E92" s="1" t="str">
        <f t="shared" si="2"/>
        <v>#DIV/0!</v>
      </c>
    </row>
    <row r="93">
      <c r="A93" s="82">
        <v>44044.0</v>
      </c>
      <c r="B93" s="81">
        <v>3.0</v>
      </c>
      <c r="C93" s="4">
        <v>44440.0</v>
      </c>
      <c r="D93" s="1" t="b">
        <f t="shared" si="1"/>
        <v>0</v>
      </c>
      <c r="E93" s="1" t="str">
        <f t="shared" si="2"/>
        <v>#DIV/0!</v>
      </c>
    </row>
    <row r="94">
      <c r="A94" s="82">
        <v>44044.0</v>
      </c>
      <c r="B94" s="81">
        <v>10.0</v>
      </c>
      <c r="C94" s="4">
        <v>44470.0</v>
      </c>
      <c r="D94" s="1" t="b">
        <f t="shared" si="1"/>
        <v>0</v>
      </c>
      <c r="E94" s="1" t="str">
        <f t="shared" si="2"/>
        <v>#DIV/0!</v>
      </c>
    </row>
    <row r="95">
      <c r="A95" s="82">
        <v>44075.0</v>
      </c>
      <c r="B95" s="81">
        <v>10.0</v>
      </c>
      <c r="C95" s="4">
        <v>44501.0</v>
      </c>
      <c r="D95" s="1" t="b">
        <f t="shared" si="1"/>
        <v>0</v>
      </c>
      <c r="E95" s="1" t="str">
        <f t="shared" si="2"/>
        <v>#DIV/0!</v>
      </c>
    </row>
    <row r="96">
      <c r="A96" s="82">
        <v>44075.0</v>
      </c>
      <c r="B96" s="81">
        <v>1.0</v>
      </c>
      <c r="C96" s="4">
        <v>44531.0</v>
      </c>
      <c r="D96" s="1" t="b">
        <f t="shared" si="1"/>
        <v>0</v>
      </c>
      <c r="E96" s="1" t="str">
        <f t="shared" si="2"/>
        <v>#DIV/0!</v>
      </c>
    </row>
    <row r="97">
      <c r="A97" s="82">
        <v>44075.0</v>
      </c>
      <c r="B97" s="81">
        <v>3.0</v>
      </c>
      <c r="C97" s="4">
        <v>44562.0</v>
      </c>
      <c r="D97" s="1" t="b">
        <f t="shared" si="1"/>
        <v>0</v>
      </c>
      <c r="E97" s="1" t="str">
        <f t="shared" si="2"/>
        <v>#DIV/0!</v>
      </c>
    </row>
    <row r="98">
      <c r="A98" s="82">
        <v>44075.0</v>
      </c>
      <c r="B98" s="81">
        <v>1.0</v>
      </c>
      <c r="C98" s="4">
        <v>44593.0</v>
      </c>
      <c r="D98" s="1" t="b">
        <f t="shared" si="1"/>
        <v>0</v>
      </c>
      <c r="E98" s="1" t="str">
        <f t="shared" si="2"/>
        <v>#DIV/0!</v>
      </c>
    </row>
    <row r="99">
      <c r="A99" s="82">
        <v>44075.0</v>
      </c>
      <c r="B99" s="81">
        <v>2.0</v>
      </c>
      <c r="C99" s="4">
        <v>44621.0</v>
      </c>
      <c r="D99" s="1" t="b">
        <f t="shared" si="1"/>
        <v>0</v>
      </c>
      <c r="E99" s="1" t="str">
        <f t="shared" si="2"/>
        <v>#DIV/0!</v>
      </c>
    </row>
    <row r="100">
      <c r="A100" s="82">
        <v>44075.0</v>
      </c>
      <c r="B100" s="81">
        <v>2.0</v>
      </c>
      <c r="C100" s="4">
        <v>44652.0</v>
      </c>
      <c r="D100" s="1" t="b">
        <f t="shared" si="1"/>
        <v>0</v>
      </c>
      <c r="E100" s="1" t="str">
        <f t="shared" si="2"/>
        <v>#DIV/0!</v>
      </c>
    </row>
    <row r="101">
      <c r="A101" s="82">
        <v>44075.0</v>
      </c>
      <c r="B101" s="81">
        <v>5.0</v>
      </c>
      <c r="C101" s="4">
        <v>44682.0</v>
      </c>
      <c r="D101" s="1" t="b">
        <f t="shared" si="1"/>
        <v>0</v>
      </c>
      <c r="E101" s="1" t="str">
        <f t="shared" si="2"/>
        <v>#DIV/0!</v>
      </c>
    </row>
    <row r="102">
      <c r="A102" s="83">
        <v>44105.0</v>
      </c>
      <c r="B102" s="81">
        <v>2.0</v>
      </c>
      <c r="C102" s="4">
        <v>44713.0</v>
      </c>
      <c r="D102" s="1" t="b">
        <f t="shared" si="1"/>
        <v>0</v>
      </c>
      <c r="E102" s="1" t="str">
        <f t="shared" si="2"/>
        <v>#DIV/0!</v>
      </c>
    </row>
    <row r="103">
      <c r="A103" s="83">
        <v>44105.0</v>
      </c>
      <c r="B103" s="81">
        <v>6.0</v>
      </c>
      <c r="C103" s="4"/>
    </row>
    <row r="104">
      <c r="A104" s="83">
        <v>44105.0</v>
      </c>
      <c r="B104" s="81">
        <v>7.0</v>
      </c>
      <c r="C104" s="4"/>
    </row>
    <row r="105">
      <c r="A105" s="83">
        <v>44105.0</v>
      </c>
      <c r="B105" s="81">
        <v>3.0</v>
      </c>
      <c r="C105" s="4"/>
    </row>
    <row r="106">
      <c r="A106" s="83">
        <v>44105.0</v>
      </c>
      <c r="B106" s="81">
        <v>3.0</v>
      </c>
      <c r="C106" s="4"/>
    </row>
    <row r="107">
      <c r="A107" s="83">
        <v>44136.0</v>
      </c>
      <c r="B107" s="81">
        <v>6.0</v>
      </c>
      <c r="C107" s="4"/>
    </row>
    <row r="108">
      <c r="A108" s="83">
        <v>44136.0</v>
      </c>
      <c r="B108" s="81">
        <v>2.0</v>
      </c>
    </row>
    <row r="109">
      <c r="A109" s="83">
        <v>44136.0</v>
      </c>
      <c r="B109" s="81">
        <v>3.0</v>
      </c>
    </row>
    <row r="110">
      <c r="A110" s="83">
        <v>44136.0</v>
      </c>
      <c r="B110" s="81">
        <v>3.0</v>
      </c>
    </row>
    <row r="111">
      <c r="A111" s="83">
        <v>44136.0</v>
      </c>
      <c r="B111" s="81">
        <v>7.0</v>
      </c>
    </row>
    <row r="112">
      <c r="A112" s="83">
        <v>44136.0</v>
      </c>
      <c r="B112" s="81">
        <v>7.0</v>
      </c>
    </row>
    <row r="113">
      <c r="A113" s="83">
        <v>44166.0</v>
      </c>
      <c r="B113" s="81">
        <v>6.0</v>
      </c>
    </row>
    <row r="114">
      <c r="A114" s="83">
        <v>44166.0</v>
      </c>
      <c r="B114" s="81">
        <v>3.0</v>
      </c>
    </row>
    <row r="115">
      <c r="A115" s="83">
        <v>44166.0</v>
      </c>
      <c r="B115" s="81">
        <v>1.0</v>
      </c>
    </row>
    <row r="116">
      <c r="A116" s="82">
        <v>44197.0</v>
      </c>
      <c r="B116" s="81">
        <v>2.0</v>
      </c>
    </row>
    <row r="117">
      <c r="A117" s="82">
        <v>44197.0</v>
      </c>
      <c r="B117" s="81">
        <v>7.0</v>
      </c>
    </row>
    <row r="118">
      <c r="A118" s="82">
        <v>44197.0</v>
      </c>
      <c r="B118" s="81">
        <v>3.0</v>
      </c>
    </row>
    <row r="119">
      <c r="A119" s="82">
        <v>44197.0</v>
      </c>
      <c r="B119" s="81">
        <v>6.0</v>
      </c>
    </row>
    <row r="120">
      <c r="A120" s="82">
        <v>44228.0</v>
      </c>
      <c r="B120" s="81">
        <v>1.0</v>
      </c>
    </row>
    <row r="121">
      <c r="A121" s="82">
        <v>44228.0</v>
      </c>
      <c r="B121" s="81">
        <v>4.0</v>
      </c>
    </row>
    <row r="122">
      <c r="A122" s="82">
        <v>44228.0</v>
      </c>
      <c r="B122" s="81">
        <v>2.0</v>
      </c>
    </row>
    <row r="123">
      <c r="A123" s="82">
        <v>44228.0</v>
      </c>
      <c r="B123" s="81">
        <v>5.0</v>
      </c>
    </row>
    <row r="124">
      <c r="A124" s="82">
        <v>44228.0</v>
      </c>
      <c r="B124" s="81">
        <v>1.0</v>
      </c>
    </row>
    <row r="125">
      <c r="A125" s="82">
        <v>44228.0</v>
      </c>
      <c r="B125" s="81">
        <v>1.0</v>
      </c>
    </row>
    <row r="126">
      <c r="A126" s="82">
        <v>44228.0</v>
      </c>
      <c r="B126" s="81">
        <v>4.0</v>
      </c>
    </row>
    <row r="127">
      <c r="A127" s="82">
        <v>44228.0</v>
      </c>
      <c r="B127" s="81">
        <v>7.0</v>
      </c>
    </row>
    <row r="128">
      <c r="A128" s="82">
        <v>44228.0</v>
      </c>
      <c r="B128" s="81">
        <v>2.0</v>
      </c>
    </row>
    <row r="129">
      <c r="A129" s="82">
        <v>44228.0</v>
      </c>
      <c r="B129" s="81">
        <v>3.0</v>
      </c>
    </row>
    <row r="130">
      <c r="A130" s="82">
        <v>44256.0</v>
      </c>
      <c r="B130" s="81">
        <v>3.0</v>
      </c>
    </row>
    <row r="131">
      <c r="A131" s="82">
        <v>44256.0</v>
      </c>
      <c r="B131" s="81">
        <v>2.0</v>
      </c>
    </row>
    <row r="132">
      <c r="A132" s="82">
        <v>44256.0</v>
      </c>
      <c r="B132" s="81">
        <v>6.0</v>
      </c>
    </row>
    <row r="133">
      <c r="A133" s="82">
        <v>44256.0</v>
      </c>
      <c r="B133" s="81">
        <v>7.0</v>
      </c>
    </row>
    <row r="134">
      <c r="A134" s="82">
        <v>44256.0</v>
      </c>
      <c r="B134" s="81">
        <v>3.0</v>
      </c>
    </row>
    <row r="135">
      <c r="A135" s="82">
        <v>44256.0</v>
      </c>
      <c r="B135" s="81">
        <v>6.0</v>
      </c>
    </row>
    <row r="136">
      <c r="A136" s="82">
        <v>44256.0</v>
      </c>
      <c r="B136" s="81">
        <v>7.0</v>
      </c>
    </row>
    <row r="137">
      <c r="A137" s="82">
        <v>44256.0</v>
      </c>
      <c r="B137" s="81">
        <v>3.0</v>
      </c>
    </row>
    <row r="138">
      <c r="A138" s="82">
        <v>44287.0</v>
      </c>
      <c r="B138" s="81">
        <v>9.0</v>
      </c>
    </row>
    <row r="139">
      <c r="A139" s="82">
        <v>44287.0</v>
      </c>
      <c r="B139" s="81">
        <v>6.0</v>
      </c>
    </row>
    <row r="140">
      <c r="A140" s="82">
        <v>44287.0</v>
      </c>
      <c r="B140" s="81">
        <v>8.0</v>
      </c>
    </row>
    <row r="141">
      <c r="A141" s="82">
        <v>44287.0</v>
      </c>
      <c r="B141" s="81">
        <v>1.0</v>
      </c>
    </row>
    <row r="142">
      <c r="A142" s="82">
        <v>44287.0</v>
      </c>
      <c r="B142" s="81">
        <v>1.0</v>
      </c>
    </row>
    <row r="143">
      <c r="A143" s="82">
        <v>44287.0</v>
      </c>
      <c r="B143" s="81">
        <v>2.0</v>
      </c>
    </row>
    <row r="144">
      <c r="A144" s="82">
        <v>44287.0</v>
      </c>
      <c r="B144" s="81">
        <v>2.0</v>
      </c>
    </row>
    <row r="145">
      <c r="A145" s="82">
        <v>44287.0</v>
      </c>
      <c r="B145" s="81">
        <v>2.0</v>
      </c>
    </row>
    <row r="146">
      <c r="A146" s="82">
        <v>44287.0</v>
      </c>
      <c r="B146" s="81">
        <v>3.0</v>
      </c>
    </row>
    <row r="147">
      <c r="A147" s="82">
        <v>44287.0</v>
      </c>
      <c r="B147" s="81">
        <v>3.0</v>
      </c>
    </row>
    <row r="148">
      <c r="A148" s="82">
        <v>44287.0</v>
      </c>
      <c r="B148" s="81">
        <v>5.0</v>
      </c>
    </row>
    <row r="149">
      <c r="A149" s="82">
        <v>44287.0</v>
      </c>
      <c r="B149" s="81">
        <v>3.0</v>
      </c>
    </row>
    <row r="150">
      <c r="A150" s="82">
        <v>44317.0</v>
      </c>
      <c r="B150" s="81">
        <v>6.0</v>
      </c>
    </row>
    <row r="151">
      <c r="A151" s="82">
        <v>44317.0</v>
      </c>
      <c r="B151" s="81">
        <v>3.0</v>
      </c>
    </row>
    <row r="152">
      <c r="A152" s="82">
        <v>44348.0</v>
      </c>
      <c r="B152" s="81">
        <v>8.0</v>
      </c>
    </row>
    <row r="153">
      <c r="A153" s="82"/>
      <c r="B153" s="81"/>
    </row>
    <row r="154">
      <c r="A154" s="80" t="s">
        <v>1</v>
      </c>
      <c r="B154" s="80" t="s">
        <v>5</v>
      </c>
    </row>
    <row r="155">
      <c r="A155" s="80"/>
      <c r="B155" s="80"/>
    </row>
    <row r="156">
      <c r="A156" s="80"/>
      <c r="B156" s="80"/>
    </row>
    <row r="157">
      <c r="A157" s="80"/>
      <c r="B157" s="80"/>
    </row>
    <row r="158">
      <c r="A158" s="80"/>
      <c r="B158" s="80"/>
    </row>
    <row r="159">
      <c r="A159" s="80"/>
      <c r="B159" s="80"/>
    </row>
    <row r="160">
      <c r="A160" s="80"/>
      <c r="B160" s="80"/>
    </row>
    <row r="161">
      <c r="A161" s="80"/>
      <c r="B161" s="80"/>
    </row>
    <row r="162">
      <c r="A162" s="80"/>
      <c r="B162" s="80"/>
    </row>
    <row r="163">
      <c r="A163" s="80"/>
      <c r="B163" s="80"/>
    </row>
    <row r="164">
      <c r="A164" s="80"/>
      <c r="B164" s="80"/>
    </row>
    <row r="165">
      <c r="A165" s="80"/>
      <c r="B165" s="80"/>
    </row>
    <row r="166">
      <c r="A166" s="80"/>
      <c r="B166" s="80"/>
    </row>
    <row r="167">
      <c r="A167" s="80"/>
      <c r="B167" s="80"/>
    </row>
    <row r="168">
      <c r="A168" s="80"/>
      <c r="B168" s="80"/>
    </row>
    <row r="169">
      <c r="A169" s="80"/>
      <c r="B169" s="80"/>
    </row>
    <row r="170">
      <c r="A170" s="80"/>
      <c r="B170" s="80"/>
    </row>
    <row r="171">
      <c r="A171" s="80"/>
      <c r="B171" s="80"/>
    </row>
    <row r="172">
      <c r="A172" s="80"/>
      <c r="B172" s="80"/>
    </row>
    <row r="173">
      <c r="A173" s="80"/>
      <c r="B173" s="80"/>
    </row>
    <row r="174">
      <c r="A174" s="80"/>
      <c r="B174" s="80"/>
    </row>
    <row r="175">
      <c r="A175" s="80"/>
      <c r="B175" s="80"/>
    </row>
    <row r="176">
      <c r="A176" s="80"/>
      <c r="B176" s="80"/>
    </row>
    <row r="177">
      <c r="A177" s="80"/>
      <c r="B177" s="80"/>
    </row>
    <row r="178">
      <c r="A178" s="80"/>
      <c r="B178" s="80"/>
    </row>
    <row r="179">
      <c r="A179" s="80"/>
      <c r="B179" s="80"/>
    </row>
    <row r="180">
      <c r="A180" s="80"/>
      <c r="B180" s="80"/>
    </row>
    <row r="181">
      <c r="A181" s="80"/>
      <c r="B181" s="80"/>
    </row>
    <row r="182">
      <c r="A182" s="80"/>
      <c r="B182" s="80"/>
    </row>
    <row r="183">
      <c r="A183" s="80"/>
      <c r="B183" s="80"/>
    </row>
    <row r="184">
      <c r="A184" s="80"/>
      <c r="B184" s="80"/>
    </row>
    <row r="185">
      <c r="A185" s="80"/>
      <c r="B185" s="80"/>
    </row>
    <row r="186">
      <c r="A186" s="80"/>
      <c r="B186" s="80"/>
    </row>
    <row r="187">
      <c r="A187" s="80"/>
      <c r="B187" s="80"/>
    </row>
    <row r="188">
      <c r="A188" s="80"/>
      <c r="B188" s="80"/>
    </row>
    <row r="189">
      <c r="A189" s="80"/>
      <c r="B189" s="80"/>
    </row>
    <row r="190">
      <c r="A190" s="80"/>
      <c r="B190" s="80"/>
    </row>
    <row r="191">
      <c r="A191" s="80"/>
      <c r="B191" s="80"/>
    </row>
    <row r="192">
      <c r="A192" s="80"/>
      <c r="B192" s="80"/>
    </row>
    <row r="193">
      <c r="A193" s="80"/>
      <c r="B193" s="80"/>
    </row>
    <row r="194">
      <c r="A194" s="80"/>
      <c r="B194" s="80"/>
    </row>
    <row r="195">
      <c r="A195" s="80"/>
      <c r="B195" s="80"/>
    </row>
    <row r="196">
      <c r="A196" s="80"/>
      <c r="B196" s="80"/>
    </row>
    <row r="197">
      <c r="A197" s="80"/>
      <c r="B197" s="80"/>
    </row>
    <row r="198">
      <c r="A198" s="80"/>
      <c r="B198" s="80"/>
    </row>
    <row r="199">
      <c r="A199" s="80"/>
      <c r="B199" s="80"/>
    </row>
    <row r="200">
      <c r="A200" s="80"/>
      <c r="B200" s="80"/>
    </row>
    <row r="201">
      <c r="A201" s="80"/>
      <c r="B201" s="80"/>
    </row>
    <row r="202">
      <c r="A202" s="80"/>
      <c r="B202" s="80"/>
    </row>
    <row r="203">
      <c r="A203" s="80"/>
      <c r="B203" s="80"/>
    </row>
    <row r="204">
      <c r="A204" s="80"/>
      <c r="B204" s="80"/>
    </row>
    <row r="205">
      <c r="A205" s="80"/>
      <c r="B205" s="80"/>
    </row>
    <row r="206">
      <c r="A206" s="80"/>
      <c r="B206" s="80"/>
    </row>
    <row r="207">
      <c r="A207" s="80"/>
      <c r="B207" s="80"/>
    </row>
    <row r="208">
      <c r="A208" s="80"/>
      <c r="B208" s="80"/>
    </row>
    <row r="209">
      <c r="A209" s="80"/>
      <c r="B209" s="80"/>
    </row>
    <row r="210">
      <c r="A210" s="80"/>
      <c r="B210" s="80"/>
    </row>
    <row r="211">
      <c r="A211" s="80"/>
      <c r="B211" s="80"/>
    </row>
    <row r="212">
      <c r="A212" s="80"/>
      <c r="B212" s="80"/>
    </row>
    <row r="213">
      <c r="A213" s="80"/>
      <c r="B213" s="80"/>
    </row>
    <row r="214">
      <c r="A214" s="80"/>
      <c r="B214" s="80"/>
    </row>
    <row r="215">
      <c r="A215" s="80"/>
      <c r="B215" s="80"/>
    </row>
    <row r="216">
      <c r="A216" s="80"/>
      <c r="B216" s="80"/>
    </row>
    <row r="217">
      <c r="A217" s="80"/>
      <c r="B217" s="80"/>
    </row>
    <row r="218">
      <c r="A218" s="80"/>
      <c r="B218" s="80"/>
    </row>
    <row r="219">
      <c r="A219" s="80"/>
      <c r="B219" s="80"/>
    </row>
    <row r="220">
      <c r="A220" s="80"/>
      <c r="B220" s="80"/>
    </row>
    <row r="221">
      <c r="A221" s="80"/>
      <c r="B221" s="80"/>
    </row>
    <row r="222">
      <c r="A222" s="80"/>
      <c r="B222" s="80"/>
    </row>
    <row r="223">
      <c r="A223" s="80"/>
      <c r="B223" s="80"/>
    </row>
    <row r="224">
      <c r="A224" s="80"/>
      <c r="B224" s="80"/>
    </row>
    <row r="225">
      <c r="A225" s="80"/>
      <c r="B225" s="80"/>
    </row>
    <row r="226">
      <c r="A226" s="80"/>
      <c r="B226" s="80"/>
    </row>
    <row r="227">
      <c r="A227" s="80"/>
      <c r="B227" s="80"/>
    </row>
    <row r="228">
      <c r="A228" s="80"/>
      <c r="B228" s="80"/>
    </row>
    <row r="229">
      <c r="A229" s="80"/>
      <c r="B229" s="80"/>
    </row>
    <row r="230">
      <c r="A230" s="80"/>
      <c r="B230" s="80"/>
    </row>
    <row r="231">
      <c r="A231" s="80"/>
      <c r="B231" s="80"/>
    </row>
    <row r="232">
      <c r="A232" s="80"/>
      <c r="B232" s="80"/>
    </row>
    <row r="233">
      <c r="A233" s="80"/>
      <c r="B233" s="80"/>
    </row>
    <row r="234">
      <c r="A234" s="80"/>
      <c r="B234" s="80"/>
    </row>
    <row r="235">
      <c r="A235" s="80"/>
      <c r="B235" s="80"/>
    </row>
    <row r="236">
      <c r="A236" s="80"/>
      <c r="B236" s="80"/>
    </row>
    <row r="237">
      <c r="A237" s="80"/>
      <c r="B237" s="80"/>
    </row>
    <row r="238">
      <c r="A238" s="80"/>
      <c r="B238" s="80"/>
    </row>
    <row r="239">
      <c r="A239" s="80"/>
      <c r="B239" s="80"/>
    </row>
    <row r="240">
      <c r="A240" s="80"/>
      <c r="B240" s="80"/>
    </row>
    <row r="241">
      <c r="A241" s="80"/>
      <c r="B241" s="80"/>
    </row>
    <row r="242">
      <c r="A242" s="80"/>
      <c r="B242" s="80"/>
    </row>
    <row r="243">
      <c r="A243" s="80"/>
      <c r="B243" s="80"/>
    </row>
    <row r="244">
      <c r="A244" s="80"/>
      <c r="B244" s="80"/>
    </row>
    <row r="245">
      <c r="A245" s="80"/>
      <c r="B245" s="80"/>
    </row>
    <row r="246">
      <c r="A246" s="80"/>
      <c r="B246" s="80"/>
    </row>
    <row r="247">
      <c r="A247" s="80"/>
      <c r="B247" s="80"/>
    </row>
    <row r="248">
      <c r="A248" s="80"/>
      <c r="B248" s="80"/>
    </row>
    <row r="249">
      <c r="A249" s="80"/>
      <c r="B249" s="80"/>
    </row>
    <row r="250">
      <c r="A250" s="80"/>
      <c r="B250" s="80"/>
    </row>
    <row r="251">
      <c r="A251" s="80"/>
      <c r="B251" s="80"/>
    </row>
    <row r="252">
      <c r="A252" s="80"/>
      <c r="B252" s="80"/>
    </row>
    <row r="253">
      <c r="A253" s="80"/>
      <c r="B253" s="80"/>
    </row>
    <row r="254">
      <c r="A254" s="80"/>
      <c r="B254" s="80"/>
    </row>
  </sheetData>
  <drawing r:id="rId1"/>
</worksheet>
</file>