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tables/table1.xml" ContentType="application/vnd.openxmlformats-officedocument.spreadsheetml.table+xml"/>
  <Override PartName="/xl/activeX/activeX5.xml" ContentType="application/vnd.ms-office.activeX+xml"/>
  <Override PartName="/xl/activeX/activeX6.xml" ContentType="application/vnd.ms-office.activeX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3820"/>
  <bookViews>
    <workbookView xWindow="-45" yWindow="-45" windowWidth="16020" windowHeight="12030"/>
  </bookViews>
  <sheets>
    <sheet name="Parameters" sheetId="1" r:id="rId1"/>
    <sheet name="AmortSched" sheetId="2" r:id="rId2"/>
  </sheets>
  <calcPr calcId="124519"/>
  <webPublishing codePage="1252"/>
</workbook>
</file>

<file path=xl/calcChain.xml><?xml version="1.0" encoding="utf-8"?>
<calcChain xmlns="http://schemas.openxmlformats.org/spreadsheetml/2006/main">
  <c r="H16" i="1"/>
  <c r="H7" s="1"/>
  <c r="C7" i="2"/>
  <c r="C6"/>
  <c r="B1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C1"/>
  <c r="C2"/>
  <c r="H11" i="1"/>
  <c r="C5" i="2"/>
  <c r="H4" i="1"/>
  <c r="C4" i="2" s="1"/>
  <c r="E15" i="1"/>
  <c r="E17" l="1"/>
  <c r="C3" i="2"/>
  <c r="E13" i="1"/>
  <c r="A10" i="2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E10"/>
  <c r="C71"/>
  <c r="C72"/>
  <c r="C73"/>
  <c r="C74"/>
  <c r="C75"/>
  <c r="C76"/>
  <c r="C77"/>
  <c r="C78"/>
  <c r="C79"/>
  <c r="C80"/>
  <c r="C81"/>
  <c r="C176" l="1"/>
  <c r="C180"/>
  <c r="C182"/>
  <c r="C184"/>
  <c r="C186"/>
  <c r="C188"/>
  <c r="C190"/>
  <c r="C192"/>
  <c r="C194"/>
  <c r="C196"/>
  <c r="C198"/>
  <c r="C200"/>
  <c r="C202"/>
  <c r="C204"/>
  <c r="C206"/>
  <c r="C208"/>
  <c r="C210"/>
  <c r="C212"/>
  <c r="C214"/>
  <c r="C216"/>
  <c r="C218"/>
  <c r="C220"/>
  <c r="C222"/>
  <c r="C224"/>
  <c r="C226"/>
  <c r="C228"/>
  <c r="C230"/>
  <c r="C232"/>
  <c r="C234"/>
  <c r="C236"/>
  <c r="C238"/>
  <c r="C240"/>
  <c r="C242"/>
  <c r="C244"/>
  <c r="C246"/>
  <c r="C248"/>
  <c r="C250"/>
  <c r="C252"/>
  <c r="C254"/>
  <c r="C256"/>
  <c r="C258"/>
  <c r="C260"/>
  <c r="C262"/>
  <c r="C264"/>
  <c r="C266"/>
  <c r="C267"/>
  <c r="C269"/>
  <c r="C271"/>
  <c r="C273"/>
  <c r="C275"/>
  <c r="C277"/>
  <c r="C279"/>
  <c r="C281"/>
  <c r="C283"/>
  <c r="C285"/>
  <c r="C287"/>
  <c r="C289"/>
  <c r="C291"/>
  <c r="C293"/>
  <c r="C295"/>
  <c r="C297"/>
  <c r="C299"/>
  <c r="C301"/>
  <c r="C303"/>
  <c r="C305"/>
  <c r="C307"/>
  <c r="C309"/>
  <c r="C310"/>
  <c r="C312"/>
  <c r="C314"/>
  <c r="C316"/>
  <c r="C318"/>
  <c r="C320"/>
  <c r="C322"/>
  <c r="C324"/>
  <c r="C326"/>
  <c r="C328"/>
  <c r="C330"/>
  <c r="C332"/>
  <c r="C334"/>
  <c r="C336"/>
  <c r="C338"/>
  <c r="C340"/>
  <c r="C342"/>
  <c r="C344"/>
  <c r="C346"/>
  <c r="C348"/>
  <c r="C350"/>
  <c r="C352"/>
  <c r="C354"/>
  <c r="C356"/>
  <c r="C358"/>
  <c r="C360"/>
  <c r="C362"/>
  <c r="C364"/>
  <c r="C366"/>
  <c r="C368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7"/>
  <c r="C178"/>
  <c r="C179"/>
  <c r="C181"/>
  <c r="C183"/>
  <c r="C185"/>
  <c r="C187"/>
  <c r="C189"/>
  <c r="C191"/>
  <c r="C193"/>
  <c r="C195"/>
  <c r="C197"/>
  <c r="C199"/>
  <c r="C201"/>
  <c r="C203"/>
  <c r="C205"/>
  <c r="C207"/>
  <c r="C209"/>
  <c r="C211"/>
  <c r="C213"/>
  <c r="C215"/>
  <c r="C217"/>
  <c r="C219"/>
  <c r="C221"/>
  <c r="C223"/>
  <c r="C225"/>
  <c r="C227"/>
  <c r="C229"/>
  <c r="C231"/>
  <c r="C233"/>
  <c r="C235"/>
  <c r="C237"/>
  <c r="C239"/>
  <c r="C241"/>
  <c r="C243"/>
  <c r="C245"/>
  <c r="C247"/>
  <c r="C249"/>
  <c r="C251"/>
  <c r="C253"/>
  <c r="C255"/>
  <c r="C257"/>
  <c r="C259"/>
  <c r="C261"/>
  <c r="C263"/>
  <c r="C265"/>
  <c r="C268"/>
  <c r="C270"/>
  <c r="C272"/>
  <c r="C274"/>
  <c r="C276"/>
  <c r="C278"/>
  <c r="C280"/>
  <c r="C282"/>
  <c r="C284"/>
  <c r="C286"/>
  <c r="C288"/>
  <c r="C290"/>
  <c r="C292"/>
  <c r="C294"/>
  <c r="C296"/>
  <c r="C298"/>
  <c r="C300"/>
  <c r="C302"/>
  <c r="C304"/>
  <c r="C306"/>
  <c r="C308"/>
  <c r="C311"/>
  <c r="C313"/>
  <c r="C315"/>
  <c r="C317"/>
  <c r="C319"/>
  <c r="C321"/>
  <c r="C323"/>
  <c r="C325"/>
  <c r="C327"/>
  <c r="C329"/>
  <c r="C331"/>
  <c r="C333"/>
  <c r="C335"/>
  <c r="C337"/>
  <c r="C339"/>
  <c r="C341"/>
  <c r="C343"/>
  <c r="C345"/>
  <c r="C347"/>
  <c r="C349"/>
  <c r="C351"/>
  <c r="C353"/>
  <c r="C355"/>
  <c r="C357"/>
  <c r="C359"/>
  <c r="C361"/>
  <c r="C363"/>
  <c r="C365"/>
  <c r="C367"/>
  <c r="C369"/>
  <c r="D10"/>
  <c r="F10" s="1"/>
  <c r="E11" l="1"/>
  <c r="D11" s="1"/>
  <c r="F11" s="1"/>
  <c r="E12" l="1"/>
  <c r="D12" s="1"/>
  <c r="F12" s="1"/>
  <c r="E13" l="1"/>
  <c r="D13" s="1"/>
  <c r="F13" s="1"/>
  <c r="E14" l="1"/>
  <c r="D14" s="1"/>
  <c r="F14" s="1"/>
  <c r="E15" l="1"/>
  <c r="D15" s="1"/>
  <c r="F15" s="1"/>
  <c r="E16" l="1"/>
  <c r="D16" s="1"/>
  <c r="F16" s="1"/>
  <c r="E17" l="1"/>
  <c r="D17" s="1"/>
  <c r="F17" s="1"/>
  <c r="E18" l="1"/>
  <c r="D18" s="1"/>
  <c r="F18" s="1"/>
  <c r="E19" l="1"/>
  <c r="D19" s="1"/>
  <c r="F19" s="1"/>
  <c r="E20" l="1"/>
  <c r="D20" s="1"/>
  <c r="F20" s="1"/>
  <c r="E21" l="1"/>
  <c r="D21" s="1"/>
  <c r="F21" s="1"/>
  <c r="E22" l="1"/>
  <c r="D22" s="1"/>
  <c r="F22" s="1"/>
  <c r="E23" l="1"/>
  <c r="D23" s="1"/>
  <c r="F23" s="1"/>
  <c r="E24" l="1"/>
  <c r="D24" s="1"/>
  <c r="F24" s="1"/>
  <c r="E25" l="1"/>
  <c r="D25" s="1"/>
  <c r="F25" s="1"/>
  <c r="E26" l="1"/>
  <c r="D26" s="1"/>
  <c r="F26" s="1"/>
  <c r="E27" l="1"/>
  <c r="D27" s="1"/>
  <c r="F27" s="1"/>
  <c r="E28" l="1"/>
  <c r="D28" s="1"/>
  <c r="F28" s="1"/>
  <c r="E29" l="1"/>
  <c r="D29" s="1"/>
  <c r="F29" s="1"/>
  <c r="E30" l="1"/>
  <c r="D30" s="1"/>
  <c r="F30" s="1"/>
  <c r="E31" l="1"/>
  <c r="D31" s="1"/>
  <c r="F31" s="1"/>
  <c r="E32" l="1"/>
  <c r="D32" s="1"/>
  <c r="F32" s="1"/>
  <c r="E33" l="1"/>
  <c r="D33" s="1"/>
  <c r="F33" s="1"/>
  <c r="E34" l="1"/>
  <c r="D34" s="1"/>
  <c r="F34" s="1"/>
  <c r="E35" l="1"/>
  <c r="D35" s="1"/>
  <c r="F35" s="1"/>
  <c r="E36" l="1"/>
  <c r="D36" s="1"/>
  <c r="F36" s="1"/>
  <c r="E37" l="1"/>
  <c r="D37" s="1"/>
  <c r="F37" s="1"/>
  <c r="E38" l="1"/>
  <c r="D38" s="1"/>
  <c r="F38" s="1"/>
  <c r="E39" l="1"/>
  <c r="D39" s="1"/>
  <c r="F39" s="1"/>
  <c r="E40" l="1"/>
  <c r="D40" s="1"/>
  <c r="F40" s="1"/>
  <c r="E41" l="1"/>
  <c r="D41" s="1"/>
  <c r="F41" s="1"/>
  <c r="E42" l="1"/>
  <c r="D42" s="1"/>
  <c r="F42" s="1"/>
  <c r="E43" l="1"/>
  <c r="D43" s="1"/>
  <c r="F43" s="1"/>
  <c r="E44" l="1"/>
  <c r="D44" s="1"/>
  <c r="F44" s="1"/>
  <c r="E45" l="1"/>
  <c r="D45" s="1"/>
  <c r="F45" s="1"/>
  <c r="E46" l="1"/>
  <c r="D46" s="1"/>
  <c r="F46" s="1"/>
  <c r="E47" l="1"/>
  <c r="D47" s="1"/>
  <c r="F47" s="1"/>
  <c r="E48" l="1"/>
  <c r="D48" s="1"/>
  <c r="F48" s="1"/>
  <c r="E49" l="1"/>
  <c r="D49" s="1"/>
  <c r="F49" s="1"/>
  <c r="E50" l="1"/>
  <c r="D50" s="1"/>
  <c r="F50" s="1"/>
  <c r="E51" l="1"/>
  <c r="D51" s="1"/>
  <c r="F51" s="1"/>
  <c r="E52" l="1"/>
  <c r="D52" s="1"/>
  <c r="F52" s="1"/>
  <c r="E53" l="1"/>
  <c r="D53" s="1"/>
  <c r="F53" s="1"/>
  <c r="E54" l="1"/>
  <c r="D54" s="1"/>
  <c r="F54" s="1"/>
  <c r="E55" l="1"/>
  <c r="D55" s="1"/>
  <c r="F55" s="1"/>
  <c r="E56" l="1"/>
  <c r="D56" s="1"/>
  <c r="F56" s="1"/>
  <c r="E57" l="1"/>
  <c r="D57" s="1"/>
  <c r="F57" s="1"/>
  <c r="E58" l="1"/>
  <c r="D58" s="1"/>
  <c r="F58" s="1"/>
  <c r="E59" l="1"/>
  <c r="D59" s="1"/>
  <c r="F59" s="1"/>
  <c r="E60" l="1"/>
  <c r="D60" s="1"/>
  <c r="F60" s="1"/>
  <c r="E61" l="1"/>
  <c r="D61" s="1"/>
  <c r="F61" s="1"/>
  <c r="E62" l="1"/>
  <c r="D62" s="1"/>
  <c r="F62" s="1"/>
  <c r="E63" l="1"/>
  <c r="D63" s="1"/>
  <c r="F63" s="1"/>
  <c r="E64" l="1"/>
  <c r="D64" s="1"/>
  <c r="F64" s="1"/>
  <c r="E65" l="1"/>
  <c r="D65" s="1"/>
  <c r="F65" s="1"/>
  <c r="E66" l="1"/>
  <c r="D66" s="1"/>
  <c r="F66" s="1"/>
  <c r="E67" l="1"/>
  <c r="D67" s="1"/>
  <c r="F67" s="1"/>
  <c r="E68" l="1"/>
  <c r="D68" s="1"/>
  <c r="F68" s="1"/>
  <c r="E69" l="1"/>
  <c r="D69" s="1"/>
  <c r="F69" s="1"/>
  <c r="E70" l="1"/>
  <c r="D70" s="1"/>
  <c r="F70" s="1"/>
  <c r="E71" l="1"/>
  <c r="D71" s="1"/>
  <c r="F71" s="1"/>
  <c r="E72" l="1"/>
  <c r="D72" s="1"/>
  <c r="F72" s="1"/>
  <c r="E73" l="1"/>
  <c r="D73" s="1"/>
  <c r="F73" s="1"/>
  <c r="E74" l="1"/>
  <c r="D74" s="1"/>
  <c r="F74" s="1"/>
  <c r="E75" l="1"/>
  <c r="D75" s="1"/>
  <c r="F75" s="1"/>
  <c r="E76" l="1"/>
  <c r="D76" s="1"/>
  <c r="F76" s="1"/>
  <c r="E77" l="1"/>
  <c r="D77" s="1"/>
  <c r="F77" s="1"/>
  <c r="E78" l="1"/>
  <c r="D78" s="1"/>
  <c r="F78" s="1"/>
  <c r="E79" l="1"/>
  <c r="D79" s="1"/>
  <c r="F79" s="1"/>
  <c r="E80" l="1"/>
  <c r="D80" s="1"/>
  <c r="F80" s="1"/>
  <c r="E81" l="1"/>
  <c r="D81" s="1"/>
  <c r="F81" s="1"/>
  <c r="E82" l="1"/>
  <c r="D82" s="1"/>
  <c r="F82" s="1"/>
  <c r="E83" l="1"/>
  <c r="D83" s="1"/>
  <c r="F83" s="1"/>
  <c r="E84" l="1"/>
  <c r="D84" s="1"/>
  <c r="F84" s="1"/>
  <c r="E85" l="1"/>
  <c r="D85" s="1"/>
  <c r="F85" s="1"/>
  <c r="E86" l="1"/>
  <c r="D86" s="1"/>
  <c r="F86" s="1"/>
  <c r="E87" l="1"/>
  <c r="D87" s="1"/>
  <c r="F87" s="1"/>
  <c r="E88" l="1"/>
  <c r="D88" s="1"/>
  <c r="F88" s="1"/>
  <c r="E89" l="1"/>
  <c r="D89" s="1"/>
  <c r="F89" s="1"/>
  <c r="E90" l="1"/>
  <c r="D90" s="1"/>
  <c r="F90" s="1"/>
  <c r="E91" l="1"/>
  <c r="D91" s="1"/>
  <c r="F91" s="1"/>
  <c r="E92" l="1"/>
  <c r="D92" s="1"/>
  <c r="F92" s="1"/>
  <c r="E93" l="1"/>
  <c r="D93" s="1"/>
  <c r="F93" s="1"/>
  <c r="E94" l="1"/>
  <c r="D94" s="1"/>
  <c r="F94" s="1"/>
  <c r="E95" l="1"/>
  <c r="D95" s="1"/>
  <c r="F95" s="1"/>
  <c r="E96" l="1"/>
  <c r="D96" s="1"/>
  <c r="F96" s="1"/>
  <c r="E97" l="1"/>
  <c r="D97" s="1"/>
  <c r="F97" s="1"/>
  <c r="E98" l="1"/>
  <c r="D98" s="1"/>
  <c r="F98" s="1"/>
  <c r="E99" l="1"/>
  <c r="D99" s="1"/>
  <c r="F99" s="1"/>
  <c r="E100" l="1"/>
  <c r="D100" s="1"/>
  <c r="F100" s="1"/>
  <c r="E101" l="1"/>
  <c r="D101" s="1"/>
  <c r="F101" s="1"/>
  <c r="E102" l="1"/>
  <c r="D102" s="1"/>
  <c r="F102" s="1"/>
  <c r="E103" l="1"/>
  <c r="D103" s="1"/>
  <c r="F103" s="1"/>
  <c r="E104" l="1"/>
  <c r="D104" s="1"/>
  <c r="F104" s="1"/>
  <c r="E105" l="1"/>
  <c r="D105" s="1"/>
  <c r="F105" s="1"/>
  <c r="E106" l="1"/>
  <c r="D106" s="1"/>
  <c r="F106" s="1"/>
  <c r="E107" l="1"/>
  <c r="D107" s="1"/>
  <c r="F107" s="1"/>
  <c r="E108" l="1"/>
  <c r="D108" s="1"/>
  <c r="F108" s="1"/>
  <c r="E109" l="1"/>
  <c r="D109" s="1"/>
  <c r="F109" s="1"/>
  <c r="E110" l="1"/>
  <c r="D110" s="1"/>
  <c r="F110" s="1"/>
  <c r="E111" l="1"/>
  <c r="D111" s="1"/>
  <c r="F111" s="1"/>
  <c r="E112" l="1"/>
  <c r="D112" s="1"/>
  <c r="F112" s="1"/>
  <c r="E113" l="1"/>
  <c r="D113" s="1"/>
  <c r="F113" s="1"/>
  <c r="E114" l="1"/>
  <c r="D114" s="1"/>
  <c r="F114" s="1"/>
  <c r="E115" l="1"/>
  <c r="D115" s="1"/>
  <c r="F115" s="1"/>
  <c r="E116" l="1"/>
  <c r="D116" s="1"/>
  <c r="F116" s="1"/>
  <c r="E117" l="1"/>
  <c r="D117" s="1"/>
  <c r="F117" s="1"/>
  <c r="E118" l="1"/>
  <c r="D118" s="1"/>
  <c r="F118" s="1"/>
  <c r="E119" l="1"/>
  <c r="D119" s="1"/>
  <c r="F119" s="1"/>
  <c r="E120" l="1"/>
  <c r="D120" s="1"/>
  <c r="F120" s="1"/>
  <c r="E121" l="1"/>
  <c r="D121" s="1"/>
  <c r="F121" s="1"/>
  <c r="E122" l="1"/>
  <c r="D122" s="1"/>
  <c r="F122" s="1"/>
  <c r="E123" l="1"/>
  <c r="D123" s="1"/>
  <c r="F123" s="1"/>
  <c r="E124" l="1"/>
  <c r="D124" s="1"/>
  <c r="F124" s="1"/>
  <c r="E125" l="1"/>
  <c r="D125" s="1"/>
  <c r="F125" s="1"/>
  <c r="E126" l="1"/>
  <c r="D126" s="1"/>
  <c r="F126" s="1"/>
  <c r="E127" l="1"/>
  <c r="D127" s="1"/>
  <c r="F127" s="1"/>
  <c r="E128" l="1"/>
  <c r="D128" s="1"/>
  <c r="F128" s="1"/>
  <c r="E129" l="1"/>
  <c r="D129" s="1"/>
  <c r="F129" s="1"/>
  <c r="E130" l="1"/>
  <c r="D130" s="1"/>
  <c r="F130" s="1"/>
  <c r="E131" l="1"/>
  <c r="D131" s="1"/>
  <c r="F131" s="1"/>
  <c r="E132" l="1"/>
  <c r="D132" s="1"/>
  <c r="F132" s="1"/>
  <c r="E133" l="1"/>
  <c r="D133" s="1"/>
  <c r="F133" s="1"/>
  <c r="E134" l="1"/>
  <c r="D134" s="1"/>
  <c r="F134" s="1"/>
  <c r="E135" l="1"/>
  <c r="D135" s="1"/>
  <c r="F135" s="1"/>
  <c r="E136" l="1"/>
  <c r="D136" s="1"/>
  <c r="F136" s="1"/>
  <c r="E137" l="1"/>
  <c r="D137" s="1"/>
  <c r="F137" s="1"/>
  <c r="E138" l="1"/>
  <c r="D138" s="1"/>
  <c r="F138" s="1"/>
  <c r="E139" s="1"/>
  <c r="D139" s="1"/>
  <c r="F139" s="1"/>
  <c r="E140" s="1"/>
  <c r="D140" s="1"/>
  <c r="F140" s="1"/>
  <c r="E141" s="1"/>
  <c r="D141" s="1"/>
  <c r="F141" s="1"/>
  <c r="E142" s="1"/>
  <c r="D142" s="1"/>
  <c r="F142" s="1"/>
  <c r="E143" s="1"/>
  <c r="D143" s="1"/>
  <c r="F143" s="1"/>
  <c r="E144" s="1"/>
  <c r="D144" s="1"/>
  <c r="F144" s="1"/>
  <c r="E145" s="1"/>
  <c r="D145" s="1"/>
  <c r="F145" s="1"/>
  <c r="E146" s="1"/>
  <c r="D146" s="1"/>
  <c r="F146" s="1"/>
  <c r="E147" s="1"/>
  <c r="D147" s="1"/>
  <c r="F147" s="1"/>
  <c r="E148" s="1"/>
  <c r="D148" s="1"/>
  <c r="F148" s="1"/>
  <c r="E149" s="1"/>
  <c r="D149" s="1"/>
  <c r="F149" s="1"/>
  <c r="E150" s="1"/>
  <c r="D150" s="1"/>
  <c r="F150" s="1"/>
  <c r="E151" s="1"/>
  <c r="D151" s="1"/>
  <c r="F151" s="1"/>
  <c r="E152" s="1"/>
  <c r="D152" s="1"/>
  <c r="F152" s="1"/>
  <c r="E153" s="1"/>
  <c r="D153" s="1"/>
  <c r="F153" s="1"/>
  <c r="E154" s="1"/>
  <c r="D154" s="1"/>
  <c r="F154" s="1"/>
  <c r="E155" s="1"/>
  <c r="D155" s="1"/>
  <c r="F155" s="1"/>
  <c r="E156" s="1"/>
  <c r="D156" s="1"/>
  <c r="F156" s="1"/>
  <c r="E157" s="1"/>
  <c r="D157" s="1"/>
  <c r="F157" s="1"/>
  <c r="E158" s="1"/>
  <c r="D158" s="1"/>
  <c r="F158" s="1"/>
  <c r="E159" s="1"/>
  <c r="D159" s="1"/>
  <c r="F159" s="1"/>
  <c r="E160" s="1"/>
  <c r="D160" s="1"/>
  <c r="F160" s="1"/>
  <c r="E161" s="1"/>
  <c r="D161" s="1"/>
  <c r="F161" s="1"/>
  <c r="E162" s="1"/>
  <c r="D162" s="1"/>
  <c r="F162" s="1"/>
  <c r="E163" s="1"/>
  <c r="D163" s="1"/>
  <c r="F163" s="1"/>
  <c r="E164" s="1"/>
  <c r="D164" s="1"/>
  <c r="F164" s="1"/>
  <c r="E165" s="1"/>
  <c r="D165" s="1"/>
  <c r="F165" s="1"/>
  <c r="E166" s="1"/>
  <c r="D166" s="1"/>
  <c r="F166" s="1"/>
  <c r="E167" s="1"/>
  <c r="D167" s="1"/>
  <c r="F167" s="1"/>
  <c r="E168" s="1"/>
  <c r="D168" s="1"/>
  <c r="F168" s="1"/>
  <c r="E169" s="1"/>
  <c r="D169" s="1"/>
  <c r="F169" s="1"/>
  <c r="E170" s="1"/>
  <c r="D170" s="1"/>
  <c r="F170" s="1"/>
  <c r="E171" s="1"/>
  <c r="D171" s="1"/>
  <c r="F171" s="1"/>
  <c r="E172" s="1"/>
  <c r="D172" s="1"/>
  <c r="F172" s="1"/>
  <c r="E173" s="1"/>
  <c r="D173" s="1"/>
  <c r="F173" s="1"/>
  <c r="E174" s="1"/>
  <c r="D174" s="1"/>
  <c r="F174" s="1"/>
  <c r="E175" s="1"/>
  <c r="D175" s="1"/>
  <c r="F175" s="1"/>
  <c r="E176" s="1"/>
  <c r="D176" s="1"/>
  <c r="F176" s="1"/>
  <c r="E177" s="1"/>
  <c r="D177" s="1"/>
  <c r="F177" s="1"/>
  <c r="E178" s="1"/>
  <c r="D178" s="1"/>
  <c r="F178" s="1"/>
  <c r="E179" s="1"/>
  <c r="D179" s="1"/>
  <c r="F179" s="1"/>
  <c r="E180" s="1"/>
  <c r="D180" s="1"/>
  <c r="F180" s="1"/>
  <c r="E181" s="1"/>
  <c r="D181" s="1"/>
  <c r="F181" s="1"/>
  <c r="E182" s="1"/>
  <c r="D182" s="1"/>
  <c r="F182" s="1"/>
  <c r="E183" s="1"/>
  <c r="D183" s="1"/>
  <c r="F183" s="1"/>
  <c r="E184" s="1"/>
  <c r="D184" s="1"/>
  <c r="F184" s="1"/>
  <c r="E185" s="1"/>
  <c r="D185" s="1"/>
  <c r="F185" s="1"/>
  <c r="E186" s="1"/>
  <c r="D186" s="1"/>
  <c r="F186" s="1"/>
  <c r="E187" s="1"/>
  <c r="D187" s="1"/>
  <c r="F187" s="1"/>
  <c r="E188" s="1"/>
  <c r="D188" s="1"/>
  <c r="F188" s="1"/>
  <c r="E189" s="1"/>
  <c r="D189" s="1"/>
  <c r="F189" s="1"/>
  <c r="E190" s="1"/>
  <c r="D190" s="1"/>
  <c r="F190" s="1"/>
  <c r="E191" s="1"/>
  <c r="D191" s="1"/>
  <c r="F191" s="1"/>
  <c r="E192" s="1"/>
  <c r="D192" s="1"/>
  <c r="F192" s="1"/>
  <c r="E193" s="1"/>
  <c r="D193" s="1"/>
  <c r="F193" s="1"/>
  <c r="E194" s="1"/>
  <c r="D194" s="1"/>
  <c r="F194" s="1"/>
  <c r="E195" s="1"/>
  <c r="D195" s="1"/>
  <c r="F195" s="1"/>
  <c r="E196" s="1"/>
  <c r="D196" s="1"/>
  <c r="F196" s="1"/>
  <c r="E197" s="1"/>
  <c r="D197" s="1"/>
  <c r="F197" s="1"/>
  <c r="E198" s="1"/>
  <c r="D198" s="1"/>
  <c r="F198" s="1"/>
  <c r="E199" s="1"/>
  <c r="D199" s="1"/>
  <c r="F199" s="1"/>
  <c r="E200" s="1"/>
  <c r="D200" s="1"/>
  <c r="F200" s="1"/>
  <c r="E201" s="1"/>
  <c r="D201" s="1"/>
  <c r="F201" s="1"/>
  <c r="E202" s="1"/>
  <c r="D202" s="1"/>
  <c r="F202" s="1"/>
  <c r="E203" s="1"/>
  <c r="D203" s="1"/>
  <c r="F203" s="1"/>
  <c r="E204" s="1"/>
  <c r="D204" s="1"/>
  <c r="F204" s="1"/>
  <c r="E205" s="1"/>
  <c r="D205" s="1"/>
  <c r="F205" s="1"/>
  <c r="E206" s="1"/>
  <c r="D206" s="1"/>
  <c r="F206" s="1"/>
  <c r="E207" s="1"/>
  <c r="D207" s="1"/>
  <c r="F207" s="1"/>
  <c r="E208" s="1"/>
  <c r="D208" s="1"/>
  <c r="F208" s="1"/>
  <c r="E209" s="1"/>
  <c r="D209" s="1"/>
  <c r="F209" s="1"/>
  <c r="E210" s="1"/>
  <c r="D210" s="1"/>
  <c r="F210" s="1"/>
  <c r="E211" s="1"/>
  <c r="D211" s="1"/>
  <c r="F211" s="1"/>
  <c r="E212" s="1"/>
  <c r="D212" s="1"/>
  <c r="F212" s="1"/>
  <c r="E213" s="1"/>
  <c r="D213" s="1"/>
  <c r="F213" s="1"/>
  <c r="E214" s="1"/>
  <c r="D214" s="1"/>
  <c r="F214" s="1"/>
  <c r="E215" s="1"/>
  <c r="D215" s="1"/>
  <c r="F215" s="1"/>
  <c r="E216" s="1"/>
  <c r="D216" s="1"/>
  <c r="F216" s="1"/>
  <c r="E217" s="1"/>
  <c r="D217" s="1"/>
  <c r="F217" s="1"/>
  <c r="E218" s="1"/>
  <c r="D218" s="1"/>
  <c r="F218" s="1"/>
  <c r="E219" s="1"/>
  <c r="D219" s="1"/>
  <c r="F219" s="1"/>
  <c r="E220" s="1"/>
  <c r="D220" s="1"/>
  <c r="F220" s="1"/>
  <c r="E221" s="1"/>
  <c r="D221" s="1"/>
  <c r="F221" s="1"/>
  <c r="E222" s="1"/>
  <c r="D222" s="1"/>
  <c r="F222" s="1"/>
  <c r="E223" s="1"/>
  <c r="D223" s="1"/>
  <c r="F223" s="1"/>
  <c r="E224" s="1"/>
  <c r="D224" s="1"/>
  <c r="F224" s="1"/>
  <c r="E225" s="1"/>
  <c r="D225" s="1"/>
  <c r="F225" s="1"/>
  <c r="E226" s="1"/>
  <c r="D226" s="1"/>
  <c r="F226" s="1"/>
  <c r="E227" s="1"/>
  <c r="D227" s="1"/>
  <c r="F227" s="1"/>
  <c r="E228" s="1"/>
  <c r="D228" s="1"/>
  <c r="F228" s="1"/>
  <c r="E229" s="1"/>
  <c r="D229" s="1"/>
  <c r="F229" s="1"/>
  <c r="E230" s="1"/>
  <c r="D230" s="1"/>
  <c r="F230" s="1"/>
  <c r="E231" s="1"/>
  <c r="D231" s="1"/>
  <c r="F231" s="1"/>
  <c r="E232" s="1"/>
  <c r="D232" s="1"/>
  <c r="F232" s="1"/>
  <c r="E233" s="1"/>
  <c r="D233" s="1"/>
  <c r="F233" s="1"/>
  <c r="E234" s="1"/>
  <c r="D234" s="1"/>
  <c r="F234" s="1"/>
  <c r="E235" s="1"/>
  <c r="D235" s="1"/>
  <c r="F235" s="1"/>
  <c r="E236" s="1"/>
  <c r="D236" s="1"/>
  <c r="F236" s="1"/>
  <c r="E237" s="1"/>
  <c r="D237" s="1"/>
  <c r="F237" s="1"/>
  <c r="E238" s="1"/>
  <c r="D238" s="1"/>
  <c r="F238" s="1"/>
  <c r="E239" s="1"/>
  <c r="D239" s="1"/>
  <c r="F239" s="1"/>
  <c r="E240" s="1"/>
  <c r="D240" s="1"/>
  <c r="F240" s="1"/>
  <c r="E241" s="1"/>
  <c r="D241" s="1"/>
  <c r="F241" s="1"/>
  <c r="E242" s="1"/>
  <c r="D242" s="1"/>
  <c r="F242" s="1"/>
  <c r="E243" s="1"/>
  <c r="D243" s="1"/>
  <c r="F243" s="1"/>
  <c r="E244" s="1"/>
  <c r="D244" s="1"/>
  <c r="F244" s="1"/>
  <c r="E245" s="1"/>
  <c r="D245" s="1"/>
  <c r="F245" s="1"/>
  <c r="E246" s="1"/>
  <c r="D246" s="1"/>
  <c r="F246" s="1"/>
  <c r="E247" s="1"/>
  <c r="D247" s="1"/>
  <c r="F247" s="1"/>
  <c r="E248" s="1"/>
  <c r="D248" s="1"/>
  <c r="F248" s="1"/>
  <c r="E249" s="1"/>
  <c r="D249" s="1"/>
  <c r="F249" s="1"/>
  <c r="E250" s="1"/>
  <c r="D250" s="1"/>
  <c r="F250" s="1"/>
  <c r="E251" s="1"/>
  <c r="D251" s="1"/>
  <c r="F251" s="1"/>
  <c r="E252" s="1"/>
  <c r="D252" s="1"/>
  <c r="F252" s="1"/>
  <c r="E253" s="1"/>
  <c r="D253" s="1"/>
  <c r="F253" s="1"/>
  <c r="E254" s="1"/>
  <c r="D254" s="1"/>
  <c r="F254" s="1"/>
  <c r="E255" s="1"/>
  <c r="D255" s="1"/>
  <c r="F255" s="1"/>
  <c r="E256" s="1"/>
  <c r="D256" s="1"/>
  <c r="F256" s="1"/>
  <c r="E257" s="1"/>
  <c r="D257" s="1"/>
  <c r="F257" s="1"/>
  <c r="E258" s="1"/>
  <c r="D258" s="1"/>
  <c r="F258" s="1"/>
  <c r="E259" s="1"/>
  <c r="D259" s="1"/>
  <c r="F259" s="1"/>
  <c r="E260" s="1"/>
  <c r="D260" s="1"/>
  <c r="F260" s="1"/>
  <c r="E261" s="1"/>
  <c r="D261" s="1"/>
  <c r="F261" s="1"/>
  <c r="E262" s="1"/>
  <c r="D262" s="1"/>
  <c r="F262" s="1"/>
  <c r="E263" s="1"/>
  <c r="D263" s="1"/>
  <c r="F263" s="1"/>
  <c r="E264" s="1"/>
  <c r="D264" s="1"/>
  <c r="F264" s="1"/>
  <c r="E265" s="1"/>
  <c r="D265" s="1"/>
  <c r="F265" s="1"/>
  <c r="E266" s="1"/>
  <c r="D266" s="1"/>
  <c r="F266" s="1"/>
  <c r="E267" s="1"/>
  <c r="D267" s="1"/>
  <c r="F267" s="1"/>
  <c r="E268" s="1"/>
  <c r="D268" s="1"/>
  <c r="F268" s="1"/>
  <c r="E269" s="1"/>
  <c r="D269" s="1"/>
  <c r="F269" s="1"/>
  <c r="E270" l="1"/>
  <c r="D270" s="1"/>
  <c r="F270" s="1"/>
  <c r="E271" l="1"/>
  <c r="D271" s="1"/>
  <c r="F271" s="1"/>
  <c r="E272" l="1"/>
  <c r="D272" s="1"/>
  <c r="F272" s="1"/>
  <c r="E273" l="1"/>
  <c r="D273" s="1"/>
  <c r="F273" s="1"/>
  <c r="E274" l="1"/>
  <c r="D274" s="1"/>
  <c r="F274" s="1"/>
  <c r="E275" l="1"/>
  <c r="D275" s="1"/>
  <c r="F275" s="1"/>
  <c r="E276" l="1"/>
  <c r="D276" s="1"/>
  <c r="F276" s="1"/>
  <c r="E277" l="1"/>
  <c r="D277" s="1"/>
  <c r="F277" s="1"/>
  <c r="E278" l="1"/>
  <c r="D278" s="1"/>
  <c r="F278" s="1"/>
  <c r="E279" l="1"/>
  <c r="D279" s="1"/>
  <c r="F279" s="1"/>
  <c r="E280" l="1"/>
  <c r="D280" s="1"/>
  <c r="F280" s="1"/>
  <c r="E281" l="1"/>
  <c r="D281" s="1"/>
  <c r="F281" s="1"/>
  <c r="E282" l="1"/>
  <c r="D282" s="1"/>
  <c r="F282" s="1"/>
  <c r="E283" l="1"/>
  <c r="D283" s="1"/>
  <c r="F283" s="1"/>
  <c r="E284" l="1"/>
  <c r="D284" s="1"/>
  <c r="F284" s="1"/>
  <c r="E285" l="1"/>
  <c r="D285" s="1"/>
  <c r="F285" s="1"/>
  <c r="E286" l="1"/>
  <c r="D286" s="1"/>
  <c r="F286" s="1"/>
  <c r="E287" l="1"/>
  <c r="D287" s="1"/>
  <c r="F287" s="1"/>
  <c r="E288" l="1"/>
  <c r="D288" s="1"/>
  <c r="F288" s="1"/>
  <c r="E289" l="1"/>
  <c r="D289" s="1"/>
  <c r="F289" s="1"/>
  <c r="E290" l="1"/>
  <c r="D290" s="1"/>
  <c r="F290" s="1"/>
  <c r="E291" l="1"/>
  <c r="D291" s="1"/>
  <c r="F291" s="1"/>
  <c r="E292" l="1"/>
  <c r="D292" s="1"/>
  <c r="F292" s="1"/>
  <c r="E293" l="1"/>
  <c r="D293" s="1"/>
  <c r="F293" s="1"/>
  <c r="E294" l="1"/>
  <c r="D294" s="1"/>
  <c r="F294" s="1"/>
  <c r="E295" l="1"/>
  <c r="D295" s="1"/>
  <c r="F295" s="1"/>
  <c r="E296" l="1"/>
  <c r="D296" s="1"/>
  <c r="F296" s="1"/>
  <c r="E297" l="1"/>
  <c r="D297" s="1"/>
  <c r="F297" s="1"/>
  <c r="E298" l="1"/>
  <c r="D298" s="1"/>
  <c r="F298" s="1"/>
  <c r="E299" l="1"/>
  <c r="D299" s="1"/>
  <c r="F299" s="1"/>
  <c r="E300" l="1"/>
  <c r="D300" s="1"/>
  <c r="F300" s="1"/>
  <c r="E301" l="1"/>
  <c r="D301" s="1"/>
  <c r="F301" s="1"/>
  <c r="E302" l="1"/>
  <c r="D302" s="1"/>
  <c r="F302" s="1"/>
  <c r="E303" l="1"/>
  <c r="D303" s="1"/>
  <c r="F303" s="1"/>
  <c r="E304" l="1"/>
  <c r="D304" s="1"/>
  <c r="F304" s="1"/>
  <c r="E305" l="1"/>
  <c r="D305" s="1"/>
  <c r="F305" s="1"/>
  <c r="E306" l="1"/>
  <c r="D306" s="1"/>
  <c r="F306" s="1"/>
  <c r="E307" l="1"/>
  <c r="D307" s="1"/>
  <c r="F307" s="1"/>
  <c r="E308" l="1"/>
  <c r="D308" s="1"/>
  <c r="F308" s="1"/>
  <c r="E309" l="1"/>
  <c r="D309" s="1"/>
  <c r="F309" s="1"/>
  <c r="E310" l="1"/>
  <c r="D310" s="1"/>
  <c r="F310" s="1"/>
  <c r="E311" l="1"/>
  <c r="D311" s="1"/>
  <c r="F311" s="1"/>
  <c r="E312" l="1"/>
  <c r="D312" s="1"/>
  <c r="F312" s="1"/>
  <c r="E313" l="1"/>
  <c r="D313" s="1"/>
  <c r="F313" s="1"/>
  <c r="E314" l="1"/>
  <c r="D314" s="1"/>
  <c r="F314" s="1"/>
  <c r="E315" l="1"/>
  <c r="D315" s="1"/>
  <c r="F315" s="1"/>
  <c r="E316" l="1"/>
  <c r="D316" s="1"/>
  <c r="F316" s="1"/>
  <c r="E317" l="1"/>
  <c r="D317" s="1"/>
  <c r="F317" s="1"/>
  <c r="E318" l="1"/>
  <c r="D318" s="1"/>
  <c r="F318" s="1"/>
  <c r="E319" l="1"/>
  <c r="D319" s="1"/>
  <c r="F319" s="1"/>
  <c r="E320" l="1"/>
  <c r="D320" s="1"/>
  <c r="F320" s="1"/>
  <c r="E321" l="1"/>
  <c r="D321" s="1"/>
  <c r="F321" s="1"/>
  <c r="E322" l="1"/>
  <c r="D322" s="1"/>
  <c r="F322" s="1"/>
  <c r="E323" l="1"/>
  <c r="D323" s="1"/>
  <c r="F323" s="1"/>
  <c r="E324" l="1"/>
  <c r="D324" s="1"/>
  <c r="F324" s="1"/>
  <c r="E325" l="1"/>
  <c r="D325" s="1"/>
  <c r="F325" s="1"/>
  <c r="E326" l="1"/>
  <c r="D326" s="1"/>
  <c r="F326" s="1"/>
  <c r="E327" l="1"/>
  <c r="D327" s="1"/>
  <c r="F327" s="1"/>
  <c r="E328" l="1"/>
  <c r="D328" s="1"/>
  <c r="F328" s="1"/>
  <c r="E329" l="1"/>
  <c r="D329" s="1"/>
  <c r="F329" s="1"/>
  <c r="E330" l="1"/>
  <c r="D330" s="1"/>
  <c r="F330" s="1"/>
  <c r="E331" l="1"/>
  <c r="D331" s="1"/>
  <c r="F331" s="1"/>
  <c r="E332" l="1"/>
  <c r="D332" s="1"/>
  <c r="F332" s="1"/>
  <c r="E333" l="1"/>
  <c r="D333" s="1"/>
  <c r="F333" s="1"/>
  <c r="E334" l="1"/>
  <c r="D334" s="1"/>
  <c r="F334" s="1"/>
  <c r="E335" l="1"/>
  <c r="D335" s="1"/>
  <c r="F335" s="1"/>
  <c r="E336" l="1"/>
  <c r="D336" s="1"/>
  <c r="F336" s="1"/>
  <c r="E337" l="1"/>
  <c r="D337" s="1"/>
  <c r="F337" s="1"/>
  <c r="E338" l="1"/>
  <c r="D338" s="1"/>
  <c r="F338" s="1"/>
  <c r="E339" l="1"/>
  <c r="D339" s="1"/>
  <c r="F339" s="1"/>
  <c r="E340" l="1"/>
  <c r="D340" s="1"/>
  <c r="F340" s="1"/>
  <c r="E341" l="1"/>
  <c r="D341" s="1"/>
  <c r="F341" s="1"/>
  <c r="E342" l="1"/>
  <c r="D342" s="1"/>
  <c r="F342" s="1"/>
  <c r="E343" l="1"/>
  <c r="D343" s="1"/>
  <c r="F343" s="1"/>
  <c r="E344" l="1"/>
  <c r="D344" s="1"/>
  <c r="F344" s="1"/>
  <c r="E345" l="1"/>
  <c r="D345" s="1"/>
  <c r="F345" s="1"/>
  <c r="E346" l="1"/>
  <c r="D346" s="1"/>
  <c r="F346" s="1"/>
  <c r="E347" l="1"/>
  <c r="D347" s="1"/>
  <c r="F347" s="1"/>
  <c r="E348" l="1"/>
  <c r="D348" s="1"/>
  <c r="F348" s="1"/>
  <c r="E349" l="1"/>
  <c r="D349" s="1"/>
  <c r="F349" s="1"/>
  <c r="E350" l="1"/>
  <c r="D350" s="1"/>
  <c r="F350" s="1"/>
  <c r="E351" l="1"/>
  <c r="D351" s="1"/>
  <c r="F351" s="1"/>
  <c r="E352" l="1"/>
  <c r="D352" s="1"/>
  <c r="F352" s="1"/>
  <c r="E353" l="1"/>
  <c r="D353" s="1"/>
  <c r="F353" s="1"/>
  <c r="E354" l="1"/>
  <c r="D354" s="1"/>
  <c r="F354" s="1"/>
  <c r="E355" l="1"/>
  <c r="D355" s="1"/>
  <c r="F355" s="1"/>
  <c r="E356" l="1"/>
  <c r="D356" s="1"/>
  <c r="F356" s="1"/>
  <c r="E357" l="1"/>
  <c r="D357" s="1"/>
  <c r="F357" s="1"/>
  <c r="E358" l="1"/>
  <c r="D358" s="1"/>
  <c r="F358" s="1"/>
  <c r="E359" l="1"/>
  <c r="D359" s="1"/>
  <c r="F359" s="1"/>
  <c r="E360" l="1"/>
  <c r="D360" s="1"/>
  <c r="F360" s="1"/>
  <c r="E361" l="1"/>
  <c r="D361" s="1"/>
  <c r="F361" s="1"/>
  <c r="E362" l="1"/>
  <c r="D362" s="1"/>
  <c r="F362" s="1"/>
  <c r="E363" l="1"/>
  <c r="D363" s="1"/>
  <c r="F363" s="1"/>
  <c r="E364" l="1"/>
  <c r="D364" s="1"/>
  <c r="F364" s="1"/>
  <c r="E365" l="1"/>
  <c r="D365" s="1"/>
  <c r="F365" s="1"/>
  <c r="E366" l="1"/>
  <c r="D366" s="1"/>
  <c r="F366" s="1"/>
  <c r="E367" l="1"/>
  <c r="D367" s="1"/>
  <c r="F367" s="1"/>
  <c r="E368" l="1"/>
  <c r="D368" s="1"/>
  <c r="F368" s="1"/>
  <c r="E369" l="1"/>
  <c r="D369" s="1"/>
  <c r="F369" s="1"/>
</calcChain>
</file>

<file path=xl/sharedStrings.xml><?xml version="1.0" encoding="utf-8"?>
<sst xmlns="http://schemas.openxmlformats.org/spreadsheetml/2006/main" count="32" uniqueCount="30">
  <si>
    <t>Mortgage Loan Parameters</t>
  </si>
  <si>
    <t>Interest from scroller</t>
  </si>
  <si>
    <t>Purchase Price:</t>
  </si>
  <si>
    <t>Percent</t>
  </si>
  <si>
    <t>Loan</t>
  </si>
  <si>
    <t>Loan Amount:</t>
  </si>
  <si>
    <t>Monthly Payment:</t>
  </si>
  <si>
    <t>30-year</t>
  </si>
  <si>
    <t>15-year</t>
  </si>
  <si>
    <t>Year term</t>
  </si>
  <si>
    <t>10% down</t>
  </si>
  <si>
    <t>15% down</t>
  </si>
  <si>
    <t>20% down</t>
  </si>
  <si>
    <t>Beginning Month:</t>
  </si>
  <si>
    <t>Beginning Year:</t>
  </si>
  <si>
    <t>Month</t>
  </si>
  <si>
    <t>Interest Rate:</t>
  </si>
  <si>
    <t>Loan Term (months):</t>
  </si>
  <si>
    <t>Percent Down Pmt:</t>
  </si>
  <si>
    <t>Pmt No.</t>
  </si>
  <si>
    <t>Pmt</t>
  </si>
  <si>
    <t>Principal</t>
  </si>
  <si>
    <t>Interest</t>
  </si>
  <si>
    <t>Balance</t>
  </si>
  <si>
    <t>Linked Cells</t>
  </si>
  <si>
    <t>Amortization Schedule</t>
  </si>
  <si>
    <t>Down payment</t>
  </si>
  <si>
    <t xml:space="preserve"> Loan Term:</t>
  </si>
  <si>
    <t xml:space="preserve"> Pct. Down Payment:</t>
  </si>
  <si>
    <t>Loan Fee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</si>
</sst>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8" formatCode="&quot;$&quot;#,##0.00_);[Red]\(&quot;$&quot;#,##0.00\)"/>
    <numFmt numFmtId="164" formatCode="0.00&quot;% Interest&quot;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theme="6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6" fontId="0" fillId="0" borderId="0" xfId="0" applyNumberFormat="1"/>
    <xf numFmtId="17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9" fontId="0" fillId="0" borderId="0" xfId="0" applyNumberFormat="1"/>
    <xf numFmtId="8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7" fillId="2" borderId="1" xfId="2" applyFont="1" applyBorder="1" applyAlignment="1">
      <alignment horizontal="centerContinuous"/>
    </xf>
    <xf numFmtId="0" fontId="7" fillId="2" borderId="2" xfId="2" applyFont="1" applyBorder="1" applyAlignment="1">
      <alignment horizontal="centerContinuous"/>
    </xf>
    <xf numFmtId="0" fontId="7" fillId="2" borderId="3" xfId="2" applyFont="1" applyBorder="1" applyAlignment="1">
      <alignment horizontal="centerContinuous"/>
    </xf>
    <xf numFmtId="0" fontId="0" fillId="0" borderId="4" xfId="3" applyFont="1" applyFill="1" applyBorder="1"/>
    <xf numFmtId="0" fontId="0" fillId="0" borderId="0" xfId="3" applyFont="1" applyFill="1" applyBorder="1"/>
    <xf numFmtId="0" fontId="0" fillId="0" borderId="5" xfId="3" applyFont="1" applyFill="1" applyBorder="1"/>
    <xf numFmtId="0" fontId="0" fillId="0" borderId="0" xfId="3" applyFont="1" applyFill="1" applyBorder="1" applyAlignment="1">
      <alignment horizontal="right"/>
    </xf>
    <xf numFmtId="6" fontId="2" fillId="0" borderId="0" xfId="3" applyNumberFormat="1" applyFill="1" applyBorder="1"/>
    <xf numFmtId="0" fontId="0" fillId="0" borderId="0" xfId="3" applyFont="1" applyFill="1" applyBorder="1" applyAlignment="1">
      <alignment horizontal="center"/>
    </xf>
    <xf numFmtId="8" fontId="0" fillId="0" borderId="0" xfId="3" applyNumberFormat="1" applyFont="1" applyFill="1" applyBorder="1"/>
    <xf numFmtId="0" fontId="0" fillId="0" borderId="6" xfId="3" applyFont="1" applyFill="1" applyBorder="1"/>
    <xf numFmtId="0" fontId="0" fillId="0" borderId="7" xfId="3" applyFont="1" applyFill="1" applyBorder="1"/>
    <xf numFmtId="0" fontId="0" fillId="0" borderId="8" xfId="3" applyFont="1" applyFill="1" applyBorder="1"/>
    <xf numFmtId="0" fontId="4" fillId="2" borderId="4" xfId="2" applyBorder="1"/>
    <xf numFmtId="0" fontId="4" fillId="2" borderId="5" xfId="2" applyBorder="1"/>
    <xf numFmtId="0" fontId="3" fillId="0" borderId="0" xfId="3" applyFont="1" applyFill="1" applyBorder="1" applyAlignment="1">
      <alignment horizontal="right"/>
    </xf>
    <xf numFmtId="6" fontId="3" fillId="0" borderId="0" xfId="3" applyNumberFormat="1" applyFont="1" applyFill="1" applyBorder="1" applyAlignment="1" applyProtection="1">
      <alignment horizontal="center"/>
      <protection locked="0"/>
    </xf>
    <xf numFmtId="6" fontId="3" fillId="0" borderId="9" xfId="3" applyNumberFormat="1" applyFont="1" applyFill="1" applyBorder="1" applyAlignment="1" applyProtection="1">
      <alignment horizontal="center"/>
      <protection locked="0"/>
    </xf>
    <xf numFmtId="0" fontId="0" fillId="0" borderId="12" xfId="3" applyFont="1" applyFill="1" applyBorder="1"/>
    <xf numFmtId="0" fontId="0" fillId="0" borderId="13" xfId="3" applyFont="1" applyFill="1" applyBorder="1"/>
    <xf numFmtId="0" fontId="0" fillId="0" borderId="16" xfId="3" applyFont="1" applyFill="1" applyBorder="1"/>
    <xf numFmtId="0" fontId="0" fillId="0" borderId="17" xfId="3" applyFont="1" applyFill="1" applyBorder="1"/>
    <xf numFmtId="0" fontId="8" fillId="0" borderId="15" xfId="3" applyFont="1" applyFill="1" applyBorder="1"/>
    <xf numFmtId="0" fontId="8" fillId="0" borderId="11" xfId="3" applyFont="1" applyFill="1" applyBorder="1"/>
    <xf numFmtId="6" fontId="3" fillId="0" borderId="14" xfId="3" applyNumberFormat="1" applyFont="1" applyFill="1" applyBorder="1" applyAlignment="1">
      <alignment horizontal="center"/>
    </xf>
    <xf numFmtId="164" fontId="0" fillId="0" borderId="10" xfId="3" applyNumberFormat="1" applyFont="1" applyFill="1" applyBorder="1" applyAlignment="1">
      <alignment horizontal="center"/>
    </xf>
    <xf numFmtId="0" fontId="6" fillId="2" borderId="0" xfId="2" applyFont="1" applyBorder="1" applyAlignment="1">
      <alignment horizontal="right" vertical="center"/>
    </xf>
    <xf numFmtId="0" fontId="7" fillId="2" borderId="0" xfId="2" applyFont="1" applyBorder="1" applyAlignment="1">
      <alignment horizontal="right" vertical="center"/>
    </xf>
    <xf numFmtId="8" fontId="7" fillId="2" borderId="0" xfId="2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4" borderId="4" xfId="3" applyFont="1" applyFill="1" applyBorder="1" applyProtection="1">
      <protection locked="0"/>
    </xf>
    <xf numFmtId="0" fontId="0" fillId="4" borderId="5" xfId="3" applyFont="1" applyFill="1" applyBorder="1"/>
    <xf numFmtId="0" fontId="0" fillId="4" borderId="4" xfId="3" applyFont="1" applyFill="1" applyBorder="1"/>
    <xf numFmtId="6" fontId="0" fillId="4" borderId="4" xfId="3" applyNumberFormat="1" applyFont="1" applyFill="1" applyBorder="1"/>
    <xf numFmtId="9" fontId="2" fillId="4" borderId="6" xfId="3" applyNumberFormat="1" applyFill="1" applyBorder="1"/>
    <xf numFmtId="0" fontId="0" fillId="4" borderId="8" xfId="3" applyFont="1" applyFill="1" applyBorder="1"/>
    <xf numFmtId="0" fontId="7" fillId="2" borderId="1" xfId="2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5" fillId="0" borderId="0" xfId="4" applyFill="1" applyBorder="1" applyAlignment="1" applyProtection="1">
      <alignment horizontal="center"/>
    </xf>
  </cellXfs>
  <cellStyles count="5">
    <cellStyle name="20% - Accent3" xfId="3" builtinId="38" customBuiltin="1"/>
    <cellStyle name="Accent2" xfId="2" builtinId="33" customBuiltin="1"/>
    <cellStyle name="Hyperlink" xfId="4" builtinId="8"/>
    <cellStyle name="Normal" xfId="0" builtinId="0"/>
    <cellStyle name="Percent" xfId="1" builtinId="5"/>
  </cellStyles>
  <dxfs count="6">
    <dxf>
      <numFmt numFmtId="165" formatCode="\$#,##0.00_);[Red]\(\$#,##0.00\)"/>
    </dxf>
    <dxf>
      <numFmt numFmtId="165" formatCode="\$#,##0.00_);[Red]\(\$#,##0.00\)"/>
    </dxf>
    <dxf>
      <numFmt numFmtId="165" formatCode="\$#,##0.00_);[Red]\(\$#,##0.00\)"/>
    </dxf>
    <dxf>
      <numFmt numFmtId="165" formatCode="\$#,##0.00_);[Red]\(\$#,##0.00\)"/>
    </dxf>
    <dxf>
      <numFmt numFmtId="22" formatCode="mmm\-yy"/>
    </dxf>
    <dxf>
      <font>
        <b/>
        <u val="none"/>
        <vertAlign val="baseline"/>
        <sz val="12"/>
        <color theme="0"/>
        <name val="Calibri"/>
        <scheme val="minor"/>
      </font>
      <alignment horizontal="left" vertical="bottom" textRotation="0" wrapText="0" indent="0" relativeIndent="255" justifyLastLine="0" shrinkToFit="0" mergeCell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PropertyBag">
  <ax:ocxPr ax:name="VariousPropertyBits" ax:value="746588179"/>
  <ax:ocxPr ax:name="BackColor" ax:value="16777215"/>
  <ax:ocxPr ax:name="DisplayStyle" ax:value="5"/>
  <ax:ocxPr ax:name="Size" ax:value="2778;661"/>
  <ax:ocxPr ax:name="Value" ax:value="1"/>
  <ax:ocxPr ax:name="Caption" ax:value="15-year fixed"/>
  <ax:ocxPr ax:name="GroupName" ax:value="LoanType"/>
  <ax:ocxPr ax:name="FontName" ax:value="Calibri"/>
  <ax:ocxPr ax:name="FontHeight" ax:value="22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PropertyBag">
  <ax:ocxPr ax:name="VariousPropertyBits" ax:value="746588179"/>
  <ax:ocxPr ax:name="BackColor" ax:value="16777215"/>
  <ax:ocxPr ax:name="DisplayStyle" ax:value="5"/>
  <ax:ocxPr ax:name="Size" ax:value="2778;661"/>
  <ax:ocxPr ax:name="Value" ax:value="0"/>
  <ax:ocxPr ax:name="Caption" ax:value="30-year fixed"/>
  <ax:ocxPr ax:name="GroupName" ax:value="LoanType"/>
  <ax:ocxPr ax:name="FontName" ax:value="Calibri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PropertyBag">
  <ax:ocxPr ax:name="VariousPropertyBits" ax:value="746588179"/>
  <ax:ocxPr ax:name="BackColor" ax:value="16777215"/>
  <ax:ocxPr ax:name="DisplayStyle" ax:value="5"/>
  <ax:ocxPr ax:name="Size" ax:value="1905;582"/>
  <ax:ocxPr ax:name="Value" ax:value="1"/>
  <ax:ocxPr ax:name="Caption" ax:value="20%"/>
  <ax:ocxPr ax:name="GroupName" ax:value="DownPmt"/>
  <ax:ocxPr ax:name="FontName" ax:value="Calibri"/>
  <ax:ocxPr ax:name="FontHeight" ax:value="22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PropertyBag">
  <ax:ocxPr ax:name="VariousPropertyBits" ax:value="746588179"/>
  <ax:ocxPr ax:name="BackColor" ax:value="16777215"/>
  <ax:ocxPr ax:name="DisplayStyle" ax:value="5"/>
  <ax:ocxPr ax:name="Size" ax:value="1905;582"/>
  <ax:ocxPr ax:name="Value" ax:value="0"/>
  <ax:ocxPr ax:name="Caption" ax:value="15%"/>
  <ax:ocxPr ax:name="GroupName" ax:value="DownPmt"/>
  <ax:ocxPr ax:name="FontName" ax:value="Calibri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PropertyBag">
  <ax:ocxPr ax:name="VariousPropertyBits" ax:value="746588179"/>
  <ax:ocxPr ax:name="BackColor" ax:value="16777215"/>
  <ax:ocxPr ax:name="DisplayStyle" ax:value="5"/>
  <ax:ocxPr ax:name="Size" ax:value="1905;582"/>
  <ax:ocxPr ax:name="Value" ax:value="0"/>
  <ax:ocxPr ax:name="Caption" ax:value="10%"/>
  <ax:ocxPr ax:name="GroupName" ax:value="DownPmt"/>
  <ax:ocxPr ax:name="FontName" ax:value="Calibri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PropertyBag">
  <ax:ocxPr ax:name="Size" ax:value="3651;556"/>
  <ax:ocxPr ax:name="Max" ax:value="2500"/>
  <ax:ocxPr ax:name="Position" ax:value="565"/>
  <ax:ocxPr ax:name="LargeChange" ax:value="100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80;635"/>
  <ax:ocxPr ax:name="Value" ax:value="1"/>
  <ax:ocxPr ax:name="Caption" ax:value="Finance the $5,000 loan fee"/>
  <ax:ocxPr ax:name="GroupName" ax:value="Parameters"/>
  <ax:ocxPr ax:name="FontName" ax:value="Calibri"/>
  <ax:ocxPr ax:name="FontHeight" ax:value="225"/>
  <ax:ocxPr ax:name="FontCharSet" ax:value="0"/>
  <ax:ocxPr ax:name="FontPitchAndFamily" ax:value="2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tables/table1.xml><?xml version="1.0" encoding="utf-8"?>
<table xmlns="http://schemas.openxmlformats.org/spreadsheetml/2006/main" id="1" name="Table1" displayName="Table1" ref="A9:F369" totalsRowShown="0" headerRowDxfId="5">
  <autoFilter ref="A9:F369"/>
  <tableColumns count="6">
    <tableColumn id="1" name="Month" dataDxfId="4">
      <calculatedColumnFormula>DATE(YEAR(A9),MONTH(A9)+1,1)</calculatedColumnFormula>
    </tableColumn>
    <tableColumn id="2" name="Pmt No.">
      <calculatedColumnFormula>B9+1</calculatedColumnFormula>
    </tableColumn>
    <tableColumn id="3" name="Pmt" dataDxfId="3">
      <calculatedColumnFormula>-PMT($C$4/12,$C$5,$C$3,0)</calculatedColumnFormula>
    </tableColumn>
    <tableColumn id="4" name="Principal" dataDxfId="2">
      <calculatedColumnFormula>C10-E10</calculatedColumnFormula>
    </tableColumn>
    <tableColumn id="5" name="Interest" dataDxfId="1">
      <calculatedColumnFormula>($C$4/12)*F9</calculatedColumnFormula>
    </tableColumn>
    <tableColumn id="6" name="Balance" dataDxfId="0">
      <calculatedColumnFormula>F9-D10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4.xml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Relationship Id="rId9" Type="http://schemas.openxmlformats.org/officeDocument/2006/relationships/control" Target="../activeX/activeX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0"/>
  <sheetViews>
    <sheetView showGridLines="0" tabSelected="1" workbookViewId="0"/>
  </sheetViews>
  <sheetFormatPr defaultRowHeight="15"/>
  <cols>
    <col min="1" max="1" width="3.42578125" customWidth="1"/>
    <col min="2" max="2" width="3.85546875" customWidth="1"/>
    <col min="3" max="3" width="19.5703125" customWidth="1"/>
    <col min="4" max="4" width="3.28515625" customWidth="1"/>
    <col min="5" max="5" width="18.42578125" customWidth="1"/>
    <col min="6" max="6" width="4.140625" customWidth="1"/>
    <col min="7" max="7" width="9.5703125" customWidth="1"/>
    <col min="8" max="8" width="11.7109375" customWidth="1"/>
    <col min="9" max="9" width="20" customWidth="1"/>
  </cols>
  <sheetData>
    <row r="1" spans="1:9" ht="15.75" thickBot="1">
      <c r="A1" s="7"/>
      <c r="B1" s="7"/>
      <c r="C1" s="7"/>
      <c r="D1" s="7"/>
      <c r="E1" s="7"/>
      <c r="F1" s="7"/>
      <c r="G1" s="7"/>
      <c r="H1" s="7"/>
      <c r="I1" s="7"/>
    </row>
    <row r="2" spans="1:9" ht="18.75">
      <c r="A2" s="7"/>
      <c r="B2" s="9" t="s">
        <v>0</v>
      </c>
      <c r="C2" s="10"/>
      <c r="D2" s="10"/>
      <c r="E2" s="10"/>
      <c r="F2" s="11"/>
      <c r="G2" s="7"/>
      <c r="H2" s="45" t="s">
        <v>24</v>
      </c>
      <c r="I2" s="46"/>
    </row>
    <row r="3" spans="1:9">
      <c r="A3" s="7"/>
      <c r="B3" s="12"/>
      <c r="C3" s="13"/>
      <c r="D3" s="13"/>
      <c r="E3" s="13"/>
      <c r="F3" s="14"/>
      <c r="G3" s="7"/>
      <c r="H3" s="39">
        <v>565</v>
      </c>
      <c r="I3" s="40" t="s">
        <v>1</v>
      </c>
    </row>
    <row r="4" spans="1:9">
      <c r="A4" s="7"/>
      <c r="B4" s="12"/>
      <c r="C4" s="24" t="s">
        <v>2</v>
      </c>
      <c r="D4" s="24"/>
      <c r="E4" s="26">
        <v>345000</v>
      </c>
      <c r="F4" s="14"/>
      <c r="G4" s="7"/>
      <c r="H4" s="41">
        <f>H3/100</f>
        <v>5.65</v>
      </c>
      <c r="I4" s="40" t="s">
        <v>3</v>
      </c>
    </row>
    <row r="5" spans="1:9">
      <c r="A5" s="7"/>
      <c r="B5" s="12"/>
      <c r="C5" s="24"/>
      <c r="D5" s="24"/>
      <c r="E5" s="25"/>
      <c r="F5" s="14"/>
      <c r="G5" s="7"/>
      <c r="H5" s="41"/>
      <c r="I5" s="40"/>
    </row>
    <row r="6" spans="1:9">
      <c r="A6" s="7"/>
      <c r="B6" s="12"/>
      <c r="C6" s="13"/>
      <c r="D6" s="13"/>
      <c r="E6" s="13"/>
      <c r="F6" s="14"/>
      <c r="G6" s="7"/>
      <c r="H6" s="41" t="b">
        <v>1</v>
      </c>
      <c r="I6" s="40" t="s">
        <v>29</v>
      </c>
    </row>
    <row r="7" spans="1:9">
      <c r="A7" s="7"/>
      <c r="B7" s="12"/>
      <c r="C7" s="31" t="s">
        <v>28</v>
      </c>
      <c r="D7" s="13"/>
      <c r="E7" s="32" t="s">
        <v>27</v>
      </c>
      <c r="F7" s="14"/>
      <c r="G7" s="7"/>
      <c r="H7" s="42">
        <f>IF(H6,E4-(E4*H16)+5000,E4-(E4*H16))</f>
        <v>281000</v>
      </c>
      <c r="I7" s="40" t="s">
        <v>4</v>
      </c>
    </row>
    <row r="8" spans="1:9">
      <c r="A8" s="7"/>
      <c r="B8" s="12"/>
      <c r="C8" s="29"/>
      <c r="D8" s="13"/>
      <c r="E8" s="27"/>
      <c r="F8" s="14"/>
      <c r="G8" s="7"/>
      <c r="H8" s="22"/>
      <c r="I8" s="23"/>
    </row>
    <row r="9" spans="1:9">
      <c r="A9" s="7"/>
      <c r="B9" s="12"/>
      <c r="C9" s="29"/>
      <c r="D9" s="13"/>
      <c r="E9" s="27"/>
      <c r="F9" s="14"/>
      <c r="G9" s="7"/>
      <c r="H9" s="39" t="b">
        <v>0</v>
      </c>
      <c r="I9" s="40" t="s">
        <v>7</v>
      </c>
    </row>
    <row r="10" spans="1:9">
      <c r="A10" s="7"/>
      <c r="B10" s="12"/>
      <c r="C10" s="29"/>
      <c r="D10" s="13"/>
      <c r="E10" s="27"/>
      <c r="F10" s="14"/>
      <c r="G10" s="7"/>
      <c r="H10" s="39" t="b">
        <v>1</v>
      </c>
      <c r="I10" s="40" t="s">
        <v>8</v>
      </c>
    </row>
    <row r="11" spans="1:9">
      <c r="A11" s="7"/>
      <c r="B11" s="12"/>
      <c r="C11" s="30"/>
      <c r="D11" s="13"/>
      <c r="E11" s="28"/>
      <c r="F11" s="14"/>
      <c r="G11" s="7"/>
      <c r="H11" s="41">
        <f>IF(H9,30,15)</f>
        <v>15</v>
      </c>
      <c r="I11" s="40" t="s">
        <v>9</v>
      </c>
    </row>
    <row r="12" spans="1:9">
      <c r="A12" s="7"/>
      <c r="B12" s="12"/>
      <c r="C12" s="13"/>
      <c r="D12" s="13"/>
      <c r="E12" s="13"/>
      <c r="F12" s="14"/>
      <c r="G12" s="7"/>
      <c r="H12" s="22"/>
      <c r="I12" s="23"/>
    </row>
    <row r="13" spans="1:9">
      <c r="A13" s="7"/>
      <c r="B13" s="12"/>
      <c r="C13" s="24" t="s">
        <v>5</v>
      </c>
      <c r="D13" s="24"/>
      <c r="E13" s="33">
        <f>H7</f>
        <v>281000</v>
      </c>
      <c r="F13" s="14"/>
      <c r="G13" s="7"/>
      <c r="H13" s="39" t="b">
        <v>0</v>
      </c>
      <c r="I13" s="40" t="s">
        <v>10</v>
      </c>
    </row>
    <row r="14" spans="1:9">
      <c r="A14" s="7"/>
      <c r="B14" s="12"/>
      <c r="C14" s="15"/>
      <c r="D14" s="15"/>
      <c r="E14" s="16"/>
      <c r="F14" s="14"/>
      <c r="G14" s="7"/>
      <c r="H14" s="39" t="b">
        <v>0</v>
      </c>
      <c r="I14" s="40" t="s">
        <v>11</v>
      </c>
    </row>
    <row r="15" spans="1:9">
      <c r="A15" s="7"/>
      <c r="B15" s="12"/>
      <c r="C15" s="13"/>
      <c r="D15" s="13"/>
      <c r="E15" s="34">
        <f>H4</f>
        <v>5.65</v>
      </c>
      <c r="F15" s="14"/>
      <c r="G15" s="7"/>
      <c r="H15" s="39" t="b">
        <v>1</v>
      </c>
      <c r="I15" s="40" t="s">
        <v>12</v>
      </c>
    </row>
    <row r="16" spans="1:9" ht="15.75" thickBot="1">
      <c r="A16" s="7"/>
      <c r="B16" s="12"/>
      <c r="C16" s="17"/>
      <c r="D16" s="17"/>
      <c r="E16" s="13"/>
      <c r="F16" s="14"/>
      <c r="G16" s="7"/>
      <c r="H16" s="43">
        <f>IF(H13,0.1,IF(H14,0.15,0.2))</f>
        <v>0.2</v>
      </c>
      <c r="I16" s="44" t="s">
        <v>26</v>
      </c>
    </row>
    <row r="17" spans="1:9" ht="19.5" customHeight="1">
      <c r="A17" s="7"/>
      <c r="B17" s="12"/>
      <c r="C17" s="35" t="s">
        <v>6</v>
      </c>
      <c r="D17" s="36"/>
      <c r="E17" s="37">
        <f>-PMT((H4/100)/12,H11*12,H7,0)</f>
        <v>2318.4325839183148</v>
      </c>
      <c r="F17" s="14"/>
      <c r="G17" s="7"/>
      <c r="H17" s="8"/>
      <c r="I17" s="7"/>
    </row>
    <row r="18" spans="1:9">
      <c r="A18" s="7"/>
      <c r="B18" s="12"/>
      <c r="C18" s="15"/>
      <c r="D18" s="15"/>
      <c r="E18" s="18"/>
      <c r="F18" s="14"/>
      <c r="G18" s="7"/>
      <c r="H18" s="7"/>
      <c r="I18" s="7"/>
    </row>
    <row r="19" spans="1:9">
      <c r="A19" s="7"/>
      <c r="B19" s="12"/>
      <c r="C19" s="47" t="s">
        <v>25</v>
      </c>
      <c r="D19" s="47"/>
      <c r="E19" s="47"/>
      <c r="F19" s="14"/>
      <c r="G19" s="7"/>
      <c r="H19" s="7"/>
      <c r="I19" s="7"/>
    </row>
    <row r="20" spans="1:9" ht="10.5" customHeight="1" thickBot="1">
      <c r="A20" s="7"/>
      <c r="B20" s="19"/>
      <c r="C20" s="20"/>
      <c r="D20" s="20"/>
      <c r="E20" s="20"/>
      <c r="F20" s="21"/>
      <c r="G20" s="7"/>
      <c r="H20" s="7"/>
      <c r="I20" s="7"/>
    </row>
  </sheetData>
  <mergeCells count="2">
    <mergeCell ref="H2:I2"/>
    <mergeCell ref="C19:E19"/>
  </mergeCells>
  <phoneticPr fontId="0" type="noConversion"/>
  <hyperlinks>
    <hyperlink ref="C19:E19" location="AmortSched!A1" display="Amortization Schedule"/>
  </hyperlinks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legacyDrawing r:id="rId2"/>
  <controls>
    <control shapeId="1030" r:id="rId3" name="OptionButton5"/>
    <control shapeId="1029" r:id="rId4" name="OptionButton4"/>
    <control shapeId="1028" r:id="rId5" name="OptionButton3"/>
    <control shapeId="1027" r:id="rId6" name="OptionButton2"/>
    <control shapeId="1026" r:id="rId7" name="OptionButton1"/>
    <control shapeId="1025" r:id="rId8" name="ScrollBar1"/>
    <control shapeId="1060" r:id="rId9" name="Check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370"/>
  <sheetViews>
    <sheetView showGridLines="0" workbookViewId="0"/>
  </sheetViews>
  <sheetFormatPr defaultRowHeight="15"/>
  <cols>
    <col min="1" max="1" width="18.42578125" customWidth="1"/>
    <col min="2" max="2" width="11.140625" customWidth="1"/>
    <col min="3" max="3" width="10.28515625" customWidth="1"/>
    <col min="4" max="4" width="11.7109375" customWidth="1"/>
    <col min="5" max="5" width="12.140625" customWidth="1"/>
    <col min="6" max="6" width="17" customWidth="1"/>
    <col min="7" max="7" width="10.7109375" customWidth="1"/>
  </cols>
  <sheetData>
    <row r="1" spans="1:7">
      <c r="A1" t="s">
        <v>2</v>
      </c>
      <c r="C1" s="1">
        <f>Parameters!E4</f>
        <v>345000</v>
      </c>
    </row>
    <row r="2" spans="1:7">
      <c r="A2" t="s">
        <v>18</v>
      </c>
      <c r="C2" s="5">
        <f>Parameters!H16</f>
        <v>0.2</v>
      </c>
    </row>
    <row r="3" spans="1:7">
      <c r="A3" t="s">
        <v>5</v>
      </c>
      <c r="C3" s="1">
        <f>Parameters!H7</f>
        <v>281000</v>
      </c>
    </row>
    <row r="4" spans="1:7">
      <c r="A4" t="s">
        <v>16</v>
      </c>
      <c r="C4" s="3">
        <f>Parameters!H4/100</f>
        <v>5.6500000000000002E-2</v>
      </c>
    </row>
    <row r="5" spans="1:7">
      <c r="A5" t="s">
        <v>17</v>
      </c>
      <c r="C5" s="4">
        <f>Parameters!H11*12</f>
        <v>180</v>
      </c>
    </row>
    <row r="6" spans="1:7">
      <c r="A6" t="s">
        <v>13</v>
      </c>
      <c r="C6">
        <f ca="1">MONTH(NOW())</f>
        <v>11</v>
      </c>
    </row>
    <row r="7" spans="1:7">
      <c r="A7" t="s">
        <v>14</v>
      </c>
      <c r="C7">
        <f ca="1">YEAR(NOW())</f>
        <v>2006</v>
      </c>
    </row>
    <row r="9" spans="1:7" ht="15.75">
      <c r="A9" s="38" t="s">
        <v>15</v>
      </c>
      <c r="B9" s="38" t="s">
        <v>19</v>
      </c>
      <c r="C9" s="38" t="s">
        <v>20</v>
      </c>
      <c r="D9" s="38" t="s">
        <v>21</v>
      </c>
      <c r="E9" s="38" t="s">
        <v>22</v>
      </c>
      <c r="F9" s="38" t="s">
        <v>23</v>
      </c>
    </row>
    <row r="10" spans="1:7">
      <c r="A10" s="2">
        <f ca="1">DATE($C$7,$C$6,1)</f>
        <v>39022</v>
      </c>
      <c r="B10">
        <v>1</v>
      </c>
      <c r="C10" s="6">
        <f>-PMT($C$4/12,$C$5,$C$3,0)</f>
        <v>2318.4325839183148</v>
      </c>
      <c r="D10" s="6">
        <f>C10-E10</f>
        <v>995.39091725164803</v>
      </c>
      <c r="E10" s="6">
        <f>($C$4/12)*C3</f>
        <v>1323.0416666666667</v>
      </c>
      <c r="F10" s="6">
        <f>C3-D10</f>
        <v>280004.60908274836</v>
      </c>
      <c r="G10" s="6"/>
    </row>
    <row r="11" spans="1:7">
      <c r="A11" s="2">
        <f ca="1">DATE(YEAR(A10),MONTH(A10)+1,1)</f>
        <v>39052</v>
      </c>
      <c r="B11">
        <f>B10+1</f>
        <v>2</v>
      </c>
      <c r="C11" s="6">
        <f t="shared" ref="C11:C74" si="0">-PMT($C$4/12,$C$5,$C$3,0)</f>
        <v>2318.4325839183148</v>
      </c>
      <c r="D11" s="6">
        <f t="shared" ref="D11:D74" si="1">C11-E11</f>
        <v>1000.0775494870413</v>
      </c>
      <c r="E11" s="6">
        <f>($C$4/12)*F10</f>
        <v>1318.3550344312735</v>
      </c>
      <c r="F11" s="6">
        <f>F10-D11</f>
        <v>279004.5315332613</v>
      </c>
      <c r="G11" s="6"/>
    </row>
    <row r="12" spans="1:7">
      <c r="A12" s="2">
        <f t="shared" ref="A12:A75" ca="1" si="2">DATE(YEAR(A11),MONTH(A11)+1,1)</f>
        <v>39083</v>
      </c>
      <c r="B12">
        <f t="shared" ref="B12:B75" si="3">B11+1</f>
        <v>3</v>
      </c>
      <c r="C12" s="6">
        <f t="shared" si="0"/>
        <v>2318.4325839183148</v>
      </c>
      <c r="D12" s="6">
        <f t="shared" si="1"/>
        <v>1004.7862479492094</v>
      </c>
      <c r="E12" s="6">
        <f t="shared" ref="E12:E75" si="4">($C$4/12)*F11</f>
        <v>1313.6463359691054</v>
      </c>
      <c r="F12" s="6">
        <f>F11-D12</f>
        <v>277999.74528531206</v>
      </c>
      <c r="G12" s="6"/>
    </row>
    <row r="13" spans="1:7">
      <c r="A13" s="2">
        <f t="shared" ca="1" si="2"/>
        <v>39114</v>
      </c>
      <c r="B13">
        <f t="shared" si="3"/>
        <v>4</v>
      </c>
      <c r="C13" s="6">
        <f t="shared" si="0"/>
        <v>2318.4325839183148</v>
      </c>
      <c r="D13" s="6">
        <f t="shared" si="1"/>
        <v>1009.5171165333038</v>
      </c>
      <c r="E13" s="6">
        <f t="shared" si="4"/>
        <v>1308.915467385011</v>
      </c>
      <c r="F13" s="6">
        <f>F12-D13</f>
        <v>276990.22816877876</v>
      </c>
      <c r="G13" s="6"/>
    </row>
    <row r="14" spans="1:7">
      <c r="A14" s="2">
        <f t="shared" ca="1" si="2"/>
        <v>39142</v>
      </c>
      <c r="B14">
        <f t="shared" si="3"/>
        <v>5</v>
      </c>
      <c r="C14" s="6">
        <f t="shared" si="0"/>
        <v>2318.4325839183148</v>
      </c>
      <c r="D14" s="6">
        <f t="shared" si="1"/>
        <v>1014.2702596236481</v>
      </c>
      <c r="E14" s="6">
        <f t="shared" si="4"/>
        <v>1304.1623242946666</v>
      </c>
      <c r="F14" s="6">
        <f t="shared" ref="F14:F77" si="5">F13-D14</f>
        <v>275975.95790915511</v>
      </c>
      <c r="G14" s="6"/>
    </row>
    <row r="15" spans="1:7">
      <c r="A15" s="2">
        <f t="shared" ca="1" si="2"/>
        <v>39173</v>
      </c>
      <c r="B15">
        <f t="shared" si="3"/>
        <v>6</v>
      </c>
      <c r="C15" s="6">
        <f t="shared" si="0"/>
        <v>2318.4325839183148</v>
      </c>
      <c r="D15" s="6">
        <f t="shared" si="1"/>
        <v>1019.0457820960428</v>
      </c>
      <c r="E15" s="6">
        <f t="shared" si="4"/>
        <v>1299.386801822272</v>
      </c>
      <c r="F15" s="6">
        <f t="shared" si="5"/>
        <v>274956.91212705907</v>
      </c>
      <c r="G15" s="6"/>
    </row>
    <row r="16" spans="1:7">
      <c r="A16" s="2">
        <f t="shared" ca="1" si="2"/>
        <v>39203</v>
      </c>
      <c r="B16">
        <f t="shared" si="3"/>
        <v>7</v>
      </c>
      <c r="C16" s="6">
        <f t="shared" si="0"/>
        <v>2318.4325839183148</v>
      </c>
      <c r="D16" s="6">
        <f t="shared" si="1"/>
        <v>1023.8437893200783</v>
      </c>
      <c r="E16" s="6">
        <f t="shared" si="4"/>
        <v>1294.5887945982365</v>
      </c>
      <c r="F16" s="6">
        <f t="shared" si="5"/>
        <v>273933.06833773898</v>
      </c>
      <c r="G16" s="6"/>
    </row>
    <row r="17" spans="1:7">
      <c r="A17" s="2">
        <f t="shared" ca="1" si="2"/>
        <v>39234</v>
      </c>
      <c r="B17">
        <f t="shared" si="3"/>
        <v>8</v>
      </c>
      <c r="C17" s="6">
        <f t="shared" si="0"/>
        <v>2318.4325839183148</v>
      </c>
      <c r="D17" s="6">
        <f t="shared" si="1"/>
        <v>1028.6643871614604</v>
      </c>
      <c r="E17" s="6">
        <f t="shared" si="4"/>
        <v>1289.7681967568544</v>
      </c>
      <c r="F17" s="6">
        <f t="shared" si="5"/>
        <v>272904.40395057754</v>
      </c>
      <c r="G17" s="6"/>
    </row>
    <row r="18" spans="1:7">
      <c r="A18" s="2">
        <f t="shared" ca="1" si="2"/>
        <v>39264</v>
      </c>
      <c r="B18">
        <f t="shared" si="3"/>
        <v>9</v>
      </c>
      <c r="C18" s="6">
        <f t="shared" si="0"/>
        <v>2318.4325839183148</v>
      </c>
      <c r="D18" s="6">
        <f t="shared" si="1"/>
        <v>1033.5076819843455</v>
      </c>
      <c r="E18" s="6">
        <f t="shared" si="4"/>
        <v>1284.9249019339693</v>
      </c>
      <c r="F18" s="6">
        <f t="shared" si="5"/>
        <v>271870.89626859321</v>
      </c>
      <c r="G18" s="6"/>
    </row>
    <row r="19" spans="1:7">
      <c r="A19" s="2">
        <f t="shared" ca="1" si="2"/>
        <v>39295</v>
      </c>
      <c r="B19">
        <f t="shared" si="3"/>
        <v>10</v>
      </c>
      <c r="C19" s="6">
        <f t="shared" si="0"/>
        <v>2318.4325839183148</v>
      </c>
      <c r="D19" s="6">
        <f t="shared" si="1"/>
        <v>1038.3737806536883</v>
      </c>
      <c r="E19" s="6">
        <f t="shared" si="4"/>
        <v>1280.0588032646265</v>
      </c>
      <c r="F19" s="6">
        <f t="shared" si="5"/>
        <v>270832.52248793951</v>
      </c>
      <c r="G19" s="6"/>
    </row>
    <row r="20" spans="1:7">
      <c r="A20" s="2">
        <f t="shared" ca="1" si="2"/>
        <v>39326</v>
      </c>
      <c r="B20">
        <f t="shared" si="3"/>
        <v>11</v>
      </c>
      <c r="C20" s="6">
        <f t="shared" si="0"/>
        <v>2318.4325839183148</v>
      </c>
      <c r="D20" s="6">
        <f t="shared" si="1"/>
        <v>1043.2627905375996</v>
      </c>
      <c r="E20" s="6">
        <f t="shared" si="4"/>
        <v>1275.1697933807152</v>
      </c>
      <c r="F20" s="6">
        <f t="shared" si="5"/>
        <v>269789.2596974019</v>
      </c>
      <c r="G20" s="6"/>
    </row>
    <row r="21" spans="1:7">
      <c r="A21" s="2">
        <f t="shared" ca="1" si="2"/>
        <v>39356</v>
      </c>
      <c r="B21">
        <f t="shared" si="3"/>
        <v>12</v>
      </c>
      <c r="C21" s="6">
        <f t="shared" si="0"/>
        <v>2318.4325839183148</v>
      </c>
      <c r="D21" s="6">
        <f t="shared" si="1"/>
        <v>1048.1748195097141</v>
      </c>
      <c r="E21" s="6">
        <f t="shared" si="4"/>
        <v>1270.2577644086007</v>
      </c>
      <c r="F21" s="6">
        <f t="shared" si="5"/>
        <v>268741.08487789216</v>
      </c>
      <c r="G21" s="6"/>
    </row>
    <row r="22" spans="1:7">
      <c r="A22" s="2">
        <f t="shared" ca="1" si="2"/>
        <v>39387</v>
      </c>
      <c r="B22">
        <f t="shared" si="3"/>
        <v>13</v>
      </c>
      <c r="C22" s="6">
        <f t="shared" si="0"/>
        <v>2318.4325839183148</v>
      </c>
      <c r="D22" s="6">
        <f t="shared" si="1"/>
        <v>1053.1099759515726</v>
      </c>
      <c r="E22" s="6">
        <f t="shared" si="4"/>
        <v>1265.3226079667422</v>
      </c>
      <c r="F22" s="6">
        <f t="shared" si="5"/>
        <v>267687.97490194062</v>
      </c>
      <c r="G22" s="6"/>
    </row>
    <row r="23" spans="1:7">
      <c r="A23" s="2">
        <f t="shared" ca="1" si="2"/>
        <v>39417</v>
      </c>
      <c r="B23">
        <f t="shared" si="3"/>
        <v>14</v>
      </c>
      <c r="C23" s="6">
        <f t="shared" si="0"/>
        <v>2318.4325839183148</v>
      </c>
      <c r="D23" s="6">
        <f t="shared" si="1"/>
        <v>1058.0683687550111</v>
      </c>
      <c r="E23" s="6">
        <f t="shared" si="4"/>
        <v>1260.3642151633037</v>
      </c>
      <c r="F23" s="6">
        <f t="shared" si="5"/>
        <v>266629.90653318563</v>
      </c>
      <c r="G23" s="6"/>
    </row>
    <row r="24" spans="1:7">
      <c r="A24" s="2">
        <f t="shared" ca="1" si="2"/>
        <v>39448</v>
      </c>
      <c r="B24">
        <f t="shared" si="3"/>
        <v>15</v>
      </c>
      <c r="C24" s="6">
        <f t="shared" si="0"/>
        <v>2318.4325839183148</v>
      </c>
      <c r="D24" s="6">
        <f t="shared" si="1"/>
        <v>1063.0501073245657</v>
      </c>
      <c r="E24" s="6">
        <f t="shared" si="4"/>
        <v>1255.3824765937491</v>
      </c>
      <c r="F24" s="6">
        <f t="shared" si="5"/>
        <v>265566.85642586107</v>
      </c>
      <c r="G24" s="6"/>
    </row>
    <row r="25" spans="1:7">
      <c r="A25" s="2">
        <f t="shared" ca="1" si="2"/>
        <v>39479</v>
      </c>
      <c r="B25">
        <f t="shared" si="3"/>
        <v>16</v>
      </c>
      <c r="C25" s="6">
        <f t="shared" si="0"/>
        <v>2318.4325839183148</v>
      </c>
      <c r="D25" s="6">
        <f t="shared" si="1"/>
        <v>1068.0553015798855</v>
      </c>
      <c r="E25" s="6">
        <f t="shared" si="4"/>
        <v>1250.3772823384293</v>
      </c>
      <c r="F25" s="6">
        <f t="shared" si="5"/>
        <v>264498.80112428119</v>
      </c>
      <c r="G25" s="6"/>
    </row>
    <row r="26" spans="1:7">
      <c r="A26" s="2">
        <f t="shared" ca="1" si="2"/>
        <v>39508</v>
      </c>
      <c r="B26">
        <f t="shared" si="3"/>
        <v>17</v>
      </c>
      <c r="C26" s="6">
        <f t="shared" si="0"/>
        <v>2318.4325839183148</v>
      </c>
      <c r="D26" s="6">
        <f t="shared" si="1"/>
        <v>1073.0840619581575</v>
      </c>
      <c r="E26" s="6">
        <f t="shared" si="4"/>
        <v>1245.3485219601573</v>
      </c>
      <c r="F26" s="6">
        <f t="shared" si="5"/>
        <v>263425.71706232306</v>
      </c>
      <c r="G26" s="6"/>
    </row>
    <row r="27" spans="1:7">
      <c r="A27" s="2">
        <f t="shared" ca="1" si="2"/>
        <v>39539</v>
      </c>
      <c r="B27">
        <f t="shared" si="3"/>
        <v>18</v>
      </c>
      <c r="C27" s="6">
        <f t="shared" si="0"/>
        <v>2318.4325839183148</v>
      </c>
      <c r="D27" s="6">
        <f t="shared" si="1"/>
        <v>1078.1364994165438</v>
      </c>
      <c r="E27" s="6">
        <f t="shared" si="4"/>
        <v>1240.296084501771</v>
      </c>
      <c r="F27" s="6">
        <f t="shared" si="5"/>
        <v>262347.58056290651</v>
      </c>
      <c r="G27" s="6"/>
    </row>
    <row r="28" spans="1:7">
      <c r="A28" s="2">
        <f t="shared" ca="1" si="2"/>
        <v>39569</v>
      </c>
      <c r="B28">
        <f t="shared" si="3"/>
        <v>19</v>
      </c>
      <c r="C28" s="6">
        <f t="shared" si="0"/>
        <v>2318.4325839183148</v>
      </c>
      <c r="D28" s="6">
        <f t="shared" si="1"/>
        <v>1083.2127254346299</v>
      </c>
      <c r="E28" s="6">
        <f t="shared" si="4"/>
        <v>1235.2198584836849</v>
      </c>
      <c r="F28" s="6">
        <f t="shared" si="5"/>
        <v>261264.36783747189</v>
      </c>
      <c r="G28" s="6"/>
    </row>
    <row r="29" spans="1:7">
      <c r="A29" s="2">
        <f t="shared" ca="1" si="2"/>
        <v>39600</v>
      </c>
      <c r="B29">
        <f t="shared" si="3"/>
        <v>20</v>
      </c>
      <c r="C29" s="6">
        <f t="shared" si="0"/>
        <v>2318.4325839183148</v>
      </c>
      <c r="D29" s="6">
        <f t="shared" si="1"/>
        <v>1088.3128520168846</v>
      </c>
      <c r="E29" s="6">
        <f t="shared" si="4"/>
        <v>1230.1197319014302</v>
      </c>
      <c r="F29" s="6">
        <f t="shared" si="5"/>
        <v>260176.054985455</v>
      </c>
      <c r="G29" s="6"/>
    </row>
    <row r="30" spans="1:7">
      <c r="A30" s="2">
        <f t="shared" ca="1" si="2"/>
        <v>39630</v>
      </c>
      <c r="B30">
        <f t="shared" si="3"/>
        <v>21</v>
      </c>
      <c r="C30" s="6">
        <f t="shared" si="0"/>
        <v>2318.4325839183148</v>
      </c>
      <c r="D30" s="6">
        <f t="shared" si="1"/>
        <v>1093.4369916951307</v>
      </c>
      <c r="E30" s="6">
        <f t="shared" si="4"/>
        <v>1224.9955922231841</v>
      </c>
      <c r="F30" s="6">
        <f t="shared" si="5"/>
        <v>259082.61799375986</v>
      </c>
      <c r="G30" s="6"/>
    </row>
    <row r="31" spans="1:7">
      <c r="A31" s="2">
        <f t="shared" ca="1" si="2"/>
        <v>39661</v>
      </c>
      <c r="B31">
        <f t="shared" si="3"/>
        <v>22</v>
      </c>
      <c r="C31" s="6">
        <f t="shared" si="0"/>
        <v>2318.4325839183148</v>
      </c>
      <c r="D31" s="6">
        <f t="shared" si="1"/>
        <v>1098.5852575310287</v>
      </c>
      <c r="E31" s="6">
        <f t="shared" si="4"/>
        <v>1219.8473263872861</v>
      </c>
      <c r="F31" s="6">
        <f t="shared" si="5"/>
        <v>257984.03273622884</v>
      </c>
      <c r="G31" s="6"/>
    </row>
    <row r="32" spans="1:7">
      <c r="A32" s="2">
        <f t="shared" ca="1" si="2"/>
        <v>39692</v>
      </c>
      <c r="B32">
        <f t="shared" si="3"/>
        <v>23</v>
      </c>
      <c r="C32" s="6">
        <f t="shared" si="0"/>
        <v>2318.4325839183148</v>
      </c>
      <c r="D32" s="6">
        <f t="shared" si="1"/>
        <v>1103.7577631185707</v>
      </c>
      <c r="E32" s="6">
        <f t="shared" si="4"/>
        <v>1214.6748207997441</v>
      </c>
      <c r="F32" s="6">
        <f t="shared" si="5"/>
        <v>256880.27497311027</v>
      </c>
      <c r="G32" s="6"/>
    </row>
    <row r="33" spans="1:7">
      <c r="A33" s="2">
        <f t="shared" ca="1" si="2"/>
        <v>39722</v>
      </c>
      <c r="B33">
        <f t="shared" si="3"/>
        <v>24</v>
      </c>
      <c r="C33" s="6">
        <f t="shared" si="0"/>
        <v>2318.4325839183148</v>
      </c>
      <c r="D33" s="6">
        <f t="shared" si="1"/>
        <v>1108.9546225865872</v>
      </c>
      <c r="E33" s="6">
        <f t="shared" si="4"/>
        <v>1209.4779613317276</v>
      </c>
      <c r="F33" s="6">
        <f t="shared" si="5"/>
        <v>255771.32035052369</v>
      </c>
      <c r="G33" s="6"/>
    </row>
    <row r="34" spans="1:7">
      <c r="A34" s="2">
        <f t="shared" ca="1" si="2"/>
        <v>39753</v>
      </c>
      <c r="B34">
        <f t="shared" si="3"/>
        <v>25</v>
      </c>
      <c r="C34" s="6">
        <f t="shared" si="0"/>
        <v>2318.4325839183148</v>
      </c>
      <c r="D34" s="6">
        <f t="shared" si="1"/>
        <v>1114.1759506012656</v>
      </c>
      <c r="E34" s="6">
        <f t="shared" si="4"/>
        <v>1204.2566333170491</v>
      </c>
      <c r="F34" s="6">
        <f t="shared" si="5"/>
        <v>254657.14439992243</v>
      </c>
      <c r="G34" s="6"/>
    </row>
    <row r="35" spans="1:7">
      <c r="A35" s="2">
        <f t="shared" ca="1" si="2"/>
        <v>39783</v>
      </c>
      <c r="B35">
        <f t="shared" si="3"/>
        <v>26</v>
      </c>
      <c r="C35" s="6">
        <f t="shared" si="0"/>
        <v>2318.4325839183148</v>
      </c>
      <c r="D35" s="6">
        <f t="shared" si="1"/>
        <v>1119.42186236868</v>
      </c>
      <c r="E35" s="6">
        <f t="shared" si="4"/>
        <v>1199.0107215496348</v>
      </c>
      <c r="F35" s="6">
        <f t="shared" si="5"/>
        <v>253537.72253755375</v>
      </c>
      <c r="G35" s="6"/>
    </row>
    <row r="36" spans="1:7">
      <c r="A36" s="2">
        <f t="shared" ca="1" si="2"/>
        <v>39814</v>
      </c>
      <c r="B36">
        <f t="shared" si="3"/>
        <v>27</v>
      </c>
      <c r="C36" s="6">
        <f t="shared" si="0"/>
        <v>2318.4325839183148</v>
      </c>
      <c r="D36" s="6">
        <f t="shared" si="1"/>
        <v>1124.6924736373326</v>
      </c>
      <c r="E36" s="6">
        <f t="shared" si="4"/>
        <v>1193.7401102809822</v>
      </c>
      <c r="F36" s="6">
        <f t="shared" si="5"/>
        <v>252413.03006391643</v>
      </c>
      <c r="G36" s="6"/>
    </row>
    <row r="37" spans="1:7">
      <c r="A37" s="2">
        <f t="shared" ca="1" si="2"/>
        <v>39845</v>
      </c>
      <c r="B37">
        <f t="shared" si="3"/>
        <v>28</v>
      </c>
      <c r="C37" s="6">
        <f t="shared" si="0"/>
        <v>2318.4325839183148</v>
      </c>
      <c r="D37" s="6">
        <f t="shared" si="1"/>
        <v>1129.9879007007082</v>
      </c>
      <c r="E37" s="6">
        <f t="shared" si="4"/>
        <v>1188.4446832176066</v>
      </c>
      <c r="F37" s="6">
        <f t="shared" si="5"/>
        <v>251283.04216321572</v>
      </c>
      <c r="G37" s="6"/>
    </row>
    <row r="38" spans="1:7">
      <c r="A38" s="2">
        <f t="shared" ca="1" si="2"/>
        <v>39873</v>
      </c>
      <c r="B38">
        <f t="shared" si="3"/>
        <v>29</v>
      </c>
      <c r="C38" s="6">
        <f t="shared" si="0"/>
        <v>2318.4325839183148</v>
      </c>
      <c r="D38" s="6">
        <f t="shared" si="1"/>
        <v>1135.3082603998407</v>
      </c>
      <c r="E38" s="6">
        <f t="shared" si="4"/>
        <v>1183.1243235184741</v>
      </c>
      <c r="F38" s="6">
        <f t="shared" si="5"/>
        <v>250147.73390281587</v>
      </c>
      <c r="G38" s="6"/>
    </row>
    <row r="39" spans="1:7">
      <c r="A39" s="2">
        <f t="shared" ca="1" si="2"/>
        <v>39904</v>
      </c>
      <c r="B39">
        <f t="shared" si="3"/>
        <v>30</v>
      </c>
      <c r="C39" s="6">
        <f t="shared" si="0"/>
        <v>2318.4325839183148</v>
      </c>
      <c r="D39" s="6">
        <f t="shared" si="1"/>
        <v>1140.6536701258899</v>
      </c>
      <c r="E39" s="6">
        <f t="shared" si="4"/>
        <v>1177.7789137924249</v>
      </c>
      <c r="F39" s="6">
        <f t="shared" si="5"/>
        <v>249007.08023268997</v>
      </c>
      <c r="G39" s="6"/>
    </row>
    <row r="40" spans="1:7">
      <c r="A40" s="2">
        <f t="shared" ca="1" si="2"/>
        <v>39934</v>
      </c>
      <c r="B40">
        <f t="shared" si="3"/>
        <v>31</v>
      </c>
      <c r="C40" s="6">
        <f t="shared" si="0"/>
        <v>2318.4325839183148</v>
      </c>
      <c r="D40" s="6">
        <f t="shared" si="1"/>
        <v>1146.0242478227328</v>
      </c>
      <c r="E40" s="6">
        <f t="shared" si="4"/>
        <v>1172.4083360955819</v>
      </c>
      <c r="F40" s="6">
        <f t="shared" si="5"/>
        <v>247861.05598486724</v>
      </c>
      <c r="G40" s="6"/>
    </row>
    <row r="41" spans="1:7">
      <c r="A41" s="2">
        <f t="shared" ca="1" si="2"/>
        <v>39965</v>
      </c>
      <c r="B41">
        <f t="shared" si="3"/>
        <v>32</v>
      </c>
      <c r="C41" s="6">
        <f t="shared" si="0"/>
        <v>2318.4325839183148</v>
      </c>
      <c r="D41" s="6">
        <f t="shared" si="1"/>
        <v>1151.4201119895647</v>
      </c>
      <c r="E41" s="6">
        <f t="shared" si="4"/>
        <v>1167.0124719287501</v>
      </c>
      <c r="F41" s="6">
        <f t="shared" si="5"/>
        <v>246709.63587287767</v>
      </c>
      <c r="G41" s="6"/>
    </row>
    <row r="42" spans="1:7">
      <c r="A42" s="2">
        <f t="shared" ca="1" si="2"/>
        <v>39995</v>
      </c>
      <c r="B42">
        <f t="shared" si="3"/>
        <v>33</v>
      </c>
      <c r="C42" s="6">
        <f t="shared" si="0"/>
        <v>2318.4325839183148</v>
      </c>
      <c r="D42" s="6">
        <f t="shared" si="1"/>
        <v>1156.8413816835157</v>
      </c>
      <c r="E42" s="6">
        <f t="shared" si="4"/>
        <v>1161.5912022347991</v>
      </c>
      <c r="F42" s="6">
        <f t="shared" si="5"/>
        <v>245552.79449119416</v>
      </c>
      <c r="G42" s="6"/>
    </row>
    <row r="43" spans="1:7">
      <c r="A43" s="2">
        <f t="shared" ca="1" si="2"/>
        <v>40026</v>
      </c>
      <c r="B43">
        <f t="shared" si="3"/>
        <v>34</v>
      </c>
      <c r="C43" s="6">
        <f t="shared" si="0"/>
        <v>2318.4325839183148</v>
      </c>
      <c r="D43" s="6">
        <f t="shared" si="1"/>
        <v>1162.2881765222755</v>
      </c>
      <c r="E43" s="6">
        <f t="shared" si="4"/>
        <v>1156.1444073960392</v>
      </c>
      <c r="F43" s="6">
        <f t="shared" si="5"/>
        <v>244390.50631467189</v>
      </c>
      <c r="G43" s="6"/>
    </row>
    <row r="44" spans="1:7">
      <c r="A44" s="2">
        <f t="shared" ca="1" si="2"/>
        <v>40057</v>
      </c>
      <c r="B44">
        <f t="shared" si="3"/>
        <v>35</v>
      </c>
      <c r="C44" s="6">
        <f t="shared" si="0"/>
        <v>2318.4325839183148</v>
      </c>
      <c r="D44" s="6">
        <f t="shared" si="1"/>
        <v>1167.7606166867347</v>
      </c>
      <c r="E44" s="6">
        <f t="shared" si="4"/>
        <v>1150.6719672315801</v>
      </c>
      <c r="F44" s="6">
        <f t="shared" si="5"/>
        <v>243222.74569798514</v>
      </c>
      <c r="G44" s="6"/>
    </row>
    <row r="45" spans="1:7">
      <c r="A45" s="2">
        <f t="shared" ca="1" si="2"/>
        <v>40087</v>
      </c>
      <c r="B45">
        <f t="shared" si="3"/>
        <v>36</v>
      </c>
      <c r="C45" s="6">
        <f t="shared" si="0"/>
        <v>2318.4325839183148</v>
      </c>
      <c r="D45" s="6">
        <f t="shared" si="1"/>
        <v>1173.2588229236346</v>
      </c>
      <c r="E45" s="6">
        <f t="shared" si="4"/>
        <v>1145.1737609946802</v>
      </c>
      <c r="F45" s="6">
        <f t="shared" si="5"/>
        <v>242049.4868750615</v>
      </c>
      <c r="G45" s="6"/>
    </row>
    <row r="46" spans="1:7">
      <c r="A46" s="2">
        <f t="shared" ca="1" si="2"/>
        <v>40118</v>
      </c>
      <c r="B46">
        <f t="shared" si="3"/>
        <v>37</v>
      </c>
      <c r="C46" s="6">
        <f t="shared" si="0"/>
        <v>2318.4325839183148</v>
      </c>
      <c r="D46" s="6">
        <f t="shared" si="1"/>
        <v>1178.7829165482335</v>
      </c>
      <c r="E46" s="6">
        <f t="shared" si="4"/>
        <v>1139.6496673700813</v>
      </c>
      <c r="F46" s="6">
        <f t="shared" si="5"/>
        <v>240870.70395851327</v>
      </c>
      <c r="G46" s="6"/>
    </row>
    <row r="47" spans="1:7">
      <c r="A47" s="2">
        <f t="shared" ca="1" si="2"/>
        <v>40148</v>
      </c>
      <c r="B47">
        <f t="shared" si="3"/>
        <v>38</v>
      </c>
      <c r="C47" s="6">
        <f t="shared" si="0"/>
        <v>2318.4325839183148</v>
      </c>
      <c r="D47" s="6">
        <f t="shared" si="1"/>
        <v>1184.3330194469813</v>
      </c>
      <c r="E47" s="6">
        <f t="shared" si="4"/>
        <v>1134.0995644713335</v>
      </c>
      <c r="F47" s="6">
        <f t="shared" si="5"/>
        <v>239686.37093906628</v>
      </c>
      <c r="G47" s="6"/>
    </row>
    <row r="48" spans="1:7">
      <c r="A48" s="2">
        <f t="shared" ca="1" si="2"/>
        <v>40179</v>
      </c>
      <c r="B48">
        <f t="shared" si="3"/>
        <v>39</v>
      </c>
      <c r="C48" s="6">
        <f t="shared" si="0"/>
        <v>2318.4325839183148</v>
      </c>
      <c r="D48" s="6">
        <f t="shared" si="1"/>
        <v>1189.909254080211</v>
      </c>
      <c r="E48" s="6">
        <f t="shared" si="4"/>
        <v>1128.5233298381038</v>
      </c>
      <c r="F48" s="6">
        <f t="shared" si="5"/>
        <v>238496.46168498608</v>
      </c>
      <c r="G48" s="6"/>
    </row>
    <row r="49" spans="1:7">
      <c r="A49" s="2">
        <f t="shared" ca="1" si="2"/>
        <v>40210</v>
      </c>
      <c r="B49">
        <f t="shared" si="3"/>
        <v>40</v>
      </c>
      <c r="C49" s="6">
        <f t="shared" si="0"/>
        <v>2318.4325839183148</v>
      </c>
      <c r="D49" s="6">
        <f t="shared" si="1"/>
        <v>1195.5117434848387</v>
      </c>
      <c r="E49" s="6">
        <f t="shared" si="4"/>
        <v>1122.9208404334761</v>
      </c>
      <c r="F49" s="6">
        <f t="shared" si="5"/>
        <v>237300.94994150123</v>
      </c>
      <c r="G49" s="6"/>
    </row>
    <row r="50" spans="1:7">
      <c r="A50" s="2">
        <f t="shared" ca="1" si="2"/>
        <v>40238</v>
      </c>
      <c r="B50">
        <f t="shared" si="3"/>
        <v>41</v>
      </c>
      <c r="C50" s="6">
        <f t="shared" si="0"/>
        <v>2318.4325839183148</v>
      </c>
      <c r="D50" s="6">
        <f t="shared" si="1"/>
        <v>1201.1406112770799</v>
      </c>
      <c r="E50" s="6">
        <f t="shared" si="4"/>
        <v>1117.2919726412349</v>
      </c>
      <c r="F50" s="6">
        <f t="shared" si="5"/>
        <v>236099.80933022415</v>
      </c>
      <c r="G50" s="6"/>
    </row>
    <row r="51" spans="1:7">
      <c r="A51" s="2">
        <f t="shared" ca="1" si="2"/>
        <v>40269</v>
      </c>
      <c r="B51">
        <f t="shared" si="3"/>
        <v>42</v>
      </c>
      <c r="C51" s="6">
        <f t="shared" si="0"/>
        <v>2318.4325839183148</v>
      </c>
      <c r="D51" s="6">
        <f t="shared" si="1"/>
        <v>1206.7959816551761</v>
      </c>
      <c r="E51" s="6">
        <f t="shared" si="4"/>
        <v>1111.6366022631387</v>
      </c>
      <c r="F51" s="6">
        <f t="shared" si="5"/>
        <v>234893.01334856896</v>
      </c>
      <c r="G51" s="6"/>
    </row>
    <row r="52" spans="1:7">
      <c r="A52" s="2">
        <f t="shared" ca="1" si="2"/>
        <v>40299</v>
      </c>
      <c r="B52">
        <f t="shared" si="3"/>
        <v>43</v>
      </c>
      <c r="C52" s="6">
        <f t="shared" si="0"/>
        <v>2318.4325839183148</v>
      </c>
      <c r="D52" s="6">
        <f t="shared" si="1"/>
        <v>1212.4779794021358</v>
      </c>
      <c r="E52" s="6">
        <f t="shared" si="4"/>
        <v>1105.954604516179</v>
      </c>
      <c r="F52" s="6">
        <f t="shared" si="5"/>
        <v>233680.53536916681</v>
      </c>
      <c r="G52" s="6"/>
    </row>
    <row r="53" spans="1:7">
      <c r="A53" s="2">
        <f t="shared" ca="1" si="2"/>
        <v>40330</v>
      </c>
      <c r="B53">
        <f t="shared" si="3"/>
        <v>44</v>
      </c>
      <c r="C53" s="6">
        <f t="shared" si="0"/>
        <v>2318.4325839183148</v>
      </c>
      <c r="D53" s="6">
        <f t="shared" si="1"/>
        <v>1218.1867298884877</v>
      </c>
      <c r="E53" s="6">
        <f t="shared" si="4"/>
        <v>1100.2458540298271</v>
      </c>
      <c r="F53" s="6">
        <f t="shared" si="5"/>
        <v>232462.34863927832</v>
      </c>
      <c r="G53" s="6"/>
    </row>
    <row r="54" spans="1:7">
      <c r="A54" s="2">
        <f t="shared" ca="1" si="2"/>
        <v>40360</v>
      </c>
      <c r="B54">
        <f t="shared" si="3"/>
        <v>45</v>
      </c>
      <c r="C54" s="6">
        <f t="shared" si="0"/>
        <v>2318.4325839183148</v>
      </c>
      <c r="D54" s="6">
        <f t="shared" si="1"/>
        <v>1223.922359075046</v>
      </c>
      <c r="E54" s="6">
        <f t="shared" si="4"/>
        <v>1094.5102248432688</v>
      </c>
      <c r="F54" s="6">
        <f t="shared" si="5"/>
        <v>231238.42628020328</v>
      </c>
      <c r="G54" s="6"/>
    </row>
    <row r="55" spans="1:7">
      <c r="A55" s="2">
        <f t="shared" ca="1" si="2"/>
        <v>40391</v>
      </c>
      <c r="B55">
        <f t="shared" si="3"/>
        <v>46</v>
      </c>
      <c r="C55" s="6">
        <f t="shared" si="0"/>
        <v>2318.4325839183148</v>
      </c>
      <c r="D55" s="6">
        <f t="shared" si="1"/>
        <v>1229.6849935156911</v>
      </c>
      <c r="E55" s="6">
        <f t="shared" si="4"/>
        <v>1088.7475904026237</v>
      </c>
      <c r="F55" s="6">
        <f t="shared" si="5"/>
        <v>230008.74128668758</v>
      </c>
      <c r="G55" s="6"/>
    </row>
    <row r="56" spans="1:7">
      <c r="A56" s="2">
        <f t="shared" ca="1" si="2"/>
        <v>40422</v>
      </c>
      <c r="B56">
        <f t="shared" si="3"/>
        <v>47</v>
      </c>
      <c r="C56" s="6">
        <f t="shared" si="0"/>
        <v>2318.4325839183148</v>
      </c>
      <c r="D56" s="6">
        <f t="shared" si="1"/>
        <v>1235.4747603601606</v>
      </c>
      <c r="E56" s="6">
        <f t="shared" si="4"/>
        <v>1082.9578235581541</v>
      </c>
      <c r="F56" s="6">
        <f t="shared" si="5"/>
        <v>228773.26652632741</v>
      </c>
      <c r="G56" s="6"/>
    </row>
    <row r="57" spans="1:7">
      <c r="A57" s="2">
        <f t="shared" ca="1" si="2"/>
        <v>40452</v>
      </c>
      <c r="B57">
        <f t="shared" si="3"/>
        <v>48</v>
      </c>
      <c r="C57" s="6">
        <f t="shared" si="0"/>
        <v>2318.4325839183148</v>
      </c>
      <c r="D57" s="6">
        <f t="shared" si="1"/>
        <v>1241.2917873568565</v>
      </c>
      <c r="E57" s="6">
        <f t="shared" si="4"/>
        <v>1077.1407965614583</v>
      </c>
      <c r="F57" s="6">
        <f t="shared" si="5"/>
        <v>227531.97473897054</v>
      </c>
      <c r="G57" s="6"/>
    </row>
    <row r="58" spans="1:7">
      <c r="A58" s="2">
        <f t="shared" ca="1" si="2"/>
        <v>40483</v>
      </c>
      <c r="B58">
        <f t="shared" si="3"/>
        <v>49</v>
      </c>
      <c r="C58" s="6">
        <f t="shared" si="0"/>
        <v>2318.4325839183148</v>
      </c>
      <c r="D58" s="6">
        <f t="shared" si="1"/>
        <v>1247.1362028556618</v>
      </c>
      <c r="E58" s="6">
        <f t="shared" si="4"/>
        <v>1071.2963810626529</v>
      </c>
      <c r="F58" s="6">
        <f t="shared" si="5"/>
        <v>226284.83853611487</v>
      </c>
      <c r="G58" s="6"/>
    </row>
    <row r="59" spans="1:7">
      <c r="A59" s="2">
        <f t="shared" ca="1" si="2"/>
        <v>40513</v>
      </c>
      <c r="B59">
        <f t="shared" si="3"/>
        <v>50</v>
      </c>
      <c r="C59" s="6">
        <f t="shared" si="0"/>
        <v>2318.4325839183148</v>
      </c>
      <c r="D59" s="6">
        <f t="shared" si="1"/>
        <v>1253.0081358107739</v>
      </c>
      <c r="E59" s="6">
        <f t="shared" si="4"/>
        <v>1065.4244481075409</v>
      </c>
      <c r="F59" s="6">
        <f t="shared" si="5"/>
        <v>225031.83040030408</v>
      </c>
      <c r="G59" s="6"/>
    </row>
    <row r="60" spans="1:7">
      <c r="A60" s="2">
        <f t="shared" ca="1" si="2"/>
        <v>40544</v>
      </c>
      <c r="B60">
        <f t="shared" si="3"/>
        <v>51</v>
      </c>
      <c r="C60" s="6">
        <f t="shared" si="0"/>
        <v>2318.4325839183148</v>
      </c>
      <c r="D60" s="6">
        <f t="shared" si="1"/>
        <v>1258.9077157835497</v>
      </c>
      <c r="E60" s="6">
        <f t="shared" si="4"/>
        <v>1059.524868134765</v>
      </c>
      <c r="F60" s="6">
        <f t="shared" si="5"/>
        <v>223772.92268452054</v>
      </c>
      <c r="G60" s="6"/>
    </row>
    <row r="61" spans="1:7">
      <c r="A61" s="2">
        <f t="shared" ca="1" si="2"/>
        <v>40575</v>
      </c>
      <c r="B61">
        <f t="shared" si="3"/>
        <v>52</v>
      </c>
      <c r="C61" s="6">
        <f t="shared" si="0"/>
        <v>2318.4325839183148</v>
      </c>
      <c r="D61" s="6">
        <f t="shared" si="1"/>
        <v>1264.8350729453639</v>
      </c>
      <c r="E61" s="6">
        <f t="shared" si="4"/>
        <v>1053.5975109729509</v>
      </c>
      <c r="F61" s="6">
        <f t="shared" si="5"/>
        <v>222508.08761157517</v>
      </c>
      <c r="G61" s="6"/>
    </row>
    <row r="62" spans="1:7">
      <c r="A62" s="2">
        <f t="shared" ca="1" si="2"/>
        <v>40603</v>
      </c>
      <c r="B62">
        <f t="shared" si="3"/>
        <v>53</v>
      </c>
      <c r="C62" s="6">
        <f t="shared" si="0"/>
        <v>2318.4325839183148</v>
      </c>
      <c r="D62" s="6">
        <f t="shared" si="1"/>
        <v>1270.7903380804817</v>
      </c>
      <c r="E62" s="6">
        <f t="shared" si="4"/>
        <v>1047.6422458378331</v>
      </c>
      <c r="F62" s="6">
        <f t="shared" si="5"/>
        <v>221237.29727349468</v>
      </c>
      <c r="G62" s="6"/>
    </row>
    <row r="63" spans="1:7">
      <c r="A63" s="2">
        <f t="shared" ca="1" si="2"/>
        <v>40634</v>
      </c>
      <c r="B63">
        <f t="shared" si="3"/>
        <v>54</v>
      </c>
      <c r="C63" s="6">
        <f t="shared" si="0"/>
        <v>2318.4325839183148</v>
      </c>
      <c r="D63" s="6">
        <f t="shared" si="1"/>
        <v>1276.7736425889439</v>
      </c>
      <c r="E63" s="6">
        <f t="shared" si="4"/>
        <v>1041.6589413293709</v>
      </c>
      <c r="F63" s="6">
        <f t="shared" si="5"/>
        <v>219960.52363090575</v>
      </c>
      <c r="G63" s="6"/>
    </row>
    <row r="64" spans="1:7">
      <c r="A64" s="2">
        <f t="shared" ca="1" si="2"/>
        <v>40664</v>
      </c>
      <c r="B64">
        <f t="shared" si="3"/>
        <v>55</v>
      </c>
      <c r="C64" s="6">
        <f t="shared" si="0"/>
        <v>2318.4325839183148</v>
      </c>
      <c r="D64" s="6">
        <f t="shared" si="1"/>
        <v>1282.7851184894669</v>
      </c>
      <c r="E64" s="6">
        <f t="shared" si="4"/>
        <v>1035.6474654288479</v>
      </c>
      <c r="F64" s="6">
        <f t="shared" si="5"/>
        <v>218677.73851241628</v>
      </c>
      <c r="G64" s="6"/>
    </row>
    <row r="65" spans="1:7">
      <c r="A65" s="2">
        <f t="shared" ca="1" si="2"/>
        <v>40695</v>
      </c>
      <c r="B65">
        <f t="shared" si="3"/>
        <v>56</v>
      </c>
      <c r="C65" s="6">
        <f t="shared" si="0"/>
        <v>2318.4325839183148</v>
      </c>
      <c r="D65" s="6">
        <f t="shared" si="1"/>
        <v>1288.8248984223546</v>
      </c>
      <c r="E65" s="6">
        <f t="shared" si="4"/>
        <v>1029.6076854959601</v>
      </c>
      <c r="F65" s="6">
        <f t="shared" si="5"/>
        <v>217388.91361399394</v>
      </c>
      <c r="G65" s="6"/>
    </row>
    <row r="66" spans="1:7">
      <c r="A66" s="2">
        <f t="shared" ca="1" si="2"/>
        <v>40725</v>
      </c>
      <c r="B66">
        <f t="shared" si="3"/>
        <v>57</v>
      </c>
      <c r="C66" s="6">
        <f t="shared" si="0"/>
        <v>2318.4325839183148</v>
      </c>
      <c r="D66" s="6">
        <f t="shared" si="1"/>
        <v>1294.8931156524268</v>
      </c>
      <c r="E66" s="6">
        <f t="shared" si="4"/>
        <v>1023.5394682658881</v>
      </c>
      <c r="F66" s="6">
        <f t="shared" si="5"/>
        <v>216094.0204983415</v>
      </c>
      <c r="G66" s="6"/>
    </row>
    <row r="67" spans="1:7">
      <c r="A67" s="2">
        <f t="shared" ca="1" si="2"/>
        <v>40756</v>
      </c>
      <c r="B67">
        <f t="shared" si="3"/>
        <v>58</v>
      </c>
      <c r="C67" s="6">
        <f t="shared" si="0"/>
        <v>2318.4325839183148</v>
      </c>
      <c r="D67" s="6">
        <f t="shared" si="1"/>
        <v>1300.989904071957</v>
      </c>
      <c r="E67" s="6">
        <f t="shared" si="4"/>
        <v>1017.4426798463579</v>
      </c>
      <c r="F67" s="6">
        <f t="shared" si="5"/>
        <v>214793.03059426954</v>
      </c>
      <c r="G67" s="6"/>
    </row>
    <row r="68" spans="1:7">
      <c r="A68" s="2">
        <f t="shared" ca="1" si="2"/>
        <v>40787</v>
      </c>
      <c r="B68">
        <f t="shared" si="3"/>
        <v>59</v>
      </c>
      <c r="C68" s="6">
        <f t="shared" si="0"/>
        <v>2318.4325839183148</v>
      </c>
      <c r="D68" s="6">
        <f t="shared" si="1"/>
        <v>1307.115398203629</v>
      </c>
      <c r="E68" s="6">
        <f t="shared" si="4"/>
        <v>1011.3171857146858</v>
      </c>
      <c r="F68" s="6">
        <f t="shared" si="5"/>
        <v>213485.91519606591</v>
      </c>
      <c r="G68" s="6"/>
    </row>
    <row r="69" spans="1:7">
      <c r="A69" s="2">
        <f t="shared" ca="1" si="2"/>
        <v>40817</v>
      </c>
      <c r="B69">
        <f t="shared" si="3"/>
        <v>60</v>
      </c>
      <c r="C69" s="6">
        <f t="shared" si="0"/>
        <v>2318.4325839183148</v>
      </c>
      <c r="D69" s="6">
        <f t="shared" si="1"/>
        <v>1313.2697332035045</v>
      </c>
      <c r="E69" s="6">
        <f t="shared" si="4"/>
        <v>1005.1628507148104</v>
      </c>
      <c r="F69" s="6">
        <f t="shared" si="5"/>
        <v>212172.64546286239</v>
      </c>
      <c r="G69" s="6"/>
    </row>
    <row r="70" spans="1:7">
      <c r="A70" s="2">
        <f t="shared" ca="1" si="2"/>
        <v>40848</v>
      </c>
      <c r="B70">
        <f t="shared" si="3"/>
        <v>61</v>
      </c>
      <c r="C70" s="6">
        <f t="shared" si="0"/>
        <v>2318.4325839183148</v>
      </c>
      <c r="D70" s="6">
        <f t="shared" si="1"/>
        <v>1319.4530448640044</v>
      </c>
      <c r="E70" s="6">
        <f t="shared" si="4"/>
        <v>998.97953905431041</v>
      </c>
      <c r="F70" s="6">
        <f t="shared" si="5"/>
        <v>210853.19241799839</v>
      </c>
      <c r="G70" s="6"/>
    </row>
    <row r="71" spans="1:7">
      <c r="A71" s="2">
        <f t="shared" ca="1" si="2"/>
        <v>40878</v>
      </c>
      <c r="B71">
        <f t="shared" si="3"/>
        <v>62</v>
      </c>
      <c r="C71" s="6">
        <f t="shared" si="0"/>
        <v>2318.4325839183148</v>
      </c>
      <c r="D71" s="6">
        <f t="shared" si="1"/>
        <v>1325.6654696169057</v>
      </c>
      <c r="E71" s="6">
        <f t="shared" si="4"/>
        <v>992.76711430140915</v>
      </c>
      <c r="F71" s="6">
        <f t="shared" si="5"/>
        <v>209527.52694838148</v>
      </c>
      <c r="G71" s="6"/>
    </row>
    <row r="72" spans="1:7">
      <c r="A72" s="2">
        <f t="shared" ca="1" si="2"/>
        <v>40909</v>
      </c>
      <c r="B72">
        <f t="shared" si="3"/>
        <v>63</v>
      </c>
      <c r="C72" s="6">
        <f t="shared" si="0"/>
        <v>2318.4325839183148</v>
      </c>
      <c r="D72" s="6">
        <f t="shared" si="1"/>
        <v>1331.907144536352</v>
      </c>
      <c r="E72" s="6">
        <f t="shared" si="4"/>
        <v>986.52543938196277</v>
      </c>
      <c r="F72" s="6">
        <f t="shared" si="5"/>
        <v>208195.61980384513</v>
      </c>
      <c r="G72" s="6"/>
    </row>
    <row r="73" spans="1:7">
      <c r="A73" s="2">
        <f t="shared" ca="1" si="2"/>
        <v>40940</v>
      </c>
      <c r="B73">
        <f t="shared" si="3"/>
        <v>64</v>
      </c>
      <c r="C73" s="6">
        <f t="shared" si="0"/>
        <v>2318.4325839183148</v>
      </c>
      <c r="D73" s="6">
        <f t="shared" si="1"/>
        <v>1338.1782073418772</v>
      </c>
      <c r="E73" s="6">
        <f t="shared" si="4"/>
        <v>980.25437657643749</v>
      </c>
      <c r="F73" s="6">
        <f t="shared" si="5"/>
        <v>206857.44159650325</v>
      </c>
      <c r="G73" s="6"/>
    </row>
    <row r="74" spans="1:7">
      <c r="A74" s="2">
        <f t="shared" ca="1" si="2"/>
        <v>40969</v>
      </c>
      <c r="B74">
        <f t="shared" si="3"/>
        <v>65</v>
      </c>
      <c r="C74" s="6">
        <f t="shared" si="0"/>
        <v>2318.4325839183148</v>
      </c>
      <c r="D74" s="6">
        <f t="shared" si="1"/>
        <v>1344.4787964014454</v>
      </c>
      <c r="E74" s="6">
        <f t="shared" si="4"/>
        <v>973.95378751686951</v>
      </c>
      <c r="F74" s="6">
        <f t="shared" si="5"/>
        <v>205512.96280010181</v>
      </c>
      <c r="G74" s="6"/>
    </row>
    <row r="75" spans="1:7">
      <c r="A75" s="2">
        <f t="shared" ca="1" si="2"/>
        <v>41000</v>
      </c>
      <c r="B75">
        <f t="shared" si="3"/>
        <v>66</v>
      </c>
      <c r="C75" s="6">
        <f t="shared" ref="C75:C138" si="6">-PMT($C$4/12,$C$5,$C$3,0)</f>
        <v>2318.4325839183148</v>
      </c>
      <c r="D75" s="6">
        <f t="shared" ref="D75:D138" si="7">C75-E75</f>
        <v>1350.8090507345021</v>
      </c>
      <c r="E75" s="6">
        <f t="shared" si="4"/>
        <v>967.6235331838127</v>
      </c>
      <c r="F75" s="6">
        <f t="shared" si="5"/>
        <v>204162.15374936731</v>
      </c>
      <c r="G75" s="6"/>
    </row>
    <row r="76" spans="1:7">
      <c r="A76" s="2">
        <f t="shared" ref="A76:A139" ca="1" si="8">DATE(YEAR(A75),MONTH(A75)+1,1)</f>
        <v>41030</v>
      </c>
      <c r="B76">
        <f t="shared" ref="B76:B139" si="9">B75+1</f>
        <v>67</v>
      </c>
      <c r="C76" s="6">
        <f t="shared" si="6"/>
        <v>2318.4325839183148</v>
      </c>
      <c r="D76" s="6">
        <f t="shared" si="7"/>
        <v>1357.1691100150438</v>
      </c>
      <c r="E76" s="6">
        <f t="shared" ref="E76:E139" si="10">($C$4/12)*F75</f>
        <v>961.26347390327112</v>
      </c>
      <c r="F76" s="6">
        <f t="shared" si="5"/>
        <v>202804.98463935227</v>
      </c>
      <c r="G76" s="6"/>
    </row>
    <row r="77" spans="1:7">
      <c r="A77" s="2">
        <f t="shared" ca="1" si="8"/>
        <v>41061</v>
      </c>
      <c r="B77">
        <f t="shared" si="9"/>
        <v>68</v>
      </c>
      <c r="C77" s="6">
        <f t="shared" si="6"/>
        <v>2318.4325839183148</v>
      </c>
      <c r="D77" s="6">
        <f t="shared" si="7"/>
        <v>1363.5591145746978</v>
      </c>
      <c r="E77" s="6">
        <f t="shared" si="10"/>
        <v>954.87346934361699</v>
      </c>
      <c r="F77" s="6">
        <f t="shared" si="5"/>
        <v>201441.42552477759</v>
      </c>
      <c r="G77" s="6"/>
    </row>
    <row r="78" spans="1:7">
      <c r="A78" s="2">
        <f t="shared" ca="1" si="8"/>
        <v>41091</v>
      </c>
      <c r="B78">
        <f t="shared" si="9"/>
        <v>69</v>
      </c>
      <c r="C78" s="6">
        <f t="shared" si="6"/>
        <v>2318.4325839183148</v>
      </c>
      <c r="D78" s="6">
        <f t="shared" si="7"/>
        <v>1369.9792054058203</v>
      </c>
      <c r="E78" s="6">
        <f t="shared" si="10"/>
        <v>948.45337851249451</v>
      </c>
      <c r="F78" s="6">
        <f t="shared" ref="F78:F141" si="11">F77-D78</f>
        <v>200071.44631937175</v>
      </c>
      <c r="G78" s="6"/>
    </row>
    <row r="79" spans="1:7">
      <c r="A79" s="2">
        <f t="shared" ca="1" si="8"/>
        <v>41122</v>
      </c>
      <c r="B79">
        <f t="shared" si="9"/>
        <v>70</v>
      </c>
      <c r="C79" s="6">
        <f t="shared" si="6"/>
        <v>2318.4325839183148</v>
      </c>
      <c r="D79" s="6">
        <f t="shared" si="7"/>
        <v>1376.4295241646059</v>
      </c>
      <c r="E79" s="6">
        <f t="shared" si="10"/>
        <v>942.00305975370873</v>
      </c>
      <c r="F79" s="6">
        <f t="shared" si="11"/>
        <v>198695.01679520714</v>
      </c>
      <c r="G79" s="6"/>
    </row>
    <row r="80" spans="1:7">
      <c r="A80" s="2">
        <f t="shared" ca="1" si="8"/>
        <v>41153</v>
      </c>
      <c r="B80">
        <f t="shared" si="9"/>
        <v>71</v>
      </c>
      <c r="C80" s="6">
        <f t="shared" si="6"/>
        <v>2318.4325839183148</v>
      </c>
      <c r="D80" s="6">
        <f t="shared" si="7"/>
        <v>1382.9102131742145</v>
      </c>
      <c r="E80" s="6">
        <f t="shared" si="10"/>
        <v>935.52237074410027</v>
      </c>
      <c r="F80" s="6">
        <f t="shared" si="11"/>
        <v>197312.10658203292</v>
      </c>
      <c r="G80" s="6"/>
    </row>
    <row r="81" spans="1:7">
      <c r="A81" s="2">
        <f t="shared" ca="1" si="8"/>
        <v>41183</v>
      </c>
      <c r="B81">
        <f t="shared" si="9"/>
        <v>72</v>
      </c>
      <c r="C81" s="6">
        <f t="shared" si="6"/>
        <v>2318.4325839183148</v>
      </c>
      <c r="D81" s="6">
        <f t="shared" si="7"/>
        <v>1389.4214154279098</v>
      </c>
      <c r="E81" s="6">
        <f t="shared" si="10"/>
        <v>929.011168490405</v>
      </c>
      <c r="F81" s="6">
        <f t="shared" si="11"/>
        <v>195922.68516660502</v>
      </c>
      <c r="G81" s="6"/>
    </row>
    <row r="82" spans="1:7">
      <c r="A82" s="2">
        <f t="shared" ca="1" si="8"/>
        <v>41214</v>
      </c>
      <c r="B82">
        <f t="shared" si="9"/>
        <v>73</v>
      </c>
      <c r="C82" s="6">
        <f t="shared" si="6"/>
        <v>2318.4325839183148</v>
      </c>
      <c r="D82" s="6">
        <f t="shared" si="7"/>
        <v>1395.9632745922161</v>
      </c>
      <c r="E82" s="6">
        <f t="shared" si="10"/>
        <v>922.46930932609871</v>
      </c>
      <c r="F82" s="6">
        <f t="shared" si="11"/>
        <v>194526.72189201281</v>
      </c>
      <c r="G82" s="6"/>
    </row>
    <row r="83" spans="1:7">
      <c r="A83" s="2">
        <f t="shared" ca="1" si="8"/>
        <v>41244</v>
      </c>
      <c r="B83">
        <f t="shared" si="9"/>
        <v>74</v>
      </c>
      <c r="C83" s="6">
        <f t="shared" si="6"/>
        <v>2318.4325839183148</v>
      </c>
      <c r="D83" s="6">
        <f t="shared" si="7"/>
        <v>1402.5359350100878</v>
      </c>
      <c r="E83" s="6">
        <f t="shared" si="10"/>
        <v>915.89664890822701</v>
      </c>
      <c r="F83" s="6">
        <f t="shared" si="11"/>
        <v>193124.18595700272</v>
      </c>
      <c r="G83" s="6"/>
    </row>
    <row r="84" spans="1:7">
      <c r="A84" s="2">
        <f t="shared" ca="1" si="8"/>
        <v>41275</v>
      </c>
      <c r="B84">
        <f t="shared" si="9"/>
        <v>75</v>
      </c>
      <c r="C84" s="6">
        <f t="shared" si="6"/>
        <v>2318.4325839183148</v>
      </c>
      <c r="D84" s="6">
        <f t="shared" si="7"/>
        <v>1409.1395417040935</v>
      </c>
      <c r="E84" s="6">
        <f t="shared" si="10"/>
        <v>909.29304221422115</v>
      </c>
      <c r="F84" s="6">
        <f t="shared" si="11"/>
        <v>191715.04641529862</v>
      </c>
      <c r="G84" s="6"/>
    </row>
    <row r="85" spans="1:7">
      <c r="A85" s="2">
        <f t="shared" ca="1" si="8"/>
        <v>41306</v>
      </c>
      <c r="B85">
        <f t="shared" si="9"/>
        <v>76</v>
      </c>
      <c r="C85" s="6">
        <f t="shared" si="6"/>
        <v>2318.4325839183148</v>
      </c>
      <c r="D85" s="6">
        <f t="shared" si="7"/>
        <v>1415.7742403796169</v>
      </c>
      <c r="E85" s="6">
        <f t="shared" si="10"/>
        <v>902.65834353869775</v>
      </c>
      <c r="F85" s="6">
        <f t="shared" si="11"/>
        <v>190299.272174919</v>
      </c>
      <c r="G85" s="6"/>
    </row>
    <row r="86" spans="1:7">
      <c r="A86" s="2">
        <f t="shared" ca="1" si="8"/>
        <v>41334</v>
      </c>
      <c r="B86">
        <f t="shared" si="9"/>
        <v>77</v>
      </c>
      <c r="C86" s="6">
        <f t="shared" si="6"/>
        <v>2318.4325839183148</v>
      </c>
      <c r="D86" s="6">
        <f t="shared" si="7"/>
        <v>1422.4401774280711</v>
      </c>
      <c r="E86" s="6">
        <f t="shared" si="10"/>
        <v>895.99240649024364</v>
      </c>
      <c r="F86" s="6">
        <f t="shared" si="11"/>
        <v>188876.83199749092</v>
      </c>
      <c r="G86" s="6"/>
    </row>
    <row r="87" spans="1:7">
      <c r="A87" s="2">
        <f t="shared" ca="1" si="8"/>
        <v>41365</v>
      </c>
      <c r="B87">
        <f t="shared" si="9"/>
        <v>78</v>
      </c>
      <c r="C87" s="6">
        <f t="shared" si="6"/>
        <v>2318.4325839183148</v>
      </c>
      <c r="D87" s="6">
        <f t="shared" si="7"/>
        <v>1429.1374999301283</v>
      </c>
      <c r="E87" s="6">
        <f t="shared" si="10"/>
        <v>889.29508398818643</v>
      </c>
      <c r="F87" s="6">
        <f t="shared" si="11"/>
        <v>187447.69449756079</v>
      </c>
      <c r="G87" s="6"/>
    </row>
    <row r="88" spans="1:7">
      <c r="A88" s="2">
        <f t="shared" ca="1" si="8"/>
        <v>41395</v>
      </c>
      <c r="B88">
        <f t="shared" si="9"/>
        <v>79</v>
      </c>
      <c r="C88" s="6">
        <f t="shared" si="6"/>
        <v>2318.4325839183148</v>
      </c>
      <c r="D88" s="6">
        <f t="shared" si="7"/>
        <v>1435.8663556589659</v>
      </c>
      <c r="E88" s="6">
        <f t="shared" si="10"/>
        <v>882.5662282593488</v>
      </c>
      <c r="F88" s="6">
        <f t="shared" si="11"/>
        <v>186011.82814190182</v>
      </c>
      <c r="G88" s="6"/>
    </row>
    <row r="89" spans="1:7">
      <c r="A89" s="2">
        <f t="shared" ca="1" si="8"/>
        <v>41426</v>
      </c>
      <c r="B89">
        <f t="shared" si="9"/>
        <v>80</v>
      </c>
      <c r="C89" s="6">
        <f t="shared" si="6"/>
        <v>2318.4325839183148</v>
      </c>
      <c r="D89" s="6">
        <f t="shared" si="7"/>
        <v>1442.6268930835272</v>
      </c>
      <c r="E89" s="6">
        <f t="shared" si="10"/>
        <v>875.8056908347877</v>
      </c>
      <c r="F89" s="6">
        <f t="shared" si="11"/>
        <v>184569.20124881828</v>
      </c>
      <c r="G89" s="6"/>
    </row>
    <row r="90" spans="1:7">
      <c r="A90" s="2">
        <f t="shared" ca="1" si="8"/>
        <v>41456</v>
      </c>
      <c r="B90">
        <f t="shared" si="9"/>
        <v>81</v>
      </c>
      <c r="C90" s="6">
        <f t="shared" si="6"/>
        <v>2318.4325839183148</v>
      </c>
      <c r="D90" s="6">
        <f t="shared" si="7"/>
        <v>1449.4192613717953</v>
      </c>
      <c r="E90" s="6">
        <f t="shared" si="10"/>
        <v>869.01332254651948</v>
      </c>
      <c r="F90" s="6">
        <f t="shared" si="11"/>
        <v>183119.78198744648</v>
      </c>
      <c r="G90" s="6"/>
    </row>
    <row r="91" spans="1:7">
      <c r="A91" s="2">
        <f t="shared" ca="1" si="8"/>
        <v>41487</v>
      </c>
      <c r="B91">
        <f t="shared" si="9"/>
        <v>82</v>
      </c>
      <c r="C91" s="6">
        <f t="shared" si="6"/>
        <v>2318.4325839183148</v>
      </c>
      <c r="D91" s="6">
        <f t="shared" si="7"/>
        <v>1456.2436103940877</v>
      </c>
      <c r="E91" s="6">
        <f t="shared" si="10"/>
        <v>862.18897352422721</v>
      </c>
      <c r="F91" s="6">
        <f t="shared" si="11"/>
        <v>181663.53837705238</v>
      </c>
      <c r="G91" s="6"/>
    </row>
    <row r="92" spans="1:7">
      <c r="A92" s="2">
        <f t="shared" ca="1" si="8"/>
        <v>41518</v>
      </c>
      <c r="B92">
        <f t="shared" si="9"/>
        <v>83</v>
      </c>
      <c r="C92" s="6">
        <f t="shared" si="6"/>
        <v>2318.4325839183148</v>
      </c>
      <c r="D92" s="6">
        <f t="shared" si="7"/>
        <v>1463.1000907263597</v>
      </c>
      <c r="E92" s="6">
        <f t="shared" si="10"/>
        <v>855.332493191955</v>
      </c>
      <c r="F92" s="6">
        <f t="shared" si="11"/>
        <v>180200.43828632601</v>
      </c>
      <c r="G92" s="6"/>
    </row>
    <row r="93" spans="1:7">
      <c r="A93" s="2">
        <f t="shared" ca="1" si="8"/>
        <v>41548</v>
      </c>
      <c r="B93">
        <f t="shared" si="9"/>
        <v>84</v>
      </c>
      <c r="C93" s="6">
        <f t="shared" si="6"/>
        <v>2318.4325839183148</v>
      </c>
      <c r="D93" s="6">
        <f t="shared" si="7"/>
        <v>1469.9888536535298</v>
      </c>
      <c r="E93" s="6">
        <f t="shared" si="10"/>
        <v>848.44373026478502</v>
      </c>
      <c r="F93" s="6">
        <f t="shared" si="11"/>
        <v>178730.44943267247</v>
      </c>
      <c r="G93" s="6"/>
    </row>
    <row r="94" spans="1:7">
      <c r="A94" s="2">
        <f t="shared" ca="1" si="8"/>
        <v>41579</v>
      </c>
      <c r="B94">
        <f t="shared" si="9"/>
        <v>85</v>
      </c>
      <c r="C94" s="6">
        <f t="shared" si="6"/>
        <v>2318.4325839183148</v>
      </c>
      <c r="D94" s="6">
        <f t="shared" si="7"/>
        <v>1476.9100511728152</v>
      </c>
      <c r="E94" s="6">
        <f t="shared" si="10"/>
        <v>841.52253274549957</v>
      </c>
      <c r="F94" s="6">
        <f t="shared" si="11"/>
        <v>177253.53938149966</v>
      </c>
      <c r="G94" s="6"/>
    </row>
    <row r="95" spans="1:7">
      <c r="A95" s="2">
        <f t="shared" ca="1" si="8"/>
        <v>41609</v>
      </c>
      <c r="B95">
        <f t="shared" si="9"/>
        <v>86</v>
      </c>
      <c r="C95" s="6">
        <f t="shared" si="6"/>
        <v>2318.4325839183148</v>
      </c>
      <c r="D95" s="6">
        <f t="shared" si="7"/>
        <v>1483.8638359970873</v>
      </c>
      <c r="E95" s="6">
        <f t="shared" si="10"/>
        <v>834.56874792122755</v>
      </c>
      <c r="F95" s="6">
        <f t="shared" si="11"/>
        <v>175769.67554550257</v>
      </c>
      <c r="G95" s="6"/>
    </row>
    <row r="96" spans="1:7">
      <c r="A96" s="2">
        <f t="shared" ca="1" si="8"/>
        <v>41640</v>
      </c>
      <c r="B96">
        <f t="shared" si="9"/>
        <v>87</v>
      </c>
      <c r="C96" s="6">
        <f t="shared" si="6"/>
        <v>2318.4325839183148</v>
      </c>
      <c r="D96" s="6">
        <f t="shared" si="7"/>
        <v>1490.8503615582401</v>
      </c>
      <c r="E96" s="6">
        <f t="shared" si="10"/>
        <v>827.58222236007464</v>
      </c>
      <c r="F96" s="6">
        <f t="shared" si="11"/>
        <v>174278.82518394434</v>
      </c>
      <c r="G96" s="6"/>
    </row>
    <row r="97" spans="1:7">
      <c r="A97" s="2">
        <f t="shared" ca="1" si="8"/>
        <v>41671</v>
      </c>
      <c r="B97">
        <f t="shared" si="9"/>
        <v>88</v>
      </c>
      <c r="C97" s="6">
        <f t="shared" si="6"/>
        <v>2318.4325839183148</v>
      </c>
      <c r="D97" s="6">
        <f t="shared" si="7"/>
        <v>1497.8697820105767</v>
      </c>
      <c r="E97" s="6">
        <f t="shared" si="10"/>
        <v>820.56280190773793</v>
      </c>
      <c r="F97" s="6">
        <f t="shared" si="11"/>
        <v>172780.95540193375</v>
      </c>
      <c r="G97" s="6"/>
    </row>
    <row r="98" spans="1:7">
      <c r="A98" s="2">
        <f t="shared" ca="1" si="8"/>
        <v>41699</v>
      </c>
      <c r="B98">
        <f t="shared" si="9"/>
        <v>89</v>
      </c>
      <c r="C98" s="6">
        <f t="shared" si="6"/>
        <v>2318.4325839183148</v>
      </c>
      <c r="D98" s="6">
        <f t="shared" si="7"/>
        <v>1504.92225223421</v>
      </c>
      <c r="E98" s="6">
        <f t="shared" si="10"/>
        <v>813.51033168410481</v>
      </c>
      <c r="F98" s="6">
        <f t="shared" si="11"/>
        <v>171276.03314969953</v>
      </c>
      <c r="G98" s="6"/>
    </row>
    <row r="99" spans="1:7">
      <c r="A99" s="2">
        <f t="shared" ca="1" si="8"/>
        <v>41730</v>
      </c>
      <c r="B99">
        <f t="shared" si="9"/>
        <v>90</v>
      </c>
      <c r="C99" s="6">
        <f t="shared" si="6"/>
        <v>2318.4325839183148</v>
      </c>
      <c r="D99" s="6">
        <f t="shared" si="7"/>
        <v>1512.0079278384794</v>
      </c>
      <c r="E99" s="6">
        <f t="shared" si="10"/>
        <v>806.42465607983536</v>
      </c>
      <c r="F99" s="6">
        <f t="shared" si="11"/>
        <v>169764.02522186105</v>
      </c>
      <c r="G99" s="6"/>
    </row>
    <row r="100" spans="1:7">
      <c r="A100" s="2">
        <f t="shared" ca="1" si="8"/>
        <v>41760</v>
      </c>
      <c r="B100">
        <f t="shared" si="9"/>
        <v>91</v>
      </c>
      <c r="C100" s="6">
        <f t="shared" si="6"/>
        <v>2318.4325839183148</v>
      </c>
      <c r="D100" s="6">
        <f t="shared" si="7"/>
        <v>1519.1269651653856</v>
      </c>
      <c r="E100" s="6">
        <f t="shared" si="10"/>
        <v>799.30561875292915</v>
      </c>
      <c r="F100" s="6">
        <f t="shared" si="11"/>
        <v>168244.89825669565</v>
      </c>
      <c r="G100" s="6"/>
    </row>
    <row r="101" spans="1:7">
      <c r="A101" s="2">
        <f t="shared" ca="1" si="8"/>
        <v>41791</v>
      </c>
      <c r="B101">
        <f t="shared" si="9"/>
        <v>92</v>
      </c>
      <c r="C101" s="6">
        <f t="shared" si="6"/>
        <v>2318.4325839183148</v>
      </c>
      <c r="D101" s="6">
        <f t="shared" si="7"/>
        <v>1526.2795212930394</v>
      </c>
      <c r="E101" s="6">
        <f t="shared" si="10"/>
        <v>792.15306262527542</v>
      </c>
      <c r="F101" s="6">
        <f t="shared" si="11"/>
        <v>166718.61873540262</v>
      </c>
      <c r="G101" s="6"/>
    </row>
    <row r="102" spans="1:7">
      <c r="A102" s="2">
        <f t="shared" ca="1" si="8"/>
        <v>41821</v>
      </c>
      <c r="B102">
        <f t="shared" si="9"/>
        <v>93</v>
      </c>
      <c r="C102" s="6">
        <f t="shared" si="6"/>
        <v>2318.4325839183148</v>
      </c>
      <c r="D102" s="6">
        <f t="shared" si="7"/>
        <v>1533.4657540391274</v>
      </c>
      <c r="E102" s="6">
        <f t="shared" si="10"/>
        <v>784.96682987918734</v>
      </c>
      <c r="F102" s="6">
        <f t="shared" si="11"/>
        <v>165185.1529813635</v>
      </c>
      <c r="G102" s="6"/>
    </row>
    <row r="103" spans="1:7">
      <c r="A103" s="2">
        <f t="shared" ca="1" si="8"/>
        <v>41852</v>
      </c>
      <c r="B103">
        <f t="shared" si="9"/>
        <v>94</v>
      </c>
      <c r="C103" s="6">
        <f t="shared" si="6"/>
        <v>2318.4325839183148</v>
      </c>
      <c r="D103" s="6">
        <f t="shared" si="7"/>
        <v>1540.685821964395</v>
      </c>
      <c r="E103" s="6">
        <f t="shared" si="10"/>
        <v>777.74676195391987</v>
      </c>
      <c r="F103" s="6">
        <f t="shared" si="11"/>
        <v>163644.46715939909</v>
      </c>
      <c r="G103" s="6"/>
    </row>
    <row r="104" spans="1:7">
      <c r="A104" s="2">
        <f t="shared" ca="1" si="8"/>
        <v>41883</v>
      </c>
      <c r="B104">
        <f t="shared" si="9"/>
        <v>95</v>
      </c>
      <c r="C104" s="6">
        <f t="shared" si="6"/>
        <v>2318.4325839183148</v>
      </c>
      <c r="D104" s="6">
        <f t="shared" si="7"/>
        <v>1547.9398843761442</v>
      </c>
      <c r="E104" s="6">
        <f t="shared" si="10"/>
        <v>770.49269954217073</v>
      </c>
      <c r="F104" s="6">
        <f t="shared" si="11"/>
        <v>162096.52727502296</v>
      </c>
      <c r="G104" s="6"/>
    </row>
    <row r="105" spans="1:7">
      <c r="A105" s="2">
        <f t="shared" ca="1" si="8"/>
        <v>41913</v>
      </c>
      <c r="B105">
        <f t="shared" si="9"/>
        <v>96</v>
      </c>
      <c r="C105" s="6">
        <f t="shared" si="6"/>
        <v>2318.4325839183148</v>
      </c>
      <c r="D105" s="6">
        <f t="shared" si="7"/>
        <v>1555.2281013317483</v>
      </c>
      <c r="E105" s="6">
        <f t="shared" si="10"/>
        <v>763.20448258656643</v>
      </c>
      <c r="F105" s="6">
        <f t="shared" si="11"/>
        <v>160541.29917369122</v>
      </c>
      <c r="G105" s="6"/>
    </row>
    <row r="106" spans="1:7">
      <c r="A106" s="2">
        <f t="shared" ca="1" si="8"/>
        <v>41944</v>
      </c>
      <c r="B106">
        <f t="shared" si="9"/>
        <v>97</v>
      </c>
      <c r="C106" s="6">
        <f t="shared" si="6"/>
        <v>2318.4325839183148</v>
      </c>
      <c r="D106" s="6">
        <f t="shared" si="7"/>
        <v>1562.5506336421854</v>
      </c>
      <c r="E106" s="6">
        <f t="shared" si="10"/>
        <v>755.88195027612949</v>
      </c>
      <c r="F106" s="6">
        <f t="shared" si="11"/>
        <v>158978.74854004904</v>
      </c>
      <c r="G106" s="6"/>
    </row>
    <row r="107" spans="1:7">
      <c r="A107" s="2">
        <f t="shared" ca="1" si="8"/>
        <v>41974</v>
      </c>
      <c r="B107">
        <f t="shared" si="9"/>
        <v>98</v>
      </c>
      <c r="C107" s="6">
        <f t="shared" si="6"/>
        <v>2318.4325839183148</v>
      </c>
      <c r="D107" s="6">
        <f t="shared" si="7"/>
        <v>1569.9076428755839</v>
      </c>
      <c r="E107" s="6">
        <f t="shared" si="10"/>
        <v>748.52494104273092</v>
      </c>
      <c r="F107" s="6">
        <f t="shared" si="11"/>
        <v>157408.84089717345</v>
      </c>
      <c r="G107" s="6"/>
    </row>
    <row r="108" spans="1:7">
      <c r="A108" s="2">
        <f t="shared" ca="1" si="8"/>
        <v>42005</v>
      </c>
      <c r="B108">
        <f t="shared" si="9"/>
        <v>99</v>
      </c>
      <c r="C108" s="6">
        <f t="shared" si="6"/>
        <v>2318.4325839183148</v>
      </c>
      <c r="D108" s="6">
        <f t="shared" si="7"/>
        <v>1577.2992913607898</v>
      </c>
      <c r="E108" s="6">
        <f t="shared" si="10"/>
        <v>741.13329255752501</v>
      </c>
      <c r="F108" s="6">
        <f t="shared" si="11"/>
        <v>155831.54160581264</v>
      </c>
      <c r="G108" s="6"/>
    </row>
    <row r="109" spans="1:7">
      <c r="A109" s="2">
        <f t="shared" ca="1" si="8"/>
        <v>42036</v>
      </c>
      <c r="B109">
        <f t="shared" si="9"/>
        <v>100</v>
      </c>
      <c r="C109" s="6">
        <f t="shared" si="6"/>
        <v>2318.4325839183148</v>
      </c>
      <c r="D109" s="6">
        <f t="shared" si="7"/>
        <v>1584.7257421909469</v>
      </c>
      <c r="E109" s="6">
        <f t="shared" si="10"/>
        <v>733.70684172736787</v>
      </c>
      <c r="F109" s="6">
        <f t="shared" si="11"/>
        <v>154246.81586362168</v>
      </c>
      <c r="G109" s="6"/>
    </row>
    <row r="110" spans="1:7">
      <c r="A110" s="2">
        <f t="shared" ca="1" si="8"/>
        <v>42064</v>
      </c>
      <c r="B110">
        <f t="shared" si="9"/>
        <v>101</v>
      </c>
      <c r="C110" s="6">
        <f t="shared" si="6"/>
        <v>2318.4325839183148</v>
      </c>
      <c r="D110" s="6">
        <f t="shared" si="7"/>
        <v>1592.1871592270959</v>
      </c>
      <c r="E110" s="6">
        <f t="shared" si="10"/>
        <v>726.24542469121877</v>
      </c>
      <c r="F110" s="6">
        <f t="shared" si="11"/>
        <v>152654.62870439459</v>
      </c>
      <c r="G110" s="6"/>
    </row>
    <row r="111" spans="1:7">
      <c r="A111" s="2">
        <f t="shared" ca="1" si="8"/>
        <v>42095</v>
      </c>
      <c r="B111">
        <f t="shared" si="9"/>
        <v>102</v>
      </c>
      <c r="C111" s="6">
        <f t="shared" si="6"/>
        <v>2318.4325839183148</v>
      </c>
      <c r="D111" s="6">
        <f t="shared" si="7"/>
        <v>1599.6837071017903</v>
      </c>
      <c r="E111" s="6">
        <f t="shared" si="10"/>
        <v>718.74887681652456</v>
      </c>
      <c r="F111" s="6">
        <f t="shared" si="11"/>
        <v>151054.9449972928</v>
      </c>
      <c r="G111" s="6"/>
    </row>
    <row r="112" spans="1:7">
      <c r="A112" s="2">
        <f t="shared" ca="1" si="8"/>
        <v>42125</v>
      </c>
      <c r="B112">
        <f t="shared" si="9"/>
        <v>103</v>
      </c>
      <c r="C112" s="6">
        <f t="shared" si="6"/>
        <v>2318.4325839183148</v>
      </c>
      <c r="D112" s="6">
        <f t="shared" si="7"/>
        <v>1607.2155512227278</v>
      </c>
      <c r="E112" s="6">
        <f t="shared" si="10"/>
        <v>711.21703269558691</v>
      </c>
      <c r="F112" s="6">
        <f t="shared" si="11"/>
        <v>149447.72944607007</v>
      </c>
      <c r="G112" s="6"/>
    </row>
    <row r="113" spans="1:7">
      <c r="A113" s="2">
        <f t="shared" ca="1" si="8"/>
        <v>42156</v>
      </c>
      <c r="B113">
        <f t="shared" si="9"/>
        <v>104</v>
      </c>
      <c r="C113" s="6">
        <f t="shared" si="6"/>
        <v>2318.4325839183148</v>
      </c>
      <c r="D113" s="6">
        <f t="shared" si="7"/>
        <v>1614.7828577764017</v>
      </c>
      <c r="E113" s="6">
        <f t="shared" si="10"/>
        <v>703.64972614191322</v>
      </c>
      <c r="F113" s="6">
        <f t="shared" si="11"/>
        <v>147832.94658829365</v>
      </c>
      <c r="G113" s="6"/>
    </row>
    <row r="114" spans="1:7">
      <c r="A114" s="2">
        <f t="shared" ca="1" si="8"/>
        <v>42186</v>
      </c>
      <c r="B114">
        <f t="shared" si="9"/>
        <v>105</v>
      </c>
      <c r="C114" s="6">
        <f t="shared" si="6"/>
        <v>2318.4325839183148</v>
      </c>
      <c r="D114" s="6">
        <f t="shared" si="7"/>
        <v>1622.3857937317655</v>
      </c>
      <c r="E114" s="6">
        <f t="shared" si="10"/>
        <v>696.04679018654929</v>
      </c>
      <c r="F114" s="6">
        <f t="shared" si="11"/>
        <v>146210.5607945619</v>
      </c>
      <c r="G114" s="6"/>
    </row>
    <row r="115" spans="1:7">
      <c r="A115" s="2">
        <f t="shared" ca="1" si="8"/>
        <v>42217</v>
      </c>
      <c r="B115">
        <f t="shared" si="9"/>
        <v>106</v>
      </c>
      <c r="C115" s="6">
        <f t="shared" si="6"/>
        <v>2318.4325839183148</v>
      </c>
      <c r="D115" s="6">
        <f t="shared" si="7"/>
        <v>1630.0245268439191</v>
      </c>
      <c r="E115" s="6">
        <f t="shared" si="10"/>
        <v>688.40805707439563</v>
      </c>
      <c r="F115" s="6">
        <f t="shared" si="11"/>
        <v>144580.53626771798</v>
      </c>
      <c r="G115" s="6"/>
    </row>
    <row r="116" spans="1:7">
      <c r="A116" s="2">
        <f t="shared" ca="1" si="8"/>
        <v>42248</v>
      </c>
      <c r="B116">
        <f t="shared" si="9"/>
        <v>107</v>
      </c>
      <c r="C116" s="6">
        <f t="shared" si="6"/>
        <v>2318.4325839183148</v>
      </c>
      <c r="D116" s="6">
        <f t="shared" si="7"/>
        <v>1637.6992256578092</v>
      </c>
      <c r="E116" s="6">
        <f t="shared" si="10"/>
        <v>680.7333582605055</v>
      </c>
      <c r="F116" s="6">
        <f t="shared" si="11"/>
        <v>142942.83704206016</v>
      </c>
      <c r="G116" s="6"/>
    </row>
    <row r="117" spans="1:7">
      <c r="A117" s="2">
        <f t="shared" ca="1" si="8"/>
        <v>42278</v>
      </c>
      <c r="B117">
        <f t="shared" si="9"/>
        <v>108</v>
      </c>
      <c r="C117" s="6">
        <f t="shared" si="6"/>
        <v>2318.4325839183148</v>
      </c>
      <c r="D117" s="6">
        <f t="shared" si="7"/>
        <v>1645.410059511948</v>
      </c>
      <c r="E117" s="6">
        <f t="shared" si="10"/>
        <v>673.02252440636664</v>
      </c>
      <c r="F117" s="6">
        <f t="shared" si="11"/>
        <v>141297.4269825482</v>
      </c>
      <c r="G117" s="6"/>
    </row>
    <row r="118" spans="1:7">
      <c r="A118" s="2">
        <f t="shared" ca="1" si="8"/>
        <v>42309</v>
      </c>
      <c r="B118">
        <f t="shared" si="9"/>
        <v>109</v>
      </c>
      <c r="C118" s="6">
        <f t="shared" si="6"/>
        <v>2318.4325839183148</v>
      </c>
      <c r="D118" s="6">
        <f t="shared" si="7"/>
        <v>1653.1571985421501</v>
      </c>
      <c r="E118" s="6">
        <f t="shared" si="10"/>
        <v>665.27538537616454</v>
      </c>
      <c r="F118" s="6">
        <f t="shared" si="11"/>
        <v>139644.26978400606</v>
      </c>
      <c r="G118" s="6"/>
    </row>
    <row r="119" spans="1:7">
      <c r="A119" s="2">
        <f t="shared" ca="1" si="8"/>
        <v>42339</v>
      </c>
      <c r="B119">
        <f t="shared" si="9"/>
        <v>110</v>
      </c>
      <c r="C119" s="6">
        <f t="shared" si="6"/>
        <v>2318.4325839183148</v>
      </c>
      <c r="D119" s="6">
        <f t="shared" si="7"/>
        <v>1660.9408136852862</v>
      </c>
      <c r="E119" s="6">
        <f t="shared" si="10"/>
        <v>657.49177023302855</v>
      </c>
      <c r="F119" s="6">
        <f t="shared" si="11"/>
        <v>137983.32897032078</v>
      </c>
      <c r="G119" s="6"/>
    </row>
    <row r="120" spans="1:7">
      <c r="A120" s="2">
        <f t="shared" ca="1" si="8"/>
        <v>42370</v>
      </c>
      <c r="B120">
        <f t="shared" si="9"/>
        <v>111</v>
      </c>
      <c r="C120" s="6">
        <f t="shared" si="6"/>
        <v>2318.4325839183148</v>
      </c>
      <c r="D120" s="6">
        <f t="shared" si="7"/>
        <v>1668.7610766830544</v>
      </c>
      <c r="E120" s="6">
        <f t="shared" si="10"/>
        <v>649.67150723526038</v>
      </c>
      <c r="F120" s="6">
        <f t="shared" si="11"/>
        <v>136314.56789363772</v>
      </c>
      <c r="G120" s="6"/>
    </row>
    <row r="121" spans="1:7">
      <c r="A121" s="2">
        <f t="shared" ca="1" si="8"/>
        <v>42401</v>
      </c>
      <c r="B121">
        <f t="shared" si="9"/>
        <v>112</v>
      </c>
      <c r="C121" s="6">
        <f t="shared" si="6"/>
        <v>2318.4325839183148</v>
      </c>
      <c r="D121" s="6">
        <f t="shared" si="7"/>
        <v>1676.6181600857703</v>
      </c>
      <c r="E121" s="6">
        <f t="shared" si="10"/>
        <v>641.81442383254432</v>
      </c>
      <c r="F121" s="6">
        <f t="shared" si="11"/>
        <v>134637.94973355194</v>
      </c>
      <c r="G121" s="6"/>
    </row>
    <row r="122" spans="1:7">
      <c r="A122" s="2">
        <f t="shared" ca="1" si="8"/>
        <v>42430</v>
      </c>
      <c r="B122">
        <f t="shared" si="9"/>
        <v>113</v>
      </c>
      <c r="C122" s="6">
        <f t="shared" si="6"/>
        <v>2318.4325839183148</v>
      </c>
      <c r="D122" s="6">
        <f t="shared" si="7"/>
        <v>1684.5122372561743</v>
      </c>
      <c r="E122" s="6">
        <f t="shared" si="10"/>
        <v>633.92034666214045</v>
      </c>
      <c r="F122" s="6">
        <f t="shared" si="11"/>
        <v>132953.43749629578</v>
      </c>
      <c r="G122" s="6"/>
    </row>
    <row r="123" spans="1:7">
      <c r="A123" s="2">
        <f t="shared" ca="1" si="8"/>
        <v>42461</v>
      </c>
      <c r="B123">
        <f t="shared" si="9"/>
        <v>114</v>
      </c>
      <c r="C123" s="6">
        <f t="shared" si="6"/>
        <v>2318.4325839183148</v>
      </c>
      <c r="D123" s="6">
        <f t="shared" si="7"/>
        <v>1692.4434823732554</v>
      </c>
      <c r="E123" s="6">
        <f t="shared" si="10"/>
        <v>625.98910154505927</v>
      </c>
      <c r="F123" s="6">
        <f t="shared" si="11"/>
        <v>131260.99401392252</v>
      </c>
      <c r="G123" s="6"/>
    </row>
    <row r="124" spans="1:7">
      <c r="A124" s="2">
        <f t="shared" ca="1" si="8"/>
        <v>42491</v>
      </c>
      <c r="B124">
        <f t="shared" si="9"/>
        <v>115</v>
      </c>
      <c r="C124" s="6">
        <f t="shared" si="6"/>
        <v>2318.4325839183148</v>
      </c>
      <c r="D124" s="6">
        <f t="shared" si="7"/>
        <v>1700.4120704360962</v>
      </c>
      <c r="E124" s="6">
        <f t="shared" si="10"/>
        <v>618.02051348221858</v>
      </c>
      <c r="F124" s="6">
        <f t="shared" si="11"/>
        <v>129560.58194348642</v>
      </c>
      <c r="G124" s="6"/>
    </row>
    <row r="125" spans="1:7">
      <c r="A125" s="2">
        <f t="shared" ca="1" si="8"/>
        <v>42522</v>
      </c>
      <c r="B125">
        <f t="shared" si="9"/>
        <v>116</v>
      </c>
      <c r="C125" s="6">
        <f t="shared" si="6"/>
        <v>2318.4325839183148</v>
      </c>
      <c r="D125" s="6">
        <f t="shared" si="7"/>
        <v>1708.418177267733</v>
      </c>
      <c r="E125" s="6">
        <f t="shared" si="10"/>
        <v>610.01440665058192</v>
      </c>
      <c r="F125" s="6">
        <f t="shared" si="11"/>
        <v>127852.1637662187</v>
      </c>
      <c r="G125" s="6"/>
    </row>
    <row r="126" spans="1:7">
      <c r="A126" s="2">
        <f t="shared" ca="1" si="8"/>
        <v>42552</v>
      </c>
      <c r="B126">
        <f t="shared" si="9"/>
        <v>117</v>
      </c>
      <c r="C126" s="6">
        <f t="shared" si="6"/>
        <v>2318.4325839183148</v>
      </c>
      <c r="D126" s="6">
        <f t="shared" si="7"/>
        <v>1716.4619795190351</v>
      </c>
      <c r="E126" s="6">
        <f t="shared" si="10"/>
        <v>601.97060439927975</v>
      </c>
      <c r="F126" s="6">
        <f t="shared" si="11"/>
        <v>126135.70178669966</v>
      </c>
      <c r="G126" s="6"/>
    </row>
    <row r="127" spans="1:7">
      <c r="A127" s="2">
        <f t="shared" ca="1" si="8"/>
        <v>42583</v>
      </c>
      <c r="B127">
        <f t="shared" si="9"/>
        <v>118</v>
      </c>
      <c r="C127" s="6">
        <f t="shared" si="6"/>
        <v>2318.4325839183148</v>
      </c>
      <c r="D127" s="6">
        <f t="shared" si="7"/>
        <v>1724.5436546726039</v>
      </c>
      <c r="E127" s="6">
        <f t="shared" si="10"/>
        <v>593.88892924571087</v>
      </c>
      <c r="F127" s="6">
        <f t="shared" si="11"/>
        <v>124411.15813202706</v>
      </c>
      <c r="G127" s="6"/>
    </row>
    <row r="128" spans="1:7">
      <c r="A128" s="2">
        <f t="shared" ca="1" si="8"/>
        <v>42614</v>
      </c>
      <c r="B128">
        <f t="shared" si="9"/>
        <v>119</v>
      </c>
      <c r="C128" s="6">
        <f t="shared" si="6"/>
        <v>2318.4325839183148</v>
      </c>
      <c r="D128" s="6">
        <f t="shared" si="7"/>
        <v>1732.6633810466874</v>
      </c>
      <c r="E128" s="6">
        <f t="shared" si="10"/>
        <v>585.76920287162739</v>
      </c>
      <c r="F128" s="6">
        <f t="shared" si="11"/>
        <v>122678.49475098038</v>
      </c>
      <c r="G128" s="6"/>
    </row>
    <row r="129" spans="1:7">
      <c r="A129" s="2">
        <f t="shared" ca="1" si="8"/>
        <v>42644</v>
      </c>
      <c r="B129">
        <f t="shared" si="9"/>
        <v>120</v>
      </c>
      <c r="C129" s="6">
        <f t="shared" si="6"/>
        <v>2318.4325839183148</v>
      </c>
      <c r="D129" s="6">
        <f t="shared" si="7"/>
        <v>1740.8213377991156</v>
      </c>
      <c r="E129" s="6">
        <f t="shared" si="10"/>
        <v>577.61124611919934</v>
      </c>
      <c r="F129" s="6">
        <f t="shared" si="11"/>
        <v>120937.67341318126</v>
      </c>
      <c r="G129" s="6"/>
    </row>
    <row r="130" spans="1:7">
      <c r="A130" s="2">
        <f t="shared" ca="1" si="8"/>
        <v>42675</v>
      </c>
      <c r="B130">
        <f t="shared" si="9"/>
        <v>121</v>
      </c>
      <c r="C130" s="6">
        <f t="shared" si="6"/>
        <v>2318.4325839183148</v>
      </c>
      <c r="D130" s="6">
        <f t="shared" si="7"/>
        <v>1749.0177049312529</v>
      </c>
      <c r="E130" s="6">
        <f t="shared" si="10"/>
        <v>569.4148789870618</v>
      </c>
      <c r="F130" s="6">
        <f t="shared" si="11"/>
        <v>119188.65570825001</v>
      </c>
      <c r="G130" s="6"/>
    </row>
    <row r="131" spans="1:7">
      <c r="A131" s="2">
        <f t="shared" ca="1" si="8"/>
        <v>42705</v>
      </c>
      <c r="B131">
        <f t="shared" si="9"/>
        <v>122</v>
      </c>
      <c r="C131" s="6">
        <f t="shared" si="6"/>
        <v>2318.4325839183148</v>
      </c>
      <c r="D131" s="6">
        <f t="shared" si="7"/>
        <v>1757.252663291971</v>
      </c>
      <c r="E131" s="6">
        <f t="shared" si="10"/>
        <v>561.1799206263438</v>
      </c>
      <c r="F131" s="6">
        <f t="shared" si="11"/>
        <v>117431.40304495803</v>
      </c>
      <c r="G131" s="6"/>
    </row>
    <row r="132" spans="1:7">
      <c r="A132" s="2">
        <f t="shared" ca="1" si="8"/>
        <v>42736</v>
      </c>
      <c r="B132">
        <f t="shared" si="9"/>
        <v>123</v>
      </c>
      <c r="C132" s="6">
        <f t="shared" si="6"/>
        <v>2318.4325839183148</v>
      </c>
      <c r="D132" s="6">
        <f t="shared" si="7"/>
        <v>1765.5263945816373</v>
      </c>
      <c r="E132" s="6">
        <f t="shared" si="10"/>
        <v>552.90618933667736</v>
      </c>
      <c r="F132" s="6">
        <f t="shared" si="11"/>
        <v>115665.87665037639</v>
      </c>
      <c r="G132" s="6"/>
    </row>
    <row r="133" spans="1:7">
      <c r="A133" s="2">
        <f t="shared" ca="1" si="8"/>
        <v>42767</v>
      </c>
      <c r="B133">
        <f t="shared" si="9"/>
        <v>124</v>
      </c>
      <c r="C133" s="6">
        <f t="shared" si="6"/>
        <v>2318.4325839183148</v>
      </c>
      <c r="D133" s="6">
        <f t="shared" si="7"/>
        <v>1773.8390813561259</v>
      </c>
      <c r="E133" s="6">
        <f t="shared" si="10"/>
        <v>544.59350256218886</v>
      </c>
      <c r="F133" s="6">
        <f t="shared" si="11"/>
        <v>113892.03756902026</v>
      </c>
      <c r="G133" s="6"/>
    </row>
    <row r="134" spans="1:7">
      <c r="A134" s="2">
        <f t="shared" ca="1" si="8"/>
        <v>42795</v>
      </c>
      <c r="B134">
        <f t="shared" si="9"/>
        <v>125</v>
      </c>
      <c r="C134" s="6">
        <f t="shared" si="6"/>
        <v>2318.4325839183148</v>
      </c>
      <c r="D134" s="6">
        <f t="shared" si="7"/>
        <v>1782.1909070308443</v>
      </c>
      <c r="E134" s="6">
        <f t="shared" si="10"/>
        <v>536.24167688747048</v>
      </c>
      <c r="F134" s="6">
        <f t="shared" si="11"/>
        <v>112109.84666198942</v>
      </c>
      <c r="G134" s="6"/>
    </row>
    <row r="135" spans="1:7">
      <c r="A135" s="2">
        <f t="shared" ca="1" si="8"/>
        <v>42826</v>
      </c>
      <c r="B135">
        <f t="shared" si="9"/>
        <v>126</v>
      </c>
      <c r="C135" s="6">
        <f t="shared" si="6"/>
        <v>2318.4325839183148</v>
      </c>
      <c r="D135" s="6">
        <f t="shared" si="7"/>
        <v>1790.5820558847813</v>
      </c>
      <c r="E135" s="6">
        <f t="shared" si="10"/>
        <v>527.85052803353346</v>
      </c>
      <c r="F135" s="6">
        <f t="shared" si="11"/>
        <v>110319.26460610464</v>
      </c>
      <c r="G135" s="6"/>
    </row>
    <row r="136" spans="1:7">
      <c r="A136" s="2">
        <f t="shared" ca="1" si="8"/>
        <v>42856</v>
      </c>
      <c r="B136">
        <f t="shared" si="9"/>
        <v>127</v>
      </c>
      <c r="C136" s="6">
        <f t="shared" si="6"/>
        <v>2318.4325839183148</v>
      </c>
      <c r="D136" s="6">
        <f t="shared" si="7"/>
        <v>1799.0127130645719</v>
      </c>
      <c r="E136" s="6">
        <f t="shared" si="10"/>
        <v>519.41987085374274</v>
      </c>
      <c r="F136" s="6">
        <f t="shared" si="11"/>
        <v>108520.25189304007</v>
      </c>
      <c r="G136" s="6"/>
    </row>
    <row r="137" spans="1:7">
      <c r="A137" s="2">
        <f t="shared" ca="1" si="8"/>
        <v>42887</v>
      </c>
      <c r="B137">
        <f t="shared" si="9"/>
        <v>128</v>
      </c>
      <c r="C137" s="6">
        <f t="shared" si="6"/>
        <v>2318.4325839183148</v>
      </c>
      <c r="D137" s="6">
        <f t="shared" si="7"/>
        <v>1807.4830645885845</v>
      </c>
      <c r="E137" s="6">
        <f t="shared" si="10"/>
        <v>510.94951932973032</v>
      </c>
      <c r="F137" s="6">
        <f t="shared" si="11"/>
        <v>106712.76882845149</v>
      </c>
      <c r="G137" s="6"/>
    </row>
    <row r="138" spans="1:7">
      <c r="A138" s="2">
        <f t="shared" ca="1" si="8"/>
        <v>42917</v>
      </c>
      <c r="B138">
        <f t="shared" si="9"/>
        <v>129</v>
      </c>
      <c r="C138" s="6">
        <f t="shared" si="6"/>
        <v>2318.4325839183148</v>
      </c>
      <c r="D138" s="6">
        <f t="shared" si="7"/>
        <v>1815.9932973510224</v>
      </c>
      <c r="E138" s="6">
        <f t="shared" si="10"/>
        <v>502.43928656729241</v>
      </c>
      <c r="F138" s="6">
        <f t="shared" si="11"/>
        <v>104896.77553110046</v>
      </c>
      <c r="G138" s="6"/>
    </row>
    <row r="139" spans="1:7">
      <c r="A139" s="2">
        <f t="shared" ca="1" si="8"/>
        <v>42948</v>
      </c>
      <c r="B139">
        <f t="shared" si="9"/>
        <v>130</v>
      </c>
      <c r="C139" s="6">
        <f t="shared" ref="C139:C202" si="12">-PMT($C$4/12,$C$5,$C$3,0)</f>
        <v>2318.4325839183148</v>
      </c>
      <c r="D139" s="6">
        <f t="shared" ref="D139:D202" si="13">C139-E139</f>
        <v>1824.5435991260501</v>
      </c>
      <c r="E139" s="6">
        <f t="shared" si="10"/>
        <v>493.88898479226469</v>
      </c>
      <c r="F139" s="6">
        <f t="shared" si="11"/>
        <v>103072.23193197441</v>
      </c>
      <c r="G139" s="6"/>
    </row>
    <row r="140" spans="1:7">
      <c r="A140" s="2">
        <f t="shared" ref="A140:A203" ca="1" si="14">DATE(YEAR(A139),MONTH(A139)+1,1)</f>
        <v>42979</v>
      </c>
      <c r="B140">
        <f t="shared" ref="B140:B203" si="15">B139+1</f>
        <v>131</v>
      </c>
      <c r="C140" s="6">
        <f t="shared" si="12"/>
        <v>2318.4325839183148</v>
      </c>
      <c r="D140" s="6">
        <f t="shared" si="13"/>
        <v>1833.1341585719351</v>
      </c>
      <c r="E140" s="6">
        <f t="shared" ref="E140:E203" si="16">($C$4/12)*F139</f>
        <v>485.29842534637953</v>
      </c>
      <c r="F140" s="6">
        <f t="shared" si="11"/>
        <v>101239.09777340248</v>
      </c>
      <c r="G140" s="6"/>
    </row>
    <row r="141" spans="1:7">
      <c r="A141" s="2">
        <f t="shared" ca="1" si="14"/>
        <v>43009</v>
      </c>
      <c r="B141">
        <f t="shared" si="15"/>
        <v>132</v>
      </c>
      <c r="C141" s="6">
        <f t="shared" si="12"/>
        <v>2318.4325839183148</v>
      </c>
      <c r="D141" s="6">
        <f t="shared" si="13"/>
        <v>1841.7651652352115</v>
      </c>
      <c r="E141" s="6">
        <f t="shared" si="16"/>
        <v>476.66741868310334</v>
      </c>
      <c r="F141" s="6">
        <f t="shared" si="11"/>
        <v>99397.332608167271</v>
      </c>
      <c r="G141" s="6"/>
    </row>
    <row r="142" spans="1:7">
      <c r="A142" s="2">
        <f t="shared" ca="1" si="14"/>
        <v>43040</v>
      </c>
      <c r="B142">
        <f t="shared" si="15"/>
        <v>133</v>
      </c>
      <c r="C142" s="6">
        <f t="shared" si="12"/>
        <v>2318.4325839183148</v>
      </c>
      <c r="D142" s="6">
        <f t="shared" si="13"/>
        <v>1850.4368095548605</v>
      </c>
      <c r="E142" s="6">
        <f t="shared" si="16"/>
        <v>467.99577436345425</v>
      </c>
      <c r="F142" s="6">
        <f t="shared" ref="F142:F205" si="17">F141-D142</f>
        <v>97546.895798612415</v>
      </c>
      <c r="G142" s="6"/>
    </row>
    <row r="143" spans="1:7">
      <c r="A143" s="2">
        <f t="shared" ca="1" si="14"/>
        <v>43070</v>
      </c>
      <c r="B143">
        <f t="shared" si="15"/>
        <v>134</v>
      </c>
      <c r="C143" s="6">
        <f t="shared" si="12"/>
        <v>2318.4325839183148</v>
      </c>
      <c r="D143" s="6">
        <f t="shared" si="13"/>
        <v>1859.1492828665146</v>
      </c>
      <c r="E143" s="6">
        <f t="shared" si="16"/>
        <v>459.28330105180015</v>
      </c>
      <c r="F143" s="6">
        <f t="shared" si="17"/>
        <v>95687.746515745894</v>
      </c>
      <c r="G143" s="6"/>
    </row>
    <row r="144" spans="1:7">
      <c r="A144" s="2">
        <f t="shared" ca="1" si="14"/>
        <v>43101</v>
      </c>
      <c r="B144">
        <f t="shared" si="15"/>
        <v>135</v>
      </c>
      <c r="C144" s="6">
        <f t="shared" si="12"/>
        <v>2318.4325839183148</v>
      </c>
      <c r="D144" s="6">
        <f t="shared" si="13"/>
        <v>1867.9027774066778</v>
      </c>
      <c r="E144" s="6">
        <f t="shared" si="16"/>
        <v>450.52980651163693</v>
      </c>
      <c r="F144" s="6">
        <f t="shared" si="17"/>
        <v>93819.843738339216</v>
      </c>
      <c r="G144" s="6"/>
    </row>
    <row r="145" spans="1:7">
      <c r="A145" s="2">
        <f t="shared" ca="1" si="14"/>
        <v>43132</v>
      </c>
      <c r="B145">
        <f t="shared" si="15"/>
        <v>136</v>
      </c>
      <c r="C145" s="6">
        <f t="shared" si="12"/>
        <v>2318.4325839183148</v>
      </c>
      <c r="D145" s="6">
        <f t="shared" si="13"/>
        <v>1876.6974863169676</v>
      </c>
      <c r="E145" s="6">
        <f t="shared" si="16"/>
        <v>441.73509760134715</v>
      </c>
      <c r="F145" s="6">
        <f t="shared" si="17"/>
        <v>91943.146252022241</v>
      </c>
      <c r="G145" s="6"/>
    </row>
    <row r="146" spans="1:7">
      <c r="A146" s="2">
        <f t="shared" ca="1" si="14"/>
        <v>43160</v>
      </c>
      <c r="B146">
        <f t="shared" si="15"/>
        <v>137</v>
      </c>
      <c r="C146" s="6">
        <f t="shared" si="12"/>
        <v>2318.4325839183148</v>
      </c>
      <c r="D146" s="6">
        <f t="shared" si="13"/>
        <v>1885.5336036483768</v>
      </c>
      <c r="E146" s="6">
        <f t="shared" si="16"/>
        <v>432.89898026993808</v>
      </c>
      <c r="F146" s="6">
        <f t="shared" si="17"/>
        <v>90057.612648373863</v>
      </c>
      <c r="G146" s="6"/>
    </row>
    <row r="147" spans="1:7">
      <c r="A147" s="2">
        <f t="shared" ca="1" si="14"/>
        <v>43191</v>
      </c>
      <c r="B147">
        <f t="shared" si="15"/>
        <v>138</v>
      </c>
      <c r="C147" s="6">
        <f t="shared" si="12"/>
        <v>2318.4325839183148</v>
      </c>
      <c r="D147" s="6">
        <f t="shared" si="13"/>
        <v>1894.4113243655545</v>
      </c>
      <c r="E147" s="6">
        <f t="shared" si="16"/>
        <v>424.02125955276028</v>
      </c>
      <c r="F147" s="6">
        <f t="shared" si="17"/>
        <v>88163.201324008303</v>
      </c>
      <c r="G147" s="6"/>
    </row>
    <row r="148" spans="1:7">
      <c r="A148" s="2">
        <f t="shared" ca="1" si="14"/>
        <v>43221</v>
      </c>
      <c r="B148">
        <f t="shared" si="15"/>
        <v>139</v>
      </c>
      <c r="C148" s="6">
        <f t="shared" si="12"/>
        <v>2318.4325839183148</v>
      </c>
      <c r="D148" s="6">
        <f t="shared" si="13"/>
        <v>1903.3308443511091</v>
      </c>
      <c r="E148" s="6">
        <f t="shared" si="16"/>
        <v>415.10173956720575</v>
      </c>
      <c r="F148" s="6">
        <f t="shared" si="17"/>
        <v>86259.870479657198</v>
      </c>
      <c r="G148" s="6"/>
    </row>
    <row r="149" spans="1:7">
      <c r="A149" s="2">
        <f t="shared" ca="1" si="14"/>
        <v>43252</v>
      </c>
      <c r="B149">
        <f t="shared" si="15"/>
        <v>140</v>
      </c>
      <c r="C149" s="6">
        <f t="shared" si="12"/>
        <v>2318.4325839183148</v>
      </c>
      <c r="D149" s="6">
        <f t="shared" si="13"/>
        <v>1912.2923604099287</v>
      </c>
      <c r="E149" s="6">
        <f t="shared" si="16"/>
        <v>406.14022350838599</v>
      </c>
      <c r="F149" s="6">
        <f t="shared" si="17"/>
        <v>84347.578119247264</v>
      </c>
      <c r="G149" s="6"/>
    </row>
    <row r="150" spans="1:7">
      <c r="A150" s="2">
        <f t="shared" ca="1" si="14"/>
        <v>43282</v>
      </c>
      <c r="B150">
        <f t="shared" si="15"/>
        <v>141</v>
      </c>
      <c r="C150" s="6">
        <f t="shared" si="12"/>
        <v>2318.4325839183148</v>
      </c>
      <c r="D150" s="6">
        <f t="shared" si="13"/>
        <v>1921.2960702735256</v>
      </c>
      <c r="E150" s="6">
        <f t="shared" si="16"/>
        <v>397.1365136447892</v>
      </c>
      <c r="F150" s="6">
        <f t="shared" si="17"/>
        <v>82426.282048973735</v>
      </c>
      <c r="G150" s="6"/>
    </row>
    <row r="151" spans="1:7">
      <c r="A151" s="2">
        <f t="shared" ca="1" si="14"/>
        <v>43313</v>
      </c>
      <c r="B151">
        <f t="shared" si="15"/>
        <v>142</v>
      </c>
      <c r="C151" s="6">
        <f t="shared" si="12"/>
        <v>2318.4325839183148</v>
      </c>
      <c r="D151" s="6">
        <f t="shared" si="13"/>
        <v>1930.3421726043966</v>
      </c>
      <c r="E151" s="6">
        <f t="shared" si="16"/>
        <v>388.09041131391803</v>
      </c>
      <c r="F151" s="6">
        <f t="shared" si="17"/>
        <v>80495.939876369332</v>
      </c>
      <c r="G151" s="6"/>
    </row>
    <row r="152" spans="1:7">
      <c r="A152" s="2">
        <f t="shared" ca="1" si="14"/>
        <v>43344</v>
      </c>
      <c r="B152">
        <f t="shared" si="15"/>
        <v>143</v>
      </c>
      <c r="C152" s="6">
        <f t="shared" si="12"/>
        <v>2318.4325839183148</v>
      </c>
      <c r="D152" s="6">
        <f t="shared" si="13"/>
        <v>1939.4308670004091</v>
      </c>
      <c r="E152" s="6">
        <f t="shared" si="16"/>
        <v>379.00171691790564</v>
      </c>
      <c r="F152" s="6">
        <f t="shared" si="17"/>
        <v>78556.509009368921</v>
      </c>
      <c r="G152" s="6"/>
    </row>
    <row r="153" spans="1:7">
      <c r="A153" s="2">
        <f t="shared" ca="1" si="14"/>
        <v>43374</v>
      </c>
      <c r="B153">
        <f t="shared" si="15"/>
        <v>144</v>
      </c>
      <c r="C153" s="6">
        <f t="shared" si="12"/>
        <v>2318.4325839183148</v>
      </c>
      <c r="D153" s="6">
        <f t="shared" si="13"/>
        <v>1948.5623539992027</v>
      </c>
      <c r="E153" s="6">
        <f t="shared" si="16"/>
        <v>369.87022991911203</v>
      </c>
      <c r="F153" s="6">
        <f t="shared" si="17"/>
        <v>76607.946655369713</v>
      </c>
      <c r="G153" s="6"/>
    </row>
    <row r="154" spans="1:7">
      <c r="A154" s="2">
        <f t="shared" ca="1" si="14"/>
        <v>43405</v>
      </c>
      <c r="B154">
        <f t="shared" si="15"/>
        <v>145</v>
      </c>
      <c r="C154" s="6">
        <f t="shared" si="12"/>
        <v>2318.4325839183148</v>
      </c>
      <c r="D154" s="6">
        <f t="shared" si="13"/>
        <v>1957.7368350826157</v>
      </c>
      <c r="E154" s="6">
        <f t="shared" si="16"/>
        <v>360.69574883569908</v>
      </c>
      <c r="F154" s="6">
        <f t="shared" si="17"/>
        <v>74650.209820287098</v>
      </c>
      <c r="G154" s="6"/>
    </row>
    <row r="155" spans="1:7">
      <c r="A155" s="2">
        <f t="shared" ca="1" si="14"/>
        <v>43435</v>
      </c>
      <c r="B155">
        <f t="shared" si="15"/>
        <v>146</v>
      </c>
      <c r="C155" s="6">
        <f t="shared" si="12"/>
        <v>2318.4325839183148</v>
      </c>
      <c r="D155" s="6">
        <f t="shared" si="13"/>
        <v>1966.9545126811297</v>
      </c>
      <c r="E155" s="6">
        <f t="shared" si="16"/>
        <v>351.47807123718508</v>
      </c>
      <c r="F155" s="6">
        <f t="shared" si="17"/>
        <v>72683.25530760597</v>
      </c>
      <c r="G155" s="6"/>
    </row>
    <row r="156" spans="1:7">
      <c r="A156" s="2">
        <f t="shared" ca="1" si="14"/>
        <v>43466</v>
      </c>
      <c r="B156">
        <f t="shared" si="15"/>
        <v>147</v>
      </c>
      <c r="C156" s="6">
        <f t="shared" si="12"/>
        <v>2318.4325839183148</v>
      </c>
      <c r="D156" s="6">
        <f t="shared" si="13"/>
        <v>1976.2155901783367</v>
      </c>
      <c r="E156" s="6">
        <f t="shared" si="16"/>
        <v>342.21699373997814</v>
      </c>
      <c r="F156" s="6">
        <f t="shared" si="17"/>
        <v>70707.03971742763</v>
      </c>
      <c r="G156" s="6"/>
    </row>
    <row r="157" spans="1:7">
      <c r="A157" s="2">
        <f t="shared" ca="1" si="14"/>
        <v>43497</v>
      </c>
      <c r="B157">
        <f t="shared" si="15"/>
        <v>148</v>
      </c>
      <c r="C157" s="6">
        <f t="shared" si="12"/>
        <v>2318.4325839183148</v>
      </c>
      <c r="D157" s="6">
        <f t="shared" si="13"/>
        <v>1985.5202719154263</v>
      </c>
      <c r="E157" s="6">
        <f t="shared" si="16"/>
        <v>332.91231200288843</v>
      </c>
      <c r="F157" s="6">
        <f t="shared" si="17"/>
        <v>68721.519445512196</v>
      </c>
      <c r="G157" s="6"/>
    </row>
    <row r="158" spans="1:7">
      <c r="A158" s="2">
        <f t="shared" ca="1" si="14"/>
        <v>43525</v>
      </c>
      <c r="B158">
        <f t="shared" si="15"/>
        <v>149</v>
      </c>
      <c r="C158" s="6">
        <f t="shared" si="12"/>
        <v>2318.4325839183148</v>
      </c>
      <c r="D158" s="6">
        <f t="shared" si="13"/>
        <v>1994.8687631956948</v>
      </c>
      <c r="E158" s="6">
        <f t="shared" si="16"/>
        <v>323.56382072261994</v>
      </c>
      <c r="F158" s="6">
        <f t="shared" si="17"/>
        <v>66726.650682316496</v>
      </c>
      <c r="G158" s="6"/>
    </row>
    <row r="159" spans="1:7">
      <c r="A159" s="2">
        <f t="shared" ca="1" si="14"/>
        <v>43556</v>
      </c>
      <c r="B159">
        <f t="shared" si="15"/>
        <v>150</v>
      </c>
      <c r="C159" s="6">
        <f t="shared" si="12"/>
        <v>2318.4325839183148</v>
      </c>
      <c r="D159" s="6">
        <f t="shared" si="13"/>
        <v>2004.2612702890747</v>
      </c>
      <c r="E159" s="6">
        <f t="shared" si="16"/>
        <v>314.17131362924016</v>
      </c>
      <c r="F159" s="6">
        <f t="shared" si="17"/>
        <v>64722.38941202742</v>
      </c>
      <c r="G159" s="6"/>
    </row>
    <row r="160" spans="1:7">
      <c r="A160" s="2">
        <f t="shared" ca="1" si="14"/>
        <v>43586</v>
      </c>
      <c r="B160">
        <f t="shared" si="15"/>
        <v>151</v>
      </c>
      <c r="C160" s="6">
        <f t="shared" si="12"/>
        <v>2318.4325839183148</v>
      </c>
      <c r="D160" s="6">
        <f t="shared" si="13"/>
        <v>2013.6980004366856</v>
      </c>
      <c r="E160" s="6">
        <f t="shared" si="16"/>
        <v>304.7345834816291</v>
      </c>
      <c r="F160" s="6">
        <f t="shared" si="17"/>
        <v>62708.691411590735</v>
      </c>
      <c r="G160" s="6"/>
    </row>
    <row r="161" spans="1:7">
      <c r="A161" s="2">
        <f t="shared" ca="1" si="14"/>
        <v>43617</v>
      </c>
      <c r="B161">
        <f t="shared" si="15"/>
        <v>152</v>
      </c>
      <c r="C161" s="6">
        <f t="shared" si="12"/>
        <v>2318.4325839183148</v>
      </c>
      <c r="D161" s="6">
        <f t="shared" si="13"/>
        <v>2023.1791618554084</v>
      </c>
      <c r="E161" s="6">
        <f t="shared" si="16"/>
        <v>295.2534220629064</v>
      </c>
      <c r="F161" s="6">
        <f t="shared" si="17"/>
        <v>60685.51224973533</v>
      </c>
      <c r="G161" s="6"/>
    </row>
    <row r="162" spans="1:7">
      <c r="A162" s="2">
        <f t="shared" ca="1" si="14"/>
        <v>43647</v>
      </c>
      <c r="B162">
        <f t="shared" si="15"/>
        <v>153</v>
      </c>
      <c r="C162" s="6">
        <f t="shared" si="12"/>
        <v>2318.4325839183148</v>
      </c>
      <c r="D162" s="6">
        <f t="shared" si="13"/>
        <v>2032.7049637424775</v>
      </c>
      <c r="E162" s="6">
        <f t="shared" si="16"/>
        <v>285.72762017583716</v>
      </c>
      <c r="F162" s="6">
        <f t="shared" si="17"/>
        <v>58652.807285992851</v>
      </c>
      <c r="G162" s="6"/>
    </row>
    <row r="163" spans="1:7">
      <c r="A163" s="2">
        <f t="shared" ca="1" si="14"/>
        <v>43678</v>
      </c>
      <c r="B163">
        <f t="shared" si="15"/>
        <v>154</v>
      </c>
      <c r="C163" s="6">
        <f t="shared" si="12"/>
        <v>2318.4325839183148</v>
      </c>
      <c r="D163" s="6">
        <f t="shared" si="13"/>
        <v>2042.2756162800983</v>
      </c>
      <c r="E163" s="6">
        <f t="shared" si="16"/>
        <v>276.15696763821637</v>
      </c>
      <c r="F163" s="6">
        <f t="shared" si="17"/>
        <v>56610.531669712749</v>
      </c>
      <c r="G163" s="6"/>
    </row>
    <row r="164" spans="1:7">
      <c r="A164" s="2">
        <f t="shared" ca="1" si="14"/>
        <v>43709</v>
      </c>
      <c r="B164">
        <f t="shared" si="15"/>
        <v>155</v>
      </c>
      <c r="C164" s="6">
        <f t="shared" si="12"/>
        <v>2318.4325839183148</v>
      </c>
      <c r="D164" s="6">
        <f t="shared" si="13"/>
        <v>2051.8913306400841</v>
      </c>
      <c r="E164" s="6">
        <f t="shared" si="16"/>
        <v>266.54125327823084</v>
      </c>
      <c r="F164" s="6">
        <f t="shared" si="17"/>
        <v>54558.640339072663</v>
      </c>
      <c r="G164" s="6"/>
    </row>
    <row r="165" spans="1:7">
      <c r="A165" s="2">
        <f t="shared" ca="1" si="14"/>
        <v>43739</v>
      </c>
      <c r="B165">
        <f t="shared" si="15"/>
        <v>156</v>
      </c>
      <c r="C165" s="6">
        <f t="shared" si="12"/>
        <v>2318.4325839183148</v>
      </c>
      <c r="D165" s="6">
        <f t="shared" si="13"/>
        <v>2061.5523189885143</v>
      </c>
      <c r="E165" s="6">
        <f t="shared" si="16"/>
        <v>256.88026492980049</v>
      </c>
      <c r="F165" s="6">
        <f t="shared" si="17"/>
        <v>52497.088020084149</v>
      </c>
      <c r="G165" s="6"/>
    </row>
    <row r="166" spans="1:7">
      <c r="A166" s="2">
        <f t="shared" ca="1" si="14"/>
        <v>43770</v>
      </c>
      <c r="B166">
        <f t="shared" si="15"/>
        <v>157</v>
      </c>
      <c r="C166" s="6">
        <f t="shared" si="12"/>
        <v>2318.4325839183148</v>
      </c>
      <c r="D166" s="6">
        <f t="shared" si="13"/>
        <v>2071.2587944904185</v>
      </c>
      <c r="E166" s="6">
        <f t="shared" si="16"/>
        <v>247.1737894278962</v>
      </c>
      <c r="F166" s="6">
        <f t="shared" si="17"/>
        <v>50425.829225593734</v>
      </c>
      <c r="G166" s="6"/>
    </row>
    <row r="167" spans="1:7">
      <c r="A167" s="2">
        <f t="shared" ca="1" si="14"/>
        <v>43800</v>
      </c>
      <c r="B167">
        <f t="shared" si="15"/>
        <v>158</v>
      </c>
      <c r="C167" s="6">
        <f t="shared" si="12"/>
        <v>2318.4325839183148</v>
      </c>
      <c r="D167" s="6">
        <f t="shared" si="13"/>
        <v>2081.0109713144775</v>
      </c>
      <c r="E167" s="6">
        <f t="shared" si="16"/>
        <v>237.42161260383716</v>
      </c>
      <c r="F167" s="6">
        <f t="shared" si="17"/>
        <v>48344.818254279257</v>
      </c>
      <c r="G167" s="6"/>
    </row>
    <row r="168" spans="1:7">
      <c r="A168" s="2">
        <f t="shared" ca="1" si="14"/>
        <v>43831</v>
      </c>
      <c r="B168">
        <f t="shared" si="15"/>
        <v>159</v>
      </c>
      <c r="C168" s="6">
        <f t="shared" si="12"/>
        <v>2318.4325839183148</v>
      </c>
      <c r="D168" s="6">
        <f t="shared" si="13"/>
        <v>2090.80906463775</v>
      </c>
      <c r="E168" s="6">
        <f t="shared" si="16"/>
        <v>227.62351928056484</v>
      </c>
      <c r="F168" s="6">
        <f t="shared" si="17"/>
        <v>46254.009189641503</v>
      </c>
      <c r="G168" s="6"/>
    </row>
    <row r="169" spans="1:7">
      <c r="A169" s="2">
        <f t="shared" ca="1" si="14"/>
        <v>43862</v>
      </c>
      <c r="B169">
        <f t="shared" si="15"/>
        <v>160</v>
      </c>
      <c r="C169" s="6">
        <f t="shared" si="12"/>
        <v>2318.4325839183148</v>
      </c>
      <c r="D169" s="6">
        <f t="shared" si="13"/>
        <v>2100.6532906504194</v>
      </c>
      <c r="E169" s="6">
        <f t="shared" si="16"/>
        <v>217.77929326789541</v>
      </c>
      <c r="F169" s="6">
        <f t="shared" si="17"/>
        <v>44153.355898991082</v>
      </c>
      <c r="G169" s="6"/>
    </row>
    <row r="170" spans="1:7">
      <c r="A170" s="2">
        <f t="shared" ca="1" si="14"/>
        <v>43891</v>
      </c>
      <c r="B170">
        <f t="shared" si="15"/>
        <v>161</v>
      </c>
      <c r="C170" s="6">
        <f t="shared" si="12"/>
        <v>2318.4325839183148</v>
      </c>
      <c r="D170" s="6">
        <f t="shared" si="13"/>
        <v>2110.5438665605652</v>
      </c>
      <c r="E170" s="6">
        <f t="shared" si="16"/>
        <v>207.88871735774967</v>
      </c>
      <c r="F170" s="6">
        <f t="shared" si="17"/>
        <v>42042.81203243052</v>
      </c>
      <c r="G170" s="6"/>
    </row>
    <row r="171" spans="1:7">
      <c r="A171" s="2">
        <f t="shared" ca="1" si="14"/>
        <v>43922</v>
      </c>
      <c r="B171">
        <f t="shared" si="15"/>
        <v>162</v>
      </c>
      <c r="C171" s="6">
        <f t="shared" si="12"/>
        <v>2318.4325839183148</v>
      </c>
      <c r="D171" s="6">
        <f t="shared" si="13"/>
        <v>2120.4810105989545</v>
      </c>
      <c r="E171" s="6">
        <f t="shared" si="16"/>
        <v>197.95157331936036</v>
      </c>
      <c r="F171" s="6">
        <f t="shared" si="17"/>
        <v>39922.331021831567</v>
      </c>
      <c r="G171" s="6"/>
    </row>
    <row r="172" spans="1:7">
      <c r="A172" s="2">
        <f t="shared" ca="1" si="14"/>
        <v>43952</v>
      </c>
      <c r="B172">
        <f t="shared" si="15"/>
        <v>163</v>
      </c>
      <c r="C172" s="6">
        <f t="shared" si="12"/>
        <v>2318.4325839183148</v>
      </c>
      <c r="D172" s="6">
        <f t="shared" si="13"/>
        <v>2130.4649420238579</v>
      </c>
      <c r="E172" s="6">
        <f t="shared" si="16"/>
        <v>187.96764189445696</v>
      </c>
      <c r="F172" s="6">
        <f t="shared" si="17"/>
        <v>37791.866079807711</v>
      </c>
      <c r="G172" s="6"/>
    </row>
    <row r="173" spans="1:7">
      <c r="A173" s="2">
        <f t="shared" ca="1" si="14"/>
        <v>43983</v>
      </c>
      <c r="B173">
        <f t="shared" si="15"/>
        <v>164</v>
      </c>
      <c r="C173" s="6">
        <f t="shared" si="12"/>
        <v>2318.4325839183148</v>
      </c>
      <c r="D173" s="6">
        <f t="shared" si="13"/>
        <v>2140.4958811258866</v>
      </c>
      <c r="E173" s="6">
        <f t="shared" si="16"/>
        <v>177.93670279242798</v>
      </c>
      <c r="F173" s="6">
        <f t="shared" si="17"/>
        <v>35651.370198681827</v>
      </c>
      <c r="G173" s="6"/>
    </row>
    <row r="174" spans="1:7">
      <c r="A174" s="2">
        <f t="shared" ca="1" si="14"/>
        <v>44013</v>
      </c>
      <c r="B174">
        <f t="shared" si="15"/>
        <v>165</v>
      </c>
      <c r="C174" s="6">
        <f t="shared" si="12"/>
        <v>2318.4325839183148</v>
      </c>
      <c r="D174" s="6">
        <f t="shared" si="13"/>
        <v>2150.5740492328546</v>
      </c>
      <c r="E174" s="6">
        <f t="shared" si="16"/>
        <v>167.85853468546028</v>
      </c>
      <c r="F174" s="6">
        <f t="shared" si="17"/>
        <v>33500.796149448972</v>
      </c>
      <c r="G174" s="6"/>
    </row>
    <row r="175" spans="1:7">
      <c r="A175" s="2">
        <f t="shared" ca="1" si="14"/>
        <v>44044</v>
      </c>
      <c r="B175">
        <f t="shared" si="15"/>
        <v>166</v>
      </c>
      <c r="C175" s="6">
        <f t="shared" si="12"/>
        <v>2318.4325839183148</v>
      </c>
      <c r="D175" s="6">
        <f t="shared" si="13"/>
        <v>2160.6996687146593</v>
      </c>
      <c r="E175" s="6">
        <f t="shared" si="16"/>
        <v>157.73291520365558</v>
      </c>
      <c r="F175" s="6">
        <f t="shared" si="17"/>
        <v>31340.096480734312</v>
      </c>
      <c r="G175" s="6"/>
    </row>
    <row r="176" spans="1:7">
      <c r="A176" s="2">
        <f t="shared" ca="1" si="14"/>
        <v>44075</v>
      </c>
      <c r="B176">
        <f t="shared" si="15"/>
        <v>167</v>
      </c>
      <c r="C176" s="6">
        <f t="shared" si="12"/>
        <v>2318.4325839183148</v>
      </c>
      <c r="D176" s="6">
        <f t="shared" si="13"/>
        <v>2170.8729629881909</v>
      </c>
      <c r="E176" s="6">
        <f t="shared" si="16"/>
        <v>147.55962093012405</v>
      </c>
      <c r="F176" s="6">
        <f t="shared" si="17"/>
        <v>29169.223517746119</v>
      </c>
      <c r="G176" s="6"/>
    </row>
    <row r="177" spans="1:7">
      <c r="A177" s="2">
        <f t="shared" ca="1" si="14"/>
        <v>44105</v>
      </c>
      <c r="B177">
        <f t="shared" si="15"/>
        <v>168</v>
      </c>
      <c r="C177" s="6">
        <f t="shared" si="12"/>
        <v>2318.4325839183148</v>
      </c>
      <c r="D177" s="6">
        <f t="shared" si="13"/>
        <v>2181.0941565222602</v>
      </c>
      <c r="E177" s="6">
        <f t="shared" si="16"/>
        <v>137.33842739605464</v>
      </c>
      <c r="F177" s="6">
        <f t="shared" si="17"/>
        <v>26988.129361223859</v>
      </c>
      <c r="G177" s="6"/>
    </row>
    <row r="178" spans="1:7">
      <c r="A178" s="2">
        <f t="shared" ca="1" si="14"/>
        <v>44136</v>
      </c>
      <c r="B178">
        <f t="shared" si="15"/>
        <v>169</v>
      </c>
      <c r="C178" s="6">
        <f t="shared" si="12"/>
        <v>2318.4325839183148</v>
      </c>
      <c r="D178" s="6">
        <f t="shared" si="13"/>
        <v>2191.3634748425525</v>
      </c>
      <c r="E178" s="6">
        <f t="shared" si="16"/>
        <v>127.06910907576234</v>
      </c>
      <c r="F178" s="6">
        <f t="shared" si="17"/>
        <v>24796.765886381305</v>
      </c>
      <c r="G178" s="6"/>
    </row>
    <row r="179" spans="1:7">
      <c r="A179" s="2">
        <f t="shared" ca="1" si="14"/>
        <v>44166</v>
      </c>
      <c r="B179">
        <f t="shared" si="15"/>
        <v>170</v>
      </c>
      <c r="C179" s="6">
        <f t="shared" si="12"/>
        <v>2318.4325839183148</v>
      </c>
      <c r="D179" s="6">
        <f t="shared" si="13"/>
        <v>2201.6811445366029</v>
      </c>
      <c r="E179" s="6">
        <f t="shared" si="16"/>
        <v>116.75143938171198</v>
      </c>
      <c r="F179" s="6">
        <f t="shared" si="17"/>
        <v>22595.084741844701</v>
      </c>
      <c r="G179" s="6"/>
    </row>
    <row r="180" spans="1:7">
      <c r="A180" s="2">
        <f t="shared" ca="1" si="14"/>
        <v>44197</v>
      </c>
      <c r="B180">
        <f t="shared" si="15"/>
        <v>171</v>
      </c>
      <c r="C180" s="6">
        <f t="shared" si="12"/>
        <v>2318.4325839183148</v>
      </c>
      <c r="D180" s="6">
        <f t="shared" si="13"/>
        <v>2212.0473932587961</v>
      </c>
      <c r="E180" s="6">
        <f t="shared" si="16"/>
        <v>106.3851906595188</v>
      </c>
      <c r="F180" s="6">
        <f t="shared" si="17"/>
        <v>20383.037348585905</v>
      </c>
      <c r="G180" s="6"/>
    </row>
    <row r="181" spans="1:7">
      <c r="A181" s="2">
        <f t="shared" ca="1" si="14"/>
        <v>44228</v>
      </c>
      <c r="B181">
        <f t="shared" si="15"/>
        <v>172</v>
      </c>
      <c r="C181" s="6">
        <f t="shared" si="12"/>
        <v>2318.4325839183148</v>
      </c>
      <c r="D181" s="6">
        <f t="shared" si="13"/>
        <v>2222.4624497353893</v>
      </c>
      <c r="E181" s="6">
        <f t="shared" si="16"/>
        <v>95.970134182925307</v>
      </c>
      <c r="F181" s="6">
        <f t="shared" si="17"/>
        <v>18160.574898850515</v>
      </c>
      <c r="G181" s="6"/>
    </row>
    <row r="182" spans="1:7">
      <c r="A182" s="2">
        <f t="shared" ca="1" si="14"/>
        <v>44256</v>
      </c>
      <c r="B182">
        <f t="shared" si="15"/>
        <v>173</v>
      </c>
      <c r="C182" s="6">
        <f t="shared" si="12"/>
        <v>2318.4325839183148</v>
      </c>
      <c r="D182" s="6">
        <f t="shared" si="13"/>
        <v>2232.9265437695603</v>
      </c>
      <c r="E182" s="6">
        <f t="shared" si="16"/>
        <v>85.506040148754508</v>
      </c>
      <c r="F182" s="6">
        <f t="shared" si="17"/>
        <v>15927.648355080953</v>
      </c>
      <c r="G182" s="6"/>
    </row>
    <row r="183" spans="1:7">
      <c r="A183" s="2">
        <f t="shared" ca="1" si="14"/>
        <v>44287</v>
      </c>
      <c r="B183">
        <f t="shared" si="15"/>
        <v>174</v>
      </c>
      <c r="C183" s="6">
        <f t="shared" si="12"/>
        <v>2318.4325839183148</v>
      </c>
      <c r="D183" s="6">
        <f t="shared" si="13"/>
        <v>2243.4399062464754</v>
      </c>
      <c r="E183" s="6">
        <f t="shared" si="16"/>
        <v>74.992677671839488</v>
      </c>
      <c r="F183" s="6">
        <f t="shared" si="17"/>
        <v>13684.208448834477</v>
      </c>
      <c r="G183" s="6"/>
    </row>
    <row r="184" spans="1:7">
      <c r="A184" s="2">
        <f t="shared" ca="1" si="14"/>
        <v>44317</v>
      </c>
      <c r="B184">
        <f t="shared" si="15"/>
        <v>175</v>
      </c>
      <c r="C184" s="6">
        <f t="shared" si="12"/>
        <v>2318.4325839183148</v>
      </c>
      <c r="D184" s="6">
        <f t="shared" si="13"/>
        <v>2254.0027691383857</v>
      </c>
      <c r="E184" s="6">
        <f t="shared" si="16"/>
        <v>64.429814779929004</v>
      </c>
      <c r="F184" s="6">
        <f t="shared" si="17"/>
        <v>11430.205679696091</v>
      </c>
      <c r="G184" s="6"/>
    </row>
    <row r="185" spans="1:7">
      <c r="A185" s="2">
        <f t="shared" ca="1" si="14"/>
        <v>44348</v>
      </c>
      <c r="B185">
        <f t="shared" si="15"/>
        <v>176</v>
      </c>
      <c r="C185" s="6">
        <f t="shared" si="12"/>
        <v>2318.4325839183148</v>
      </c>
      <c r="D185" s="6">
        <f t="shared" si="13"/>
        <v>2264.6153655097455</v>
      </c>
      <c r="E185" s="6">
        <f t="shared" si="16"/>
        <v>53.817218408569097</v>
      </c>
      <c r="F185" s="6">
        <f t="shared" si="17"/>
        <v>9165.5903141863455</v>
      </c>
      <c r="G185" s="6"/>
    </row>
    <row r="186" spans="1:7">
      <c r="A186" s="2">
        <f t="shared" ca="1" si="14"/>
        <v>44378</v>
      </c>
      <c r="B186">
        <f t="shared" si="15"/>
        <v>177</v>
      </c>
      <c r="C186" s="6">
        <f t="shared" si="12"/>
        <v>2318.4325839183148</v>
      </c>
      <c r="D186" s="6">
        <f t="shared" si="13"/>
        <v>2275.277929522354</v>
      </c>
      <c r="E186" s="6">
        <f t="shared" si="16"/>
        <v>43.154654395960712</v>
      </c>
      <c r="F186" s="6">
        <f t="shared" si="17"/>
        <v>6890.3123846639919</v>
      </c>
      <c r="G186" s="6"/>
    </row>
    <row r="187" spans="1:7">
      <c r="A187" s="2">
        <f t="shared" ca="1" si="14"/>
        <v>44409</v>
      </c>
      <c r="B187">
        <f t="shared" si="15"/>
        <v>178</v>
      </c>
      <c r="C187" s="6">
        <f t="shared" si="12"/>
        <v>2318.4325839183148</v>
      </c>
      <c r="D187" s="6">
        <f t="shared" si="13"/>
        <v>2285.9906964405218</v>
      </c>
      <c r="E187" s="6">
        <f t="shared" si="16"/>
        <v>32.44188747779296</v>
      </c>
      <c r="F187" s="6">
        <f t="shared" si="17"/>
        <v>4604.3216882234701</v>
      </c>
      <c r="G187" s="6"/>
    </row>
    <row r="188" spans="1:7">
      <c r="A188" s="2">
        <f t="shared" ca="1" si="14"/>
        <v>44440</v>
      </c>
      <c r="B188">
        <f t="shared" si="15"/>
        <v>179</v>
      </c>
      <c r="C188" s="6">
        <f t="shared" si="12"/>
        <v>2318.4325839183148</v>
      </c>
      <c r="D188" s="6">
        <f t="shared" si="13"/>
        <v>2296.7539026362624</v>
      </c>
      <c r="E188" s="6">
        <f t="shared" si="16"/>
        <v>21.678681282052171</v>
      </c>
      <c r="F188" s="6">
        <f t="shared" si="17"/>
        <v>2307.5677855872077</v>
      </c>
      <c r="G188" s="6"/>
    </row>
    <row r="189" spans="1:7">
      <c r="A189" s="2">
        <f t="shared" ca="1" si="14"/>
        <v>44470</v>
      </c>
      <c r="B189">
        <f t="shared" si="15"/>
        <v>180</v>
      </c>
      <c r="C189" s="6">
        <f t="shared" si="12"/>
        <v>2318.4325839183148</v>
      </c>
      <c r="D189" s="6">
        <f t="shared" si="13"/>
        <v>2307.5677855945082</v>
      </c>
      <c r="E189" s="6">
        <f t="shared" si="16"/>
        <v>10.864798323806436</v>
      </c>
      <c r="F189" s="6">
        <f t="shared" si="17"/>
        <v>-7.300513971131295E-9</v>
      </c>
      <c r="G189" s="6"/>
    </row>
    <row r="190" spans="1:7">
      <c r="A190" s="2">
        <f t="shared" ca="1" si="14"/>
        <v>44501</v>
      </c>
      <c r="B190">
        <f t="shared" si="15"/>
        <v>181</v>
      </c>
      <c r="C190" s="6">
        <f t="shared" si="12"/>
        <v>2318.4325839183148</v>
      </c>
      <c r="D190" s="6">
        <f t="shared" si="13"/>
        <v>2318.4325839183493</v>
      </c>
      <c r="E190" s="6">
        <f t="shared" si="16"/>
        <v>-3.4373253280743184E-11</v>
      </c>
      <c r="F190" s="6">
        <f t="shared" si="17"/>
        <v>-2318.4325839256499</v>
      </c>
      <c r="G190" s="6"/>
    </row>
    <row r="191" spans="1:7">
      <c r="A191" s="2">
        <f t="shared" ca="1" si="14"/>
        <v>44531</v>
      </c>
      <c r="B191">
        <f t="shared" si="15"/>
        <v>182</v>
      </c>
      <c r="C191" s="6">
        <f t="shared" si="12"/>
        <v>2318.4325839183148</v>
      </c>
      <c r="D191" s="6">
        <f t="shared" si="13"/>
        <v>2329.3485373342983</v>
      </c>
      <c r="E191" s="6">
        <f t="shared" si="16"/>
        <v>-10.915953415983269</v>
      </c>
      <c r="F191" s="6">
        <f t="shared" si="17"/>
        <v>-4647.7811212599481</v>
      </c>
      <c r="G191" s="6"/>
    </row>
    <row r="192" spans="1:7">
      <c r="A192" s="2">
        <f t="shared" ca="1" si="14"/>
        <v>44562</v>
      </c>
      <c r="B192">
        <f t="shared" si="15"/>
        <v>183</v>
      </c>
      <c r="C192" s="6">
        <f t="shared" si="12"/>
        <v>2318.4325839183148</v>
      </c>
      <c r="D192" s="6">
        <f t="shared" si="13"/>
        <v>2340.3158866975805</v>
      </c>
      <c r="E192" s="6">
        <f t="shared" si="16"/>
        <v>-21.883302779265591</v>
      </c>
      <c r="F192" s="6">
        <f t="shared" si="17"/>
        <v>-6988.0970079575291</v>
      </c>
      <c r="G192" s="6"/>
    </row>
    <row r="193" spans="1:7">
      <c r="A193" s="2">
        <f t="shared" ca="1" si="14"/>
        <v>44593</v>
      </c>
      <c r="B193">
        <f t="shared" si="15"/>
        <v>184</v>
      </c>
      <c r="C193" s="6">
        <f t="shared" si="12"/>
        <v>2318.4325839183148</v>
      </c>
      <c r="D193" s="6">
        <f t="shared" si="13"/>
        <v>2351.3348739974481</v>
      </c>
      <c r="E193" s="6">
        <f t="shared" si="16"/>
        <v>-32.902290079133365</v>
      </c>
      <c r="F193" s="6">
        <f t="shared" si="17"/>
        <v>-9339.4318819549771</v>
      </c>
      <c r="G193" s="6"/>
    </row>
    <row r="194" spans="1:7">
      <c r="A194" s="2">
        <f t="shared" ca="1" si="14"/>
        <v>44621</v>
      </c>
      <c r="B194">
        <f t="shared" si="15"/>
        <v>185</v>
      </c>
      <c r="C194" s="6">
        <f t="shared" si="12"/>
        <v>2318.4325839183148</v>
      </c>
      <c r="D194" s="6">
        <f t="shared" si="13"/>
        <v>2362.4057423625195</v>
      </c>
      <c r="E194" s="6">
        <f t="shared" si="16"/>
        <v>-43.973158444204685</v>
      </c>
      <c r="F194" s="6">
        <f t="shared" si="17"/>
        <v>-11701.837624317497</v>
      </c>
      <c r="G194" s="6"/>
    </row>
    <row r="195" spans="1:7">
      <c r="A195" s="2">
        <f t="shared" ca="1" si="14"/>
        <v>44652</v>
      </c>
      <c r="B195">
        <f t="shared" si="15"/>
        <v>186</v>
      </c>
      <c r="C195" s="6">
        <f t="shared" si="12"/>
        <v>2318.4325839183148</v>
      </c>
      <c r="D195" s="6">
        <f t="shared" si="13"/>
        <v>2373.5287360661432</v>
      </c>
      <c r="E195" s="6">
        <f t="shared" si="16"/>
        <v>-55.096152147828214</v>
      </c>
      <c r="F195" s="6">
        <f t="shared" si="17"/>
        <v>-14075.366360383639</v>
      </c>
      <c r="G195" s="6"/>
    </row>
    <row r="196" spans="1:7">
      <c r="A196" s="2">
        <f t="shared" ca="1" si="14"/>
        <v>44682</v>
      </c>
      <c r="B196">
        <f t="shared" si="15"/>
        <v>187</v>
      </c>
      <c r="C196" s="6">
        <f t="shared" si="12"/>
        <v>2318.4325839183148</v>
      </c>
      <c r="D196" s="6">
        <f t="shared" si="13"/>
        <v>2384.7041005317878</v>
      </c>
      <c r="E196" s="6">
        <f t="shared" si="16"/>
        <v>-66.271516613472969</v>
      </c>
      <c r="F196" s="6">
        <f t="shared" si="17"/>
        <v>-16460.070460915427</v>
      </c>
      <c r="G196" s="6"/>
    </row>
    <row r="197" spans="1:7">
      <c r="A197" s="2">
        <f t="shared" ca="1" si="14"/>
        <v>44713</v>
      </c>
      <c r="B197">
        <f t="shared" si="15"/>
        <v>188</v>
      </c>
      <c r="C197" s="6">
        <f t="shared" si="12"/>
        <v>2318.4325839183148</v>
      </c>
      <c r="D197" s="6">
        <f t="shared" si="13"/>
        <v>2395.9320823384583</v>
      </c>
      <c r="E197" s="6">
        <f t="shared" si="16"/>
        <v>-77.499498420143468</v>
      </c>
      <c r="F197" s="6">
        <f t="shared" si="17"/>
        <v>-18856.002543253886</v>
      </c>
      <c r="G197" s="6"/>
    </row>
    <row r="198" spans="1:7">
      <c r="A198" s="2">
        <f t="shared" ca="1" si="14"/>
        <v>44743</v>
      </c>
      <c r="B198">
        <f t="shared" si="15"/>
        <v>189</v>
      </c>
      <c r="C198" s="6">
        <f t="shared" si="12"/>
        <v>2318.4325839183148</v>
      </c>
      <c r="D198" s="6">
        <f t="shared" si="13"/>
        <v>2407.2129292261352</v>
      </c>
      <c r="E198" s="6">
        <f t="shared" si="16"/>
        <v>-88.780345307820383</v>
      </c>
      <c r="F198" s="6">
        <f t="shared" si="17"/>
        <v>-21263.21547248002</v>
      </c>
      <c r="G198" s="6"/>
    </row>
    <row r="199" spans="1:7">
      <c r="A199" s="2">
        <f t="shared" ca="1" si="14"/>
        <v>44774</v>
      </c>
      <c r="B199">
        <f t="shared" si="15"/>
        <v>190</v>
      </c>
      <c r="C199" s="6">
        <f t="shared" si="12"/>
        <v>2318.4325839183148</v>
      </c>
      <c r="D199" s="6">
        <f t="shared" si="13"/>
        <v>2418.5468901012414</v>
      </c>
      <c r="E199" s="6">
        <f t="shared" si="16"/>
        <v>-100.11430618292677</v>
      </c>
      <c r="F199" s="6">
        <f t="shared" si="17"/>
        <v>-23681.762362581263</v>
      </c>
      <c r="G199" s="6"/>
    </row>
    <row r="200" spans="1:7">
      <c r="A200" s="2">
        <f t="shared" ca="1" si="14"/>
        <v>44805</v>
      </c>
      <c r="B200">
        <f t="shared" si="15"/>
        <v>191</v>
      </c>
      <c r="C200" s="6">
        <f t="shared" si="12"/>
        <v>2318.4325839183148</v>
      </c>
      <c r="D200" s="6">
        <f t="shared" si="13"/>
        <v>2429.9342150421348</v>
      </c>
      <c r="E200" s="6">
        <f t="shared" si="16"/>
        <v>-111.50163112382012</v>
      </c>
      <c r="F200" s="6">
        <f t="shared" si="17"/>
        <v>-26111.696577623399</v>
      </c>
      <c r="G200" s="6"/>
    </row>
    <row r="201" spans="1:7">
      <c r="A201" s="2">
        <f t="shared" ca="1" si="14"/>
        <v>44835</v>
      </c>
      <c r="B201">
        <f t="shared" si="15"/>
        <v>192</v>
      </c>
      <c r="C201" s="6">
        <f t="shared" si="12"/>
        <v>2318.4325839183148</v>
      </c>
      <c r="D201" s="6">
        <f t="shared" si="13"/>
        <v>2441.375155304625</v>
      </c>
      <c r="E201" s="6">
        <f t="shared" si="16"/>
        <v>-122.94257138631018</v>
      </c>
      <c r="F201" s="6">
        <f t="shared" si="17"/>
        <v>-28553.071732928023</v>
      </c>
      <c r="G201" s="6"/>
    </row>
    <row r="202" spans="1:7">
      <c r="A202" s="2">
        <f t="shared" ca="1" si="14"/>
        <v>44866</v>
      </c>
      <c r="B202">
        <f t="shared" si="15"/>
        <v>193</v>
      </c>
      <c r="C202" s="6">
        <f t="shared" si="12"/>
        <v>2318.4325839183148</v>
      </c>
      <c r="D202" s="6">
        <f t="shared" si="13"/>
        <v>2452.8699633275173</v>
      </c>
      <c r="E202" s="6">
        <f t="shared" si="16"/>
        <v>-134.43737940920278</v>
      </c>
      <c r="F202" s="6">
        <f t="shared" si="17"/>
        <v>-31005.941696255541</v>
      </c>
      <c r="G202" s="6"/>
    </row>
    <row r="203" spans="1:7">
      <c r="A203" s="2">
        <f t="shared" ca="1" si="14"/>
        <v>44896</v>
      </c>
      <c r="B203">
        <f t="shared" si="15"/>
        <v>194</v>
      </c>
      <c r="C203" s="6">
        <f t="shared" ref="C203:C266" si="18">-PMT($C$4/12,$C$5,$C$3,0)</f>
        <v>2318.4325839183148</v>
      </c>
      <c r="D203" s="6">
        <f t="shared" ref="D203:D266" si="19">C203-E203</f>
        <v>2464.4188927381847</v>
      </c>
      <c r="E203" s="6">
        <f t="shared" si="16"/>
        <v>-145.98630881986983</v>
      </c>
      <c r="F203" s="6">
        <f t="shared" si="17"/>
        <v>-33470.360588993724</v>
      </c>
      <c r="G203" s="6"/>
    </row>
    <row r="204" spans="1:7">
      <c r="A204" s="2">
        <f t="shared" ref="A204:A267" ca="1" si="20">DATE(YEAR(A203),MONTH(A203)+1,1)</f>
        <v>44927</v>
      </c>
      <c r="B204">
        <f t="shared" ref="B204:B267" si="21">B203+1</f>
        <v>195</v>
      </c>
      <c r="C204" s="6">
        <f t="shared" si="18"/>
        <v>2318.4325839183148</v>
      </c>
      <c r="D204" s="6">
        <f t="shared" si="19"/>
        <v>2476.02219835816</v>
      </c>
      <c r="E204" s="6">
        <f t="shared" ref="E204:E267" si="22">($C$4/12)*F203</f>
        <v>-157.58961443984546</v>
      </c>
      <c r="F204" s="6">
        <f t="shared" si="17"/>
        <v>-35946.382787351882</v>
      </c>
      <c r="G204" s="6"/>
    </row>
    <row r="205" spans="1:7">
      <c r="A205" s="2">
        <f t="shared" ca="1" si="20"/>
        <v>44958</v>
      </c>
      <c r="B205">
        <f t="shared" si="21"/>
        <v>196</v>
      </c>
      <c r="C205" s="6">
        <f t="shared" si="18"/>
        <v>2318.4325839183148</v>
      </c>
      <c r="D205" s="6">
        <f t="shared" si="19"/>
        <v>2487.6801362087631</v>
      </c>
      <c r="E205" s="6">
        <f t="shared" si="22"/>
        <v>-169.24755229044845</v>
      </c>
      <c r="F205" s="6">
        <f t="shared" si="17"/>
        <v>-38434.062923560647</v>
      </c>
      <c r="G205" s="6"/>
    </row>
    <row r="206" spans="1:7">
      <c r="A206" s="2">
        <f t="shared" ca="1" si="20"/>
        <v>44986</v>
      </c>
      <c r="B206">
        <f t="shared" si="21"/>
        <v>197</v>
      </c>
      <c r="C206" s="6">
        <f t="shared" si="18"/>
        <v>2318.4325839183148</v>
      </c>
      <c r="D206" s="6">
        <f t="shared" si="19"/>
        <v>2499.392963516746</v>
      </c>
      <c r="E206" s="6">
        <f t="shared" si="22"/>
        <v>-180.96037959843139</v>
      </c>
      <c r="F206" s="6">
        <f t="shared" ref="F206:F269" si="23">F205-D206</f>
        <v>-40933.455887077391</v>
      </c>
      <c r="G206" s="6"/>
    </row>
    <row r="207" spans="1:7">
      <c r="A207" s="2">
        <f t="shared" ca="1" si="20"/>
        <v>45017</v>
      </c>
      <c r="B207">
        <f t="shared" si="21"/>
        <v>198</v>
      </c>
      <c r="C207" s="6">
        <f t="shared" si="18"/>
        <v>2318.4325839183148</v>
      </c>
      <c r="D207" s="6">
        <f t="shared" si="19"/>
        <v>2511.160938719971</v>
      </c>
      <c r="E207" s="6">
        <f t="shared" si="22"/>
        <v>-192.72835480165605</v>
      </c>
      <c r="F207" s="6">
        <f t="shared" si="23"/>
        <v>-43444.616825797362</v>
      </c>
      <c r="G207" s="6"/>
    </row>
    <row r="208" spans="1:7">
      <c r="A208" s="2">
        <f t="shared" ca="1" si="20"/>
        <v>45047</v>
      </c>
      <c r="B208">
        <f t="shared" si="21"/>
        <v>199</v>
      </c>
      <c r="C208" s="6">
        <f t="shared" si="18"/>
        <v>2318.4325839183148</v>
      </c>
      <c r="D208" s="6">
        <f t="shared" si="19"/>
        <v>2522.9843214731109</v>
      </c>
      <c r="E208" s="6">
        <f t="shared" si="22"/>
        <v>-204.55173755479592</v>
      </c>
      <c r="F208" s="6">
        <f t="shared" si="23"/>
        <v>-45967.60114727047</v>
      </c>
      <c r="G208" s="6"/>
    </row>
    <row r="209" spans="1:7">
      <c r="A209" s="2">
        <f t="shared" ca="1" si="20"/>
        <v>45078</v>
      </c>
      <c r="B209">
        <f t="shared" si="21"/>
        <v>200</v>
      </c>
      <c r="C209" s="6">
        <f t="shared" si="18"/>
        <v>2318.4325839183148</v>
      </c>
      <c r="D209" s="6">
        <f t="shared" si="19"/>
        <v>2534.8633726533799</v>
      </c>
      <c r="E209" s="6">
        <f t="shared" si="22"/>
        <v>-216.43078873506514</v>
      </c>
      <c r="F209" s="6">
        <f t="shared" si="23"/>
        <v>-48502.464519923851</v>
      </c>
      <c r="G209" s="6"/>
    </row>
    <row r="210" spans="1:7">
      <c r="A210" s="2">
        <f t="shared" ca="1" si="20"/>
        <v>45108</v>
      </c>
      <c r="B210">
        <f t="shared" si="21"/>
        <v>201</v>
      </c>
      <c r="C210" s="6">
        <f t="shared" si="18"/>
        <v>2318.4325839183148</v>
      </c>
      <c r="D210" s="6">
        <f t="shared" si="19"/>
        <v>2546.7983543662895</v>
      </c>
      <c r="E210" s="6">
        <f t="shared" si="22"/>
        <v>-228.3657704479748</v>
      </c>
      <c r="F210" s="6">
        <f t="shared" si="23"/>
        <v>-51049.262874290143</v>
      </c>
      <c r="G210" s="6"/>
    </row>
    <row r="211" spans="1:7">
      <c r="A211" s="2">
        <f t="shared" ca="1" si="20"/>
        <v>45139</v>
      </c>
      <c r="B211">
        <f t="shared" si="21"/>
        <v>202</v>
      </c>
      <c r="C211" s="6">
        <f t="shared" si="18"/>
        <v>2318.4325839183148</v>
      </c>
      <c r="D211" s="6">
        <f t="shared" si="19"/>
        <v>2558.7895299514307</v>
      </c>
      <c r="E211" s="6">
        <f t="shared" si="22"/>
        <v>-240.35694603311609</v>
      </c>
      <c r="F211" s="6">
        <f t="shared" si="23"/>
        <v>-53608.052404241571</v>
      </c>
      <c r="G211" s="6"/>
    </row>
    <row r="212" spans="1:7">
      <c r="A212" s="2">
        <f t="shared" ca="1" si="20"/>
        <v>45170</v>
      </c>
      <c r="B212">
        <f t="shared" si="21"/>
        <v>203</v>
      </c>
      <c r="C212" s="6">
        <f t="shared" si="18"/>
        <v>2318.4325839183148</v>
      </c>
      <c r="D212" s="6">
        <f t="shared" si="19"/>
        <v>2570.8371639882853</v>
      </c>
      <c r="E212" s="6">
        <f t="shared" si="22"/>
        <v>-252.40458006997073</v>
      </c>
      <c r="F212" s="6">
        <f t="shared" si="23"/>
        <v>-56178.889568229853</v>
      </c>
      <c r="G212" s="6"/>
    </row>
    <row r="213" spans="1:7">
      <c r="A213" s="2">
        <f t="shared" ca="1" si="20"/>
        <v>45200</v>
      </c>
      <c r="B213">
        <f t="shared" si="21"/>
        <v>204</v>
      </c>
      <c r="C213" s="6">
        <f t="shared" si="18"/>
        <v>2318.4325839183148</v>
      </c>
      <c r="D213" s="6">
        <f t="shared" si="19"/>
        <v>2582.9415223020637</v>
      </c>
      <c r="E213" s="6">
        <f t="shared" si="22"/>
        <v>-264.5089383837489</v>
      </c>
      <c r="F213" s="6">
        <f t="shared" si="23"/>
        <v>-58761.831090531916</v>
      </c>
      <c r="G213" s="6"/>
    </row>
    <row r="214" spans="1:7">
      <c r="A214" s="2">
        <f t="shared" ca="1" si="20"/>
        <v>45231</v>
      </c>
      <c r="B214">
        <f t="shared" si="21"/>
        <v>205</v>
      </c>
      <c r="C214" s="6">
        <f t="shared" si="18"/>
        <v>2318.4325839183148</v>
      </c>
      <c r="D214" s="6">
        <f t="shared" si="19"/>
        <v>2595.1028719695692</v>
      </c>
      <c r="E214" s="6">
        <f t="shared" si="22"/>
        <v>-276.67028805125443</v>
      </c>
      <c r="F214" s="6">
        <f t="shared" si="23"/>
        <v>-61356.933962501484</v>
      </c>
      <c r="G214" s="6"/>
    </row>
    <row r="215" spans="1:7">
      <c r="A215" s="2">
        <f t="shared" ca="1" si="20"/>
        <v>45261</v>
      </c>
      <c r="B215">
        <f t="shared" si="21"/>
        <v>206</v>
      </c>
      <c r="C215" s="6">
        <f t="shared" si="18"/>
        <v>2318.4325839183148</v>
      </c>
      <c r="D215" s="6">
        <f t="shared" si="19"/>
        <v>2607.3214813250925</v>
      </c>
      <c r="E215" s="6">
        <f t="shared" si="22"/>
        <v>-288.8888974067778</v>
      </c>
      <c r="F215" s="6">
        <f t="shared" si="23"/>
        <v>-63964.25544382658</v>
      </c>
      <c r="G215" s="6"/>
    </row>
    <row r="216" spans="1:7">
      <c r="A216" s="2">
        <f t="shared" ca="1" si="20"/>
        <v>45292</v>
      </c>
      <c r="B216">
        <f t="shared" si="21"/>
        <v>207</v>
      </c>
      <c r="C216" s="6">
        <f t="shared" si="18"/>
        <v>2318.4325839183148</v>
      </c>
      <c r="D216" s="6">
        <f t="shared" si="19"/>
        <v>2619.5976199663314</v>
      </c>
      <c r="E216" s="6">
        <f t="shared" si="22"/>
        <v>-301.16503604801682</v>
      </c>
      <c r="F216" s="6">
        <f t="shared" si="23"/>
        <v>-66583.853063792907</v>
      </c>
      <c r="G216" s="6"/>
    </row>
    <row r="217" spans="1:7">
      <c r="A217" s="2">
        <f t="shared" ca="1" si="20"/>
        <v>45323</v>
      </c>
      <c r="B217">
        <f t="shared" si="21"/>
        <v>208</v>
      </c>
      <c r="C217" s="6">
        <f t="shared" si="18"/>
        <v>2318.4325839183148</v>
      </c>
      <c r="D217" s="6">
        <f t="shared" si="19"/>
        <v>2631.9315587603396</v>
      </c>
      <c r="E217" s="6">
        <f t="shared" si="22"/>
        <v>-313.49897484202495</v>
      </c>
      <c r="F217" s="6">
        <f t="shared" si="23"/>
        <v>-69215.784622553241</v>
      </c>
      <c r="G217" s="6"/>
    </row>
    <row r="218" spans="1:7">
      <c r="A218" s="2">
        <f t="shared" ca="1" si="20"/>
        <v>45352</v>
      </c>
      <c r="B218">
        <f t="shared" si="21"/>
        <v>209</v>
      </c>
      <c r="C218" s="6">
        <f t="shared" si="18"/>
        <v>2318.4325839183148</v>
      </c>
      <c r="D218" s="6">
        <f t="shared" si="19"/>
        <v>2644.3235698495027</v>
      </c>
      <c r="E218" s="6">
        <f t="shared" si="22"/>
        <v>-325.8909859311882</v>
      </c>
      <c r="F218" s="6">
        <f t="shared" si="23"/>
        <v>-71860.108192402738</v>
      </c>
      <c r="G218" s="6"/>
    </row>
    <row r="219" spans="1:7">
      <c r="A219" s="2">
        <f t="shared" ca="1" si="20"/>
        <v>45383</v>
      </c>
      <c r="B219">
        <f t="shared" si="21"/>
        <v>210</v>
      </c>
      <c r="C219" s="6">
        <f t="shared" si="18"/>
        <v>2318.4325839183148</v>
      </c>
      <c r="D219" s="6">
        <f t="shared" si="19"/>
        <v>2656.7739266575445</v>
      </c>
      <c r="E219" s="6">
        <f t="shared" si="22"/>
        <v>-338.34134273922956</v>
      </c>
      <c r="F219" s="6">
        <f t="shared" si="23"/>
        <v>-74516.88211906029</v>
      </c>
      <c r="G219" s="6"/>
    </row>
    <row r="220" spans="1:7">
      <c r="A220" s="2">
        <f t="shared" ca="1" si="20"/>
        <v>45413</v>
      </c>
      <c r="B220">
        <f t="shared" si="21"/>
        <v>211</v>
      </c>
      <c r="C220" s="6">
        <f t="shared" si="18"/>
        <v>2318.4325839183148</v>
      </c>
      <c r="D220" s="6">
        <f t="shared" si="19"/>
        <v>2669.282903895557</v>
      </c>
      <c r="E220" s="6">
        <f t="shared" si="22"/>
        <v>-350.85031997724224</v>
      </c>
      <c r="F220" s="6">
        <f t="shared" si="23"/>
        <v>-77186.165022955844</v>
      </c>
      <c r="G220" s="6"/>
    </row>
    <row r="221" spans="1:7">
      <c r="A221" s="2">
        <f t="shared" ca="1" si="20"/>
        <v>45444</v>
      </c>
      <c r="B221">
        <f t="shared" si="21"/>
        <v>212</v>
      </c>
      <c r="C221" s="6">
        <f t="shared" si="18"/>
        <v>2318.4325839183148</v>
      </c>
      <c r="D221" s="6">
        <f t="shared" si="19"/>
        <v>2681.850777568065</v>
      </c>
      <c r="E221" s="6">
        <f t="shared" si="22"/>
        <v>-363.41819364975044</v>
      </c>
      <c r="F221" s="6">
        <f t="shared" si="23"/>
        <v>-79868.015800523906</v>
      </c>
      <c r="G221" s="6"/>
    </row>
    <row r="222" spans="1:7">
      <c r="A222" s="2">
        <f t="shared" ca="1" si="20"/>
        <v>45474</v>
      </c>
      <c r="B222">
        <f t="shared" si="21"/>
        <v>213</v>
      </c>
      <c r="C222" s="6">
        <f t="shared" si="18"/>
        <v>2318.4325839183148</v>
      </c>
      <c r="D222" s="6">
        <f t="shared" si="19"/>
        <v>2694.4778249791148</v>
      </c>
      <c r="E222" s="6">
        <f t="shared" si="22"/>
        <v>-376.04524106080009</v>
      </c>
      <c r="F222" s="6">
        <f t="shared" si="23"/>
        <v>-82562.493625503019</v>
      </c>
      <c r="G222" s="6"/>
    </row>
    <row r="223" spans="1:7">
      <c r="A223" s="2">
        <f t="shared" ca="1" si="20"/>
        <v>45505</v>
      </c>
      <c r="B223">
        <f t="shared" si="21"/>
        <v>214</v>
      </c>
      <c r="C223" s="6">
        <f t="shared" si="18"/>
        <v>2318.4325839183148</v>
      </c>
      <c r="D223" s="6">
        <f t="shared" si="19"/>
        <v>2707.1643247383913</v>
      </c>
      <c r="E223" s="6">
        <f t="shared" si="22"/>
        <v>-388.73174082007671</v>
      </c>
      <c r="F223" s="6">
        <f t="shared" si="23"/>
        <v>-85269.65795024141</v>
      </c>
      <c r="G223" s="6"/>
    </row>
    <row r="224" spans="1:7">
      <c r="A224" s="2">
        <f t="shared" ca="1" si="20"/>
        <v>45536</v>
      </c>
      <c r="B224">
        <f t="shared" si="21"/>
        <v>215</v>
      </c>
      <c r="C224" s="6">
        <f t="shared" si="18"/>
        <v>2318.4325839183148</v>
      </c>
      <c r="D224" s="6">
        <f t="shared" si="19"/>
        <v>2719.9105567673682</v>
      </c>
      <c r="E224" s="6">
        <f t="shared" si="22"/>
        <v>-401.47797284905329</v>
      </c>
      <c r="F224" s="6">
        <f t="shared" si="23"/>
        <v>-87989.568507008778</v>
      </c>
      <c r="G224" s="6"/>
    </row>
    <row r="225" spans="1:7">
      <c r="A225" s="2">
        <f t="shared" ca="1" si="20"/>
        <v>45566</v>
      </c>
      <c r="B225">
        <f t="shared" si="21"/>
        <v>216</v>
      </c>
      <c r="C225" s="6">
        <f t="shared" si="18"/>
        <v>2318.4325839183148</v>
      </c>
      <c r="D225" s="6">
        <f t="shared" si="19"/>
        <v>2732.716802305481</v>
      </c>
      <c r="E225" s="6">
        <f t="shared" si="22"/>
        <v>-414.28421838716633</v>
      </c>
      <c r="F225" s="6">
        <f t="shared" si="23"/>
        <v>-90722.285309314262</v>
      </c>
      <c r="G225" s="6"/>
    </row>
    <row r="226" spans="1:7">
      <c r="A226" s="2">
        <f t="shared" ca="1" si="20"/>
        <v>45597</v>
      </c>
      <c r="B226">
        <f t="shared" si="21"/>
        <v>217</v>
      </c>
      <c r="C226" s="6">
        <f t="shared" si="18"/>
        <v>2318.4325839183148</v>
      </c>
      <c r="D226" s="6">
        <f t="shared" si="19"/>
        <v>2745.5833439163362</v>
      </c>
      <c r="E226" s="6">
        <f t="shared" si="22"/>
        <v>-427.15075999802133</v>
      </c>
      <c r="F226" s="6">
        <f t="shared" si="23"/>
        <v>-93467.868653230602</v>
      </c>
      <c r="G226" s="6"/>
    </row>
    <row r="227" spans="1:7">
      <c r="A227" s="2">
        <f t="shared" ca="1" si="20"/>
        <v>45627</v>
      </c>
      <c r="B227">
        <f t="shared" si="21"/>
        <v>218</v>
      </c>
      <c r="C227" s="6">
        <f t="shared" si="18"/>
        <v>2318.4325839183148</v>
      </c>
      <c r="D227" s="6">
        <f t="shared" si="19"/>
        <v>2758.5104654939423</v>
      </c>
      <c r="E227" s="6">
        <f t="shared" si="22"/>
        <v>-440.07788157562743</v>
      </c>
      <c r="F227" s="6">
        <f t="shared" si="23"/>
        <v>-96226.379118724552</v>
      </c>
      <c r="G227" s="6"/>
    </row>
    <row r="228" spans="1:7">
      <c r="A228" s="2">
        <f t="shared" ca="1" si="20"/>
        <v>45658</v>
      </c>
      <c r="B228">
        <f t="shared" si="21"/>
        <v>219</v>
      </c>
      <c r="C228" s="6">
        <f t="shared" si="18"/>
        <v>2318.4325839183148</v>
      </c>
      <c r="D228" s="6">
        <f t="shared" si="19"/>
        <v>2771.4984522689761</v>
      </c>
      <c r="E228" s="6">
        <f t="shared" si="22"/>
        <v>-453.06586835066145</v>
      </c>
      <c r="F228" s="6">
        <f t="shared" si="23"/>
        <v>-98997.877570993529</v>
      </c>
      <c r="G228" s="6"/>
    </row>
    <row r="229" spans="1:7">
      <c r="A229" s="2">
        <f t="shared" ca="1" si="20"/>
        <v>45689</v>
      </c>
      <c r="B229">
        <f t="shared" si="21"/>
        <v>220</v>
      </c>
      <c r="C229" s="6">
        <f t="shared" si="18"/>
        <v>2318.4325839183148</v>
      </c>
      <c r="D229" s="6">
        <f t="shared" si="19"/>
        <v>2784.5475908150761</v>
      </c>
      <c r="E229" s="6">
        <f t="shared" si="22"/>
        <v>-466.1150068967612</v>
      </c>
      <c r="F229" s="6">
        <f t="shared" si="23"/>
        <v>-101782.4251618086</v>
      </c>
      <c r="G229" s="6"/>
    </row>
    <row r="230" spans="1:7">
      <c r="A230" s="2">
        <f t="shared" ca="1" si="20"/>
        <v>45717</v>
      </c>
      <c r="B230">
        <f t="shared" si="21"/>
        <v>221</v>
      </c>
      <c r="C230" s="6">
        <f t="shared" si="18"/>
        <v>2318.4325839183148</v>
      </c>
      <c r="D230" s="6">
        <f t="shared" si="19"/>
        <v>2797.6581690551639</v>
      </c>
      <c r="E230" s="6">
        <f t="shared" si="22"/>
        <v>-479.22558513684885</v>
      </c>
      <c r="F230" s="6">
        <f t="shared" si="23"/>
        <v>-104580.08333086377</v>
      </c>
      <c r="G230" s="6"/>
    </row>
    <row r="231" spans="1:7">
      <c r="A231" s="2">
        <f t="shared" ca="1" si="20"/>
        <v>45748</v>
      </c>
      <c r="B231">
        <f t="shared" si="21"/>
        <v>222</v>
      </c>
      <c r="C231" s="6">
        <f t="shared" si="18"/>
        <v>2318.4325839183148</v>
      </c>
      <c r="D231" s="6">
        <f t="shared" si="19"/>
        <v>2810.8304762677985</v>
      </c>
      <c r="E231" s="6">
        <f t="shared" si="22"/>
        <v>-492.39789234948358</v>
      </c>
      <c r="F231" s="6">
        <f t="shared" si="23"/>
        <v>-107390.91380713157</v>
      </c>
      <c r="G231" s="6"/>
    </row>
    <row r="232" spans="1:7">
      <c r="A232" s="2">
        <f t="shared" ca="1" si="20"/>
        <v>45778</v>
      </c>
      <c r="B232">
        <f t="shared" si="21"/>
        <v>223</v>
      </c>
      <c r="C232" s="6">
        <f t="shared" si="18"/>
        <v>2318.4325839183148</v>
      </c>
      <c r="D232" s="6">
        <f t="shared" si="19"/>
        <v>2824.064803093559</v>
      </c>
      <c r="E232" s="6">
        <f t="shared" si="22"/>
        <v>-505.63221917524447</v>
      </c>
      <c r="F232" s="6">
        <f t="shared" si="23"/>
        <v>-110214.97861022512</v>
      </c>
      <c r="G232" s="6"/>
    </row>
    <row r="233" spans="1:7">
      <c r="A233" s="2">
        <f t="shared" ca="1" si="20"/>
        <v>45809</v>
      </c>
      <c r="B233">
        <f t="shared" si="21"/>
        <v>224</v>
      </c>
      <c r="C233" s="6">
        <f t="shared" si="18"/>
        <v>2318.4325839183148</v>
      </c>
      <c r="D233" s="6">
        <f t="shared" si="19"/>
        <v>2837.3614415414581</v>
      </c>
      <c r="E233" s="6">
        <f t="shared" si="22"/>
        <v>-518.92885762314336</v>
      </c>
      <c r="F233" s="6">
        <f t="shared" si="23"/>
        <v>-113052.34005176659</v>
      </c>
      <c r="G233" s="6"/>
    </row>
    <row r="234" spans="1:7">
      <c r="A234" s="2">
        <f t="shared" ca="1" si="20"/>
        <v>45839</v>
      </c>
      <c r="B234">
        <f t="shared" si="21"/>
        <v>225</v>
      </c>
      <c r="C234" s="6">
        <f t="shared" si="18"/>
        <v>2318.4325839183148</v>
      </c>
      <c r="D234" s="6">
        <f t="shared" si="19"/>
        <v>2850.7206849953827</v>
      </c>
      <c r="E234" s="6">
        <f t="shared" si="22"/>
        <v>-532.28810107706772</v>
      </c>
      <c r="F234" s="6">
        <f t="shared" si="23"/>
        <v>-115903.06073676197</v>
      </c>
      <c r="G234" s="6"/>
    </row>
    <row r="235" spans="1:7">
      <c r="A235" s="2">
        <f t="shared" ca="1" si="20"/>
        <v>45870</v>
      </c>
      <c r="B235">
        <f t="shared" si="21"/>
        <v>226</v>
      </c>
      <c r="C235" s="6">
        <f t="shared" si="18"/>
        <v>2318.4325839183148</v>
      </c>
      <c r="D235" s="6">
        <f t="shared" si="19"/>
        <v>2864.1428282205688</v>
      </c>
      <c r="E235" s="6">
        <f t="shared" si="22"/>
        <v>-545.7102443022543</v>
      </c>
      <c r="F235" s="6">
        <f t="shared" si="23"/>
        <v>-118767.20356498254</v>
      </c>
      <c r="G235" s="6"/>
    </row>
    <row r="236" spans="1:7">
      <c r="A236" s="2">
        <f t="shared" ca="1" si="20"/>
        <v>45901</v>
      </c>
      <c r="B236">
        <f t="shared" si="21"/>
        <v>227</v>
      </c>
      <c r="C236" s="6">
        <f t="shared" si="18"/>
        <v>2318.4325839183148</v>
      </c>
      <c r="D236" s="6">
        <f t="shared" si="19"/>
        <v>2877.6281673701078</v>
      </c>
      <c r="E236" s="6">
        <f t="shared" si="22"/>
        <v>-559.1955834517928</v>
      </c>
      <c r="F236" s="6">
        <f t="shared" si="23"/>
        <v>-121644.83173235264</v>
      </c>
      <c r="G236" s="6"/>
    </row>
    <row r="237" spans="1:7">
      <c r="A237" s="2">
        <f t="shared" ca="1" si="20"/>
        <v>45931</v>
      </c>
      <c r="B237">
        <f t="shared" si="21"/>
        <v>228</v>
      </c>
      <c r="C237" s="6">
        <f t="shared" si="18"/>
        <v>2318.4325839183148</v>
      </c>
      <c r="D237" s="6">
        <f t="shared" si="19"/>
        <v>2891.176999991475</v>
      </c>
      <c r="E237" s="6">
        <f t="shared" si="22"/>
        <v>-572.74441607316032</v>
      </c>
      <c r="F237" s="6">
        <f t="shared" si="23"/>
        <v>-124536.00873234411</v>
      </c>
      <c r="G237" s="6"/>
    </row>
    <row r="238" spans="1:7">
      <c r="A238" s="2">
        <f t="shared" ca="1" si="20"/>
        <v>45962</v>
      </c>
      <c r="B238">
        <f t="shared" si="21"/>
        <v>229</v>
      </c>
      <c r="C238" s="6">
        <f t="shared" si="18"/>
        <v>2318.4325839183148</v>
      </c>
      <c r="D238" s="6">
        <f t="shared" si="19"/>
        <v>2904.7896250331014</v>
      </c>
      <c r="E238" s="6">
        <f t="shared" si="22"/>
        <v>-586.35704111478685</v>
      </c>
      <c r="F238" s="6">
        <f t="shared" si="23"/>
        <v>-127440.79835737721</v>
      </c>
      <c r="G238" s="6"/>
    </row>
    <row r="239" spans="1:7">
      <c r="A239" s="2">
        <f t="shared" ca="1" si="20"/>
        <v>45992</v>
      </c>
      <c r="B239">
        <f t="shared" si="21"/>
        <v>230</v>
      </c>
      <c r="C239" s="6">
        <f t="shared" si="18"/>
        <v>2318.4325839183148</v>
      </c>
      <c r="D239" s="6">
        <f t="shared" si="19"/>
        <v>2918.4663428509657</v>
      </c>
      <c r="E239" s="6">
        <f t="shared" si="22"/>
        <v>-600.03375893265104</v>
      </c>
      <c r="F239" s="6">
        <f t="shared" si="23"/>
        <v>-130359.26470022817</v>
      </c>
      <c r="G239" s="6"/>
    </row>
    <row r="240" spans="1:7">
      <c r="A240" s="2">
        <f t="shared" ca="1" si="20"/>
        <v>46023</v>
      </c>
      <c r="B240">
        <f t="shared" si="21"/>
        <v>231</v>
      </c>
      <c r="C240" s="6">
        <f t="shared" si="18"/>
        <v>2318.4325839183148</v>
      </c>
      <c r="D240" s="6">
        <f t="shared" si="19"/>
        <v>2932.2074552152226</v>
      </c>
      <c r="E240" s="6">
        <f t="shared" si="22"/>
        <v>-613.77487129690769</v>
      </c>
      <c r="F240" s="6">
        <f t="shared" si="23"/>
        <v>-133291.47215544339</v>
      </c>
      <c r="G240" s="6"/>
    </row>
    <row r="241" spans="1:7">
      <c r="A241" s="2">
        <f t="shared" ca="1" si="20"/>
        <v>46054</v>
      </c>
      <c r="B241">
        <f t="shared" si="21"/>
        <v>232</v>
      </c>
      <c r="C241" s="6">
        <f t="shared" si="18"/>
        <v>2318.4325839183148</v>
      </c>
      <c r="D241" s="6">
        <f t="shared" si="19"/>
        <v>2946.0132653168607</v>
      </c>
      <c r="E241" s="6">
        <f t="shared" si="22"/>
        <v>-627.58068139854595</v>
      </c>
      <c r="F241" s="6">
        <f t="shared" si="23"/>
        <v>-136237.48542076026</v>
      </c>
      <c r="G241" s="6"/>
    </row>
    <row r="242" spans="1:7">
      <c r="A242" s="2">
        <f t="shared" ca="1" si="20"/>
        <v>46082</v>
      </c>
      <c r="B242">
        <f t="shared" si="21"/>
        <v>233</v>
      </c>
      <c r="C242" s="6">
        <f t="shared" si="18"/>
        <v>2318.4325839183148</v>
      </c>
      <c r="D242" s="6">
        <f t="shared" si="19"/>
        <v>2959.8840777743944</v>
      </c>
      <c r="E242" s="6">
        <f t="shared" si="22"/>
        <v>-641.45149385607954</v>
      </c>
      <c r="F242" s="6">
        <f t="shared" si="23"/>
        <v>-139197.36949853465</v>
      </c>
      <c r="G242" s="6"/>
    </row>
    <row r="243" spans="1:7">
      <c r="A243" s="2">
        <f t="shared" ca="1" si="20"/>
        <v>46113</v>
      </c>
      <c r="B243">
        <f t="shared" si="21"/>
        <v>234</v>
      </c>
      <c r="C243" s="6">
        <f t="shared" si="18"/>
        <v>2318.4325839183148</v>
      </c>
      <c r="D243" s="6">
        <f t="shared" si="19"/>
        <v>2973.820198640582</v>
      </c>
      <c r="E243" s="6">
        <f t="shared" si="22"/>
        <v>-655.38761472226736</v>
      </c>
      <c r="F243" s="6">
        <f t="shared" si="23"/>
        <v>-142171.18969717523</v>
      </c>
      <c r="G243" s="6"/>
    </row>
    <row r="244" spans="1:7">
      <c r="A244" s="2">
        <f t="shared" ca="1" si="20"/>
        <v>46143</v>
      </c>
      <c r="B244">
        <f t="shared" si="21"/>
        <v>235</v>
      </c>
      <c r="C244" s="6">
        <f t="shared" si="18"/>
        <v>2318.4325839183148</v>
      </c>
      <c r="D244" s="6">
        <f t="shared" si="19"/>
        <v>2987.8219354091816</v>
      </c>
      <c r="E244" s="6">
        <f t="shared" si="22"/>
        <v>-669.38935149086672</v>
      </c>
      <c r="F244" s="6">
        <f t="shared" si="23"/>
        <v>-145159.01163258441</v>
      </c>
      <c r="G244" s="6"/>
    </row>
    <row r="245" spans="1:7">
      <c r="A245" s="2">
        <f t="shared" ca="1" si="20"/>
        <v>46174</v>
      </c>
      <c r="B245">
        <f t="shared" si="21"/>
        <v>236</v>
      </c>
      <c r="C245" s="6">
        <f t="shared" si="18"/>
        <v>2318.4325839183148</v>
      </c>
      <c r="D245" s="6">
        <f t="shared" si="19"/>
        <v>3001.8895970217332</v>
      </c>
      <c r="E245" s="6">
        <f t="shared" si="22"/>
        <v>-683.45701310341826</v>
      </c>
      <c r="F245" s="6">
        <f t="shared" si="23"/>
        <v>-148160.90122960616</v>
      </c>
      <c r="G245" s="6"/>
    </row>
    <row r="246" spans="1:7">
      <c r="A246" s="2">
        <f t="shared" ca="1" si="20"/>
        <v>46204</v>
      </c>
      <c r="B246">
        <f t="shared" si="21"/>
        <v>237</v>
      </c>
      <c r="C246" s="6">
        <f t="shared" si="18"/>
        <v>2318.4325839183148</v>
      </c>
      <c r="D246" s="6">
        <f t="shared" si="19"/>
        <v>3016.023493874377</v>
      </c>
      <c r="E246" s="6">
        <f t="shared" si="22"/>
        <v>-697.59090995606232</v>
      </c>
      <c r="F246" s="6">
        <f t="shared" si="23"/>
        <v>-151176.92472348054</v>
      </c>
      <c r="G246" s="6"/>
    </row>
    <row r="247" spans="1:7">
      <c r="A247" s="2">
        <f t="shared" ca="1" si="20"/>
        <v>46235</v>
      </c>
      <c r="B247">
        <f t="shared" si="21"/>
        <v>238</v>
      </c>
      <c r="C247" s="6">
        <f t="shared" si="18"/>
        <v>2318.4325839183148</v>
      </c>
      <c r="D247" s="6">
        <f t="shared" si="19"/>
        <v>3030.2239378247023</v>
      </c>
      <c r="E247" s="6">
        <f t="shared" si="22"/>
        <v>-711.7913539063876</v>
      </c>
      <c r="F247" s="6">
        <f t="shared" si="23"/>
        <v>-154207.14866130523</v>
      </c>
      <c r="G247" s="6"/>
    </row>
    <row r="248" spans="1:7">
      <c r="A248" s="2">
        <f t="shared" ca="1" si="20"/>
        <v>46266</v>
      </c>
      <c r="B248">
        <f t="shared" si="21"/>
        <v>239</v>
      </c>
      <c r="C248" s="6">
        <f t="shared" si="18"/>
        <v>2318.4325839183148</v>
      </c>
      <c r="D248" s="6">
        <f t="shared" si="19"/>
        <v>3044.4912421986269</v>
      </c>
      <c r="E248" s="6">
        <f t="shared" si="22"/>
        <v>-726.0586582803121</v>
      </c>
      <c r="F248" s="6">
        <f t="shared" si="23"/>
        <v>-157251.63990350385</v>
      </c>
      <c r="G248" s="6"/>
    </row>
    <row r="249" spans="1:7">
      <c r="A249" s="2">
        <f t="shared" ca="1" si="20"/>
        <v>46296</v>
      </c>
      <c r="B249">
        <f t="shared" si="21"/>
        <v>240</v>
      </c>
      <c r="C249" s="6">
        <f t="shared" si="18"/>
        <v>2318.4325839183148</v>
      </c>
      <c r="D249" s="6">
        <f t="shared" si="19"/>
        <v>3058.8257217973123</v>
      </c>
      <c r="E249" s="6">
        <f t="shared" si="22"/>
        <v>-740.39313787899732</v>
      </c>
      <c r="F249" s="6">
        <f t="shared" si="23"/>
        <v>-160310.46562530115</v>
      </c>
      <c r="G249" s="6"/>
    </row>
    <row r="250" spans="1:7">
      <c r="A250" s="2">
        <f t="shared" ca="1" si="20"/>
        <v>46327</v>
      </c>
      <c r="B250">
        <f t="shared" si="21"/>
        <v>241</v>
      </c>
      <c r="C250" s="6">
        <f t="shared" si="18"/>
        <v>2318.4325839183148</v>
      </c>
      <c r="D250" s="6">
        <f t="shared" si="19"/>
        <v>3073.2276929041077</v>
      </c>
      <c r="E250" s="6">
        <f t="shared" si="22"/>
        <v>-754.79510898579292</v>
      </c>
      <c r="F250" s="6">
        <f t="shared" si="23"/>
        <v>-163383.69331820525</v>
      </c>
      <c r="G250" s="6"/>
    </row>
    <row r="251" spans="1:7">
      <c r="A251" s="2">
        <f t="shared" ca="1" si="20"/>
        <v>46357</v>
      </c>
      <c r="B251">
        <f t="shared" si="21"/>
        <v>242</v>
      </c>
      <c r="C251" s="6">
        <f t="shared" si="18"/>
        <v>2318.4325839183148</v>
      </c>
      <c r="D251" s="6">
        <f t="shared" si="19"/>
        <v>3087.6974732915314</v>
      </c>
      <c r="E251" s="6">
        <f t="shared" si="22"/>
        <v>-769.26488937321642</v>
      </c>
      <c r="F251" s="6">
        <f t="shared" si="23"/>
        <v>-166471.39079149679</v>
      </c>
      <c r="G251" s="6"/>
    </row>
    <row r="252" spans="1:7">
      <c r="A252" s="2">
        <f t="shared" ca="1" si="20"/>
        <v>46388</v>
      </c>
      <c r="B252">
        <f t="shared" si="21"/>
        <v>243</v>
      </c>
      <c r="C252" s="6">
        <f t="shared" si="18"/>
        <v>2318.4325839183148</v>
      </c>
      <c r="D252" s="6">
        <f t="shared" si="19"/>
        <v>3102.2353822282789</v>
      </c>
      <c r="E252" s="6">
        <f t="shared" si="22"/>
        <v>-783.80279830996403</v>
      </c>
      <c r="F252" s="6">
        <f t="shared" si="23"/>
        <v>-169573.62617372506</v>
      </c>
      <c r="G252" s="6"/>
    </row>
    <row r="253" spans="1:7">
      <c r="A253" s="2">
        <f t="shared" ca="1" si="20"/>
        <v>46419</v>
      </c>
      <c r="B253">
        <f t="shared" si="21"/>
        <v>244</v>
      </c>
      <c r="C253" s="6">
        <f t="shared" si="18"/>
        <v>2318.4325839183148</v>
      </c>
      <c r="D253" s="6">
        <f t="shared" si="19"/>
        <v>3116.8417404862703</v>
      </c>
      <c r="E253" s="6">
        <f t="shared" si="22"/>
        <v>-798.40915656795551</v>
      </c>
      <c r="F253" s="6">
        <f t="shared" si="23"/>
        <v>-172690.46791421133</v>
      </c>
      <c r="G253" s="6"/>
    </row>
    <row r="254" spans="1:7">
      <c r="A254" s="2">
        <f t="shared" ca="1" si="20"/>
        <v>46447</v>
      </c>
      <c r="B254">
        <f t="shared" si="21"/>
        <v>245</v>
      </c>
      <c r="C254" s="6">
        <f t="shared" si="18"/>
        <v>2318.4325839183148</v>
      </c>
      <c r="D254" s="6">
        <f t="shared" si="19"/>
        <v>3131.5168703477266</v>
      </c>
      <c r="E254" s="6">
        <f t="shared" si="22"/>
        <v>-813.08428642941169</v>
      </c>
      <c r="F254" s="6">
        <f t="shared" si="23"/>
        <v>-175821.98478455906</v>
      </c>
      <c r="G254" s="6"/>
    </row>
    <row r="255" spans="1:7">
      <c r="A255" s="2">
        <f t="shared" ca="1" si="20"/>
        <v>46478</v>
      </c>
      <c r="B255">
        <f t="shared" si="21"/>
        <v>246</v>
      </c>
      <c r="C255" s="6">
        <f t="shared" si="18"/>
        <v>2318.4325839183148</v>
      </c>
      <c r="D255" s="6">
        <f t="shared" si="19"/>
        <v>3146.2610956122803</v>
      </c>
      <c r="E255" s="6">
        <f t="shared" si="22"/>
        <v>-827.82851169396554</v>
      </c>
      <c r="F255" s="6">
        <f t="shared" si="23"/>
        <v>-178968.24588017134</v>
      </c>
      <c r="G255" s="6"/>
    </row>
    <row r="256" spans="1:7">
      <c r="A256" s="2">
        <f t="shared" ca="1" si="20"/>
        <v>46508</v>
      </c>
      <c r="B256">
        <f t="shared" si="21"/>
        <v>247</v>
      </c>
      <c r="C256" s="6">
        <f t="shared" si="18"/>
        <v>2318.4325839183148</v>
      </c>
      <c r="D256" s="6">
        <f t="shared" si="19"/>
        <v>3161.0747416041213</v>
      </c>
      <c r="E256" s="6">
        <f t="shared" si="22"/>
        <v>-842.64215768580675</v>
      </c>
      <c r="F256" s="6">
        <f t="shared" si="23"/>
        <v>-182129.32062177546</v>
      </c>
      <c r="G256" s="6"/>
    </row>
    <row r="257" spans="1:7">
      <c r="A257" s="2">
        <f t="shared" ca="1" si="20"/>
        <v>46539</v>
      </c>
      <c r="B257">
        <f t="shared" si="21"/>
        <v>248</v>
      </c>
      <c r="C257" s="6">
        <f t="shared" si="18"/>
        <v>2318.4325839183148</v>
      </c>
      <c r="D257" s="6">
        <f t="shared" si="19"/>
        <v>3175.9581351791744</v>
      </c>
      <c r="E257" s="6">
        <f t="shared" si="22"/>
        <v>-857.52555126085952</v>
      </c>
      <c r="F257" s="6">
        <f t="shared" si="23"/>
        <v>-185305.27875695465</v>
      </c>
      <c r="G257" s="6"/>
    </row>
    <row r="258" spans="1:7">
      <c r="A258" s="2">
        <f t="shared" ca="1" si="20"/>
        <v>46569</v>
      </c>
      <c r="B258">
        <f t="shared" si="21"/>
        <v>249</v>
      </c>
      <c r="C258" s="6">
        <f t="shared" si="18"/>
        <v>2318.4325839183148</v>
      </c>
      <c r="D258" s="6">
        <f t="shared" si="19"/>
        <v>3190.9116047323096</v>
      </c>
      <c r="E258" s="6">
        <f t="shared" si="22"/>
        <v>-872.47902081399479</v>
      </c>
      <c r="F258" s="6">
        <f t="shared" si="23"/>
        <v>-188496.19036168695</v>
      </c>
      <c r="G258" s="6"/>
    </row>
    <row r="259" spans="1:7">
      <c r="A259" s="2">
        <f t="shared" ca="1" si="20"/>
        <v>46600</v>
      </c>
      <c r="B259">
        <f t="shared" si="21"/>
        <v>250</v>
      </c>
      <c r="C259" s="6">
        <f t="shared" si="18"/>
        <v>2318.4325839183148</v>
      </c>
      <c r="D259" s="6">
        <f t="shared" si="19"/>
        <v>3205.9354802045909</v>
      </c>
      <c r="E259" s="6">
        <f t="shared" si="22"/>
        <v>-887.50289628627604</v>
      </c>
      <c r="F259" s="6">
        <f t="shared" si="23"/>
        <v>-191702.12584189154</v>
      </c>
      <c r="G259" s="6"/>
    </row>
    <row r="260" spans="1:7">
      <c r="A260" s="2">
        <f t="shared" ca="1" si="20"/>
        <v>46631</v>
      </c>
      <c r="B260">
        <f t="shared" si="21"/>
        <v>251</v>
      </c>
      <c r="C260" s="6">
        <f t="shared" si="18"/>
        <v>2318.4325839183148</v>
      </c>
      <c r="D260" s="6">
        <f t="shared" si="19"/>
        <v>3221.0300930905541</v>
      </c>
      <c r="E260" s="6">
        <f t="shared" si="22"/>
        <v>-902.59750917223937</v>
      </c>
      <c r="F260" s="6">
        <f t="shared" si="23"/>
        <v>-194923.15593498209</v>
      </c>
      <c r="G260" s="6"/>
    </row>
    <row r="261" spans="1:7">
      <c r="A261" s="2">
        <f t="shared" ca="1" si="20"/>
        <v>46661</v>
      </c>
      <c r="B261">
        <f t="shared" si="21"/>
        <v>252</v>
      </c>
      <c r="C261" s="6">
        <f t="shared" si="18"/>
        <v>2318.4325839183148</v>
      </c>
      <c r="D261" s="6">
        <f t="shared" si="19"/>
        <v>3236.1957764455219</v>
      </c>
      <c r="E261" s="6">
        <f t="shared" si="22"/>
        <v>-917.76319252720737</v>
      </c>
      <c r="F261" s="6">
        <f t="shared" si="23"/>
        <v>-198159.35171142762</v>
      </c>
      <c r="G261" s="6"/>
    </row>
    <row r="262" spans="1:7">
      <c r="A262" s="2">
        <f t="shared" ca="1" si="20"/>
        <v>46692</v>
      </c>
      <c r="B262">
        <f t="shared" si="21"/>
        <v>253</v>
      </c>
      <c r="C262" s="6">
        <f t="shared" si="18"/>
        <v>2318.4325839183148</v>
      </c>
      <c r="D262" s="6">
        <f t="shared" si="19"/>
        <v>3251.4328648929531</v>
      </c>
      <c r="E262" s="6">
        <f t="shared" si="22"/>
        <v>-933.00028097463837</v>
      </c>
      <c r="F262" s="6">
        <f t="shared" si="23"/>
        <v>-201410.78457632058</v>
      </c>
      <c r="G262" s="6"/>
    </row>
    <row r="263" spans="1:7">
      <c r="A263" s="2">
        <f t="shared" ca="1" si="20"/>
        <v>46722</v>
      </c>
      <c r="B263">
        <f t="shared" si="21"/>
        <v>254</v>
      </c>
      <c r="C263" s="6">
        <f t="shared" si="18"/>
        <v>2318.4325839183148</v>
      </c>
      <c r="D263" s="6">
        <f t="shared" si="19"/>
        <v>3266.7416946318244</v>
      </c>
      <c r="E263" s="6">
        <f t="shared" si="22"/>
        <v>-948.30911071350943</v>
      </c>
      <c r="F263" s="6">
        <f t="shared" si="23"/>
        <v>-204677.5262709524</v>
      </c>
      <c r="G263" s="6"/>
    </row>
    <row r="264" spans="1:7">
      <c r="A264" s="2">
        <f t="shared" ca="1" si="20"/>
        <v>46753</v>
      </c>
      <c r="B264">
        <f t="shared" si="21"/>
        <v>255</v>
      </c>
      <c r="C264" s="6">
        <f t="shared" si="18"/>
        <v>2318.4325839183148</v>
      </c>
      <c r="D264" s="6">
        <f t="shared" si="19"/>
        <v>3282.1226034440488</v>
      </c>
      <c r="E264" s="6">
        <f t="shared" si="22"/>
        <v>-963.69001952573421</v>
      </c>
      <c r="F264" s="6">
        <f t="shared" si="23"/>
        <v>-207959.64887439646</v>
      </c>
      <c r="G264" s="6"/>
    </row>
    <row r="265" spans="1:7">
      <c r="A265" s="2">
        <f t="shared" ca="1" si="20"/>
        <v>46784</v>
      </c>
      <c r="B265">
        <f t="shared" si="21"/>
        <v>256</v>
      </c>
      <c r="C265" s="6">
        <f t="shared" si="18"/>
        <v>2318.4325839183148</v>
      </c>
      <c r="D265" s="6">
        <f t="shared" si="19"/>
        <v>3297.5759307019316</v>
      </c>
      <c r="E265" s="6">
        <f t="shared" si="22"/>
        <v>-979.14334678361672</v>
      </c>
      <c r="F265" s="6">
        <f t="shared" si="23"/>
        <v>-211257.22480509838</v>
      </c>
      <c r="G265" s="6"/>
    </row>
    <row r="266" spans="1:7">
      <c r="A266" s="2">
        <f t="shared" ca="1" si="20"/>
        <v>46813</v>
      </c>
      <c r="B266">
        <f t="shared" si="21"/>
        <v>257</v>
      </c>
      <c r="C266" s="6">
        <f t="shared" si="18"/>
        <v>2318.4325839183148</v>
      </c>
      <c r="D266" s="6">
        <f t="shared" si="19"/>
        <v>3313.1020173756528</v>
      </c>
      <c r="E266" s="6">
        <f t="shared" si="22"/>
        <v>-994.66943345733819</v>
      </c>
      <c r="F266" s="6">
        <f t="shared" si="23"/>
        <v>-214570.32682247402</v>
      </c>
      <c r="G266" s="6"/>
    </row>
    <row r="267" spans="1:7">
      <c r="A267" s="2">
        <f t="shared" ca="1" si="20"/>
        <v>46844</v>
      </c>
      <c r="B267">
        <f t="shared" si="21"/>
        <v>258</v>
      </c>
      <c r="C267" s="6">
        <f t="shared" ref="C267:C330" si="24">-PMT($C$4/12,$C$5,$C$3,0)</f>
        <v>2318.4325839183148</v>
      </c>
      <c r="D267" s="6">
        <f t="shared" ref="D267:D330" si="25">C267-E267</f>
        <v>3328.7012060407965</v>
      </c>
      <c r="E267" s="6">
        <f t="shared" si="22"/>
        <v>-1010.2686221224818</v>
      </c>
      <c r="F267" s="6">
        <f t="shared" si="23"/>
        <v>-217899.02802851482</v>
      </c>
      <c r="G267" s="6"/>
    </row>
    <row r="268" spans="1:7">
      <c r="A268" s="2">
        <f t="shared" ref="A268:A331" ca="1" si="26">DATE(YEAR(A267),MONTH(A267)+1,1)</f>
        <v>46874</v>
      </c>
      <c r="B268">
        <f t="shared" ref="B268:B331" si="27">B267+1</f>
        <v>259</v>
      </c>
      <c r="C268" s="6">
        <f t="shared" si="24"/>
        <v>2318.4325839183148</v>
      </c>
      <c r="D268" s="6">
        <f t="shared" si="25"/>
        <v>3344.3738408859053</v>
      </c>
      <c r="E268" s="6">
        <f t="shared" ref="E268:E331" si="28">($C$4/12)*F267</f>
        <v>-1025.9412569675906</v>
      </c>
      <c r="F268" s="6">
        <f t="shared" si="23"/>
        <v>-221243.40186940072</v>
      </c>
      <c r="G268" s="6"/>
    </row>
    <row r="269" spans="1:7">
      <c r="A269" s="2">
        <f t="shared" ca="1" si="26"/>
        <v>46905</v>
      </c>
      <c r="B269">
        <f t="shared" si="27"/>
        <v>260</v>
      </c>
      <c r="C269" s="6">
        <f t="shared" si="24"/>
        <v>2318.4325839183148</v>
      </c>
      <c r="D269" s="6">
        <f t="shared" si="25"/>
        <v>3360.1202677200763</v>
      </c>
      <c r="E269" s="6">
        <f t="shared" si="28"/>
        <v>-1041.6876838017618</v>
      </c>
      <c r="F269" s="6">
        <f t="shared" si="23"/>
        <v>-224603.5221371208</v>
      </c>
      <c r="G269" s="6"/>
    </row>
    <row r="270" spans="1:7">
      <c r="A270" s="2">
        <f t="shared" ca="1" si="26"/>
        <v>46935</v>
      </c>
      <c r="B270">
        <f t="shared" si="27"/>
        <v>261</v>
      </c>
      <c r="C270" s="6">
        <f t="shared" si="24"/>
        <v>2318.4325839183148</v>
      </c>
      <c r="D270" s="6">
        <f t="shared" si="25"/>
        <v>3375.9408339805918</v>
      </c>
      <c r="E270" s="6">
        <f t="shared" si="28"/>
        <v>-1057.5082500622771</v>
      </c>
      <c r="F270" s="6">
        <f t="shared" ref="F270:F333" si="29">F269-D270</f>
        <v>-227979.4629711014</v>
      </c>
      <c r="G270" s="6"/>
    </row>
    <row r="271" spans="1:7">
      <c r="A271" s="2">
        <f t="shared" ca="1" si="26"/>
        <v>46966</v>
      </c>
      <c r="B271">
        <f t="shared" si="27"/>
        <v>262</v>
      </c>
      <c r="C271" s="6">
        <f t="shared" si="24"/>
        <v>2318.4325839183148</v>
      </c>
      <c r="D271" s="6">
        <f t="shared" si="25"/>
        <v>3391.8358887405839</v>
      </c>
      <c r="E271" s="6">
        <f t="shared" si="28"/>
        <v>-1073.4033048222691</v>
      </c>
      <c r="F271" s="6">
        <f t="shared" si="29"/>
        <v>-231371.29885984198</v>
      </c>
      <c r="G271" s="6"/>
    </row>
    <row r="272" spans="1:7">
      <c r="A272" s="2">
        <f t="shared" ca="1" si="26"/>
        <v>46997</v>
      </c>
      <c r="B272">
        <f t="shared" si="27"/>
        <v>263</v>
      </c>
      <c r="C272" s="6">
        <f t="shared" si="24"/>
        <v>2318.4325839183148</v>
      </c>
      <c r="D272" s="6">
        <f t="shared" si="25"/>
        <v>3407.8057827167377</v>
      </c>
      <c r="E272" s="6">
        <f t="shared" si="28"/>
        <v>-1089.3731987984227</v>
      </c>
      <c r="F272" s="6">
        <f t="shared" si="29"/>
        <v>-234779.10464255873</v>
      </c>
      <c r="G272" s="6"/>
    </row>
    <row r="273" spans="1:7">
      <c r="A273" s="2">
        <f t="shared" ca="1" si="26"/>
        <v>47027</v>
      </c>
      <c r="B273">
        <f t="shared" si="27"/>
        <v>264</v>
      </c>
      <c r="C273" s="6">
        <f t="shared" si="24"/>
        <v>2318.4325839183148</v>
      </c>
      <c r="D273" s="6">
        <f t="shared" si="25"/>
        <v>3423.8508682770289</v>
      </c>
      <c r="E273" s="6">
        <f t="shared" si="28"/>
        <v>-1105.4182843587141</v>
      </c>
      <c r="F273" s="6">
        <f t="shared" si="29"/>
        <v>-238202.95551083575</v>
      </c>
      <c r="G273" s="6"/>
    </row>
    <row r="274" spans="1:7">
      <c r="A274" s="2">
        <f t="shared" ca="1" si="26"/>
        <v>47058</v>
      </c>
      <c r="B274">
        <f t="shared" si="27"/>
        <v>265</v>
      </c>
      <c r="C274" s="6">
        <f t="shared" si="24"/>
        <v>2318.4325839183148</v>
      </c>
      <c r="D274" s="6">
        <f t="shared" si="25"/>
        <v>3439.9714994484998</v>
      </c>
      <c r="E274" s="6">
        <f t="shared" si="28"/>
        <v>-1121.538915530185</v>
      </c>
      <c r="F274" s="6">
        <f t="shared" si="29"/>
        <v>-241642.92701028424</v>
      </c>
      <c r="G274" s="6"/>
    </row>
    <row r="275" spans="1:7">
      <c r="A275" s="2">
        <f t="shared" ca="1" si="26"/>
        <v>47088</v>
      </c>
      <c r="B275">
        <f t="shared" si="27"/>
        <v>266</v>
      </c>
      <c r="C275" s="6">
        <f t="shared" si="24"/>
        <v>2318.4325839183148</v>
      </c>
      <c r="D275" s="6">
        <f t="shared" si="25"/>
        <v>3456.16803192507</v>
      </c>
      <c r="E275" s="6">
        <f t="shared" si="28"/>
        <v>-1137.735448006755</v>
      </c>
      <c r="F275" s="6">
        <f t="shared" si="29"/>
        <v>-245099.09504220932</v>
      </c>
      <c r="G275" s="6"/>
    </row>
    <row r="276" spans="1:7">
      <c r="A276" s="2">
        <f t="shared" ca="1" si="26"/>
        <v>47119</v>
      </c>
      <c r="B276">
        <f t="shared" si="27"/>
        <v>267</v>
      </c>
      <c r="C276" s="6">
        <f t="shared" si="24"/>
        <v>2318.4325839183148</v>
      </c>
      <c r="D276" s="6">
        <f t="shared" si="25"/>
        <v>3472.4408230753834</v>
      </c>
      <c r="E276" s="6">
        <f t="shared" si="28"/>
        <v>-1154.0082391570688</v>
      </c>
      <c r="F276" s="6">
        <f t="shared" si="29"/>
        <v>-248571.53586528471</v>
      </c>
      <c r="G276" s="6"/>
    </row>
    <row r="277" spans="1:7">
      <c r="A277" s="2">
        <f t="shared" ca="1" si="26"/>
        <v>47150</v>
      </c>
      <c r="B277">
        <f t="shared" si="27"/>
        <v>268</v>
      </c>
      <c r="C277" s="6">
        <f t="shared" si="24"/>
        <v>2318.4325839183148</v>
      </c>
      <c r="D277" s="6">
        <f t="shared" si="25"/>
        <v>3488.790231950697</v>
      </c>
      <c r="E277" s="6">
        <f t="shared" si="28"/>
        <v>-1170.3576480323823</v>
      </c>
      <c r="F277" s="6">
        <f t="shared" si="29"/>
        <v>-252060.3260972354</v>
      </c>
      <c r="G277" s="6"/>
    </row>
    <row r="278" spans="1:7">
      <c r="A278" s="2">
        <f t="shared" ca="1" si="26"/>
        <v>47178</v>
      </c>
      <c r="B278">
        <f t="shared" si="27"/>
        <v>269</v>
      </c>
      <c r="C278" s="6">
        <f t="shared" si="24"/>
        <v>2318.4325839183148</v>
      </c>
      <c r="D278" s="6">
        <f t="shared" si="25"/>
        <v>3505.216619292798</v>
      </c>
      <c r="E278" s="6">
        <f t="shared" si="28"/>
        <v>-1186.7840353744834</v>
      </c>
      <c r="F278" s="6">
        <f t="shared" si="29"/>
        <v>-255565.5427165282</v>
      </c>
      <c r="G278" s="6"/>
    </row>
    <row r="279" spans="1:7">
      <c r="A279" s="2">
        <f t="shared" ca="1" si="26"/>
        <v>47209</v>
      </c>
      <c r="B279">
        <f t="shared" si="27"/>
        <v>270</v>
      </c>
      <c r="C279" s="6">
        <f t="shared" si="24"/>
        <v>2318.4325839183148</v>
      </c>
      <c r="D279" s="6">
        <f t="shared" si="25"/>
        <v>3521.7203475419683</v>
      </c>
      <c r="E279" s="6">
        <f t="shared" si="28"/>
        <v>-1203.2877636236537</v>
      </c>
      <c r="F279" s="6">
        <f t="shared" si="29"/>
        <v>-259087.26306407017</v>
      </c>
      <c r="G279" s="6"/>
    </row>
    <row r="280" spans="1:7">
      <c r="A280" s="2">
        <f t="shared" ca="1" si="26"/>
        <v>47239</v>
      </c>
      <c r="B280">
        <f t="shared" si="27"/>
        <v>271</v>
      </c>
      <c r="C280" s="6">
        <f t="shared" si="24"/>
        <v>2318.4325839183148</v>
      </c>
      <c r="D280" s="6">
        <f t="shared" si="25"/>
        <v>3538.3017808449786</v>
      </c>
      <c r="E280" s="6">
        <f t="shared" si="28"/>
        <v>-1219.8691969266638</v>
      </c>
      <c r="F280" s="6">
        <f t="shared" si="29"/>
        <v>-262625.56484491512</v>
      </c>
      <c r="G280" s="6"/>
    </row>
    <row r="281" spans="1:7">
      <c r="A281" s="2">
        <f t="shared" ca="1" si="26"/>
        <v>47270</v>
      </c>
      <c r="B281">
        <f t="shared" si="27"/>
        <v>272</v>
      </c>
      <c r="C281" s="6">
        <f t="shared" si="24"/>
        <v>2318.4325839183148</v>
      </c>
      <c r="D281" s="6">
        <f t="shared" si="25"/>
        <v>3554.9612850631238</v>
      </c>
      <c r="E281" s="6">
        <f t="shared" si="28"/>
        <v>-1236.5287011448088</v>
      </c>
      <c r="F281" s="6">
        <f t="shared" si="29"/>
        <v>-266180.52612997824</v>
      </c>
      <c r="G281" s="6"/>
    </row>
    <row r="282" spans="1:7">
      <c r="A282" s="2">
        <f t="shared" ca="1" si="26"/>
        <v>47300</v>
      </c>
      <c r="B282">
        <f t="shared" si="27"/>
        <v>273</v>
      </c>
      <c r="C282" s="6">
        <f t="shared" si="24"/>
        <v>2318.4325839183148</v>
      </c>
      <c r="D282" s="6">
        <f t="shared" si="25"/>
        <v>3571.6992277802956</v>
      </c>
      <c r="E282" s="6">
        <f t="shared" si="28"/>
        <v>-1253.266643861981</v>
      </c>
      <c r="F282" s="6">
        <f t="shared" si="29"/>
        <v>-269752.22535775852</v>
      </c>
      <c r="G282" s="6"/>
    </row>
    <row r="283" spans="1:7">
      <c r="A283" s="2">
        <f t="shared" ca="1" si="26"/>
        <v>47331</v>
      </c>
      <c r="B283">
        <f t="shared" si="27"/>
        <v>274</v>
      </c>
      <c r="C283" s="6">
        <f t="shared" si="24"/>
        <v>2318.4325839183148</v>
      </c>
      <c r="D283" s="6">
        <f t="shared" si="25"/>
        <v>3588.5159783110948</v>
      </c>
      <c r="E283" s="6">
        <f t="shared" si="28"/>
        <v>-1270.0833943927798</v>
      </c>
      <c r="F283" s="6">
        <f t="shared" si="29"/>
        <v>-273340.74133606959</v>
      </c>
      <c r="G283" s="6"/>
    </row>
    <row r="284" spans="1:7">
      <c r="A284" s="2">
        <f t="shared" ca="1" si="26"/>
        <v>47362</v>
      </c>
      <c r="B284">
        <f t="shared" si="27"/>
        <v>275</v>
      </c>
      <c r="C284" s="6">
        <f t="shared" si="24"/>
        <v>2318.4325839183148</v>
      </c>
      <c r="D284" s="6">
        <f t="shared" si="25"/>
        <v>3605.4119077089758</v>
      </c>
      <c r="E284" s="6">
        <f t="shared" si="28"/>
        <v>-1286.9793237906611</v>
      </c>
      <c r="F284" s="6">
        <f t="shared" si="29"/>
        <v>-276946.15324377856</v>
      </c>
      <c r="G284" s="6"/>
    </row>
    <row r="285" spans="1:7">
      <c r="A285" s="2">
        <f t="shared" ca="1" si="26"/>
        <v>47392</v>
      </c>
      <c r="B285">
        <f t="shared" si="27"/>
        <v>276</v>
      </c>
      <c r="C285" s="6">
        <f t="shared" si="24"/>
        <v>2318.4325839183148</v>
      </c>
      <c r="D285" s="6">
        <f t="shared" si="25"/>
        <v>3622.3873887744389</v>
      </c>
      <c r="E285" s="6">
        <f t="shared" si="28"/>
        <v>-1303.9548048561242</v>
      </c>
      <c r="F285" s="6">
        <f t="shared" si="29"/>
        <v>-280568.54063255299</v>
      </c>
      <c r="G285" s="6"/>
    </row>
    <row r="286" spans="1:7">
      <c r="A286" s="2">
        <f t="shared" ca="1" si="26"/>
        <v>47423</v>
      </c>
      <c r="B286">
        <f t="shared" si="27"/>
        <v>277</v>
      </c>
      <c r="C286" s="6">
        <f t="shared" si="24"/>
        <v>2318.4325839183148</v>
      </c>
      <c r="D286" s="6">
        <f t="shared" si="25"/>
        <v>3639.442796063252</v>
      </c>
      <c r="E286" s="6">
        <f t="shared" si="28"/>
        <v>-1321.010212144937</v>
      </c>
      <c r="F286" s="6">
        <f t="shared" si="29"/>
        <v>-284207.98342861625</v>
      </c>
      <c r="G286" s="6"/>
    </row>
    <row r="287" spans="1:7">
      <c r="A287" s="2">
        <f t="shared" ca="1" si="26"/>
        <v>47453</v>
      </c>
      <c r="B287">
        <f t="shared" si="27"/>
        <v>278</v>
      </c>
      <c r="C287" s="6">
        <f t="shared" si="24"/>
        <v>2318.4325839183148</v>
      </c>
      <c r="D287" s="6">
        <f t="shared" si="25"/>
        <v>3656.5785058947163</v>
      </c>
      <c r="E287" s="6">
        <f t="shared" si="28"/>
        <v>-1338.1459219764015</v>
      </c>
      <c r="F287" s="6">
        <f t="shared" si="29"/>
        <v>-287864.56193451094</v>
      </c>
      <c r="G287" s="6"/>
    </row>
    <row r="288" spans="1:7">
      <c r="A288" s="2">
        <f t="shared" ca="1" si="26"/>
        <v>47484</v>
      </c>
      <c r="B288">
        <f t="shared" si="27"/>
        <v>279</v>
      </c>
      <c r="C288" s="6">
        <f t="shared" si="24"/>
        <v>2318.4325839183148</v>
      </c>
      <c r="D288" s="6">
        <f t="shared" si="25"/>
        <v>3673.7948963599706</v>
      </c>
      <c r="E288" s="6">
        <f t="shared" si="28"/>
        <v>-1355.3623124416558</v>
      </c>
      <c r="F288" s="6">
        <f t="shared" si="29"/>
        <v>-291538.35683087091</v>
      </c>
      <c r="G288" s="6"/>
    </row>
    <row r="289" spans="1:7">
      <c r="A289" s="2">
        <f t="shared" ca="1" si="26"/>
        <v>47515</v>
      </c>
      <c r="B289">
        <f t="shared" si="27"/>
        <v>280</v>
      </c>
      <c r="C289" s="6">
        <f t="shared" si="24"/>
        <v>2318.4325839183148</v>
      </c>
      <c r="D289" s="6">
        <f t="shared" si="25"/>
        <v>3691.0923473303319</v>
      </c>
      <c r="E289" s="6">
        <f t="shared" si="28"/>
        <v>-1372.6597634120171</v>
      </c>
      <c r="F289" s="6">
        <f t="shared" si="29"/>
        <v>-295229.44917820126</v>
      </c>
      <c r="G289" s="6"/>
    </row>
    <row r="290" spans="1:7">
      <c r="A290" s="2">
        <f t="shared" ca="1" si="26"/>
        <v>47543</v>
      </c>
      <c r="B290">
        <f t="shared" si="27"/>
        <v>281</v>
      </c>
      <c r="C290" s="6">
        <f t="shared" si="24"/>
        <v>2318.4325839183148</v>
      </c>
      <c r="D290" s="6">
        <f t="shared" si="25"/>
        <v>3708.4712404656793</v>
      </c>
      <c r="E290" s="6">
        <f t="shared" si="28"/>
        <v>-1390.0386565473643</v>
      </c>
      <c r="F290" s="6">
        <f t="shared" si="29"/>
        <v>-298937.92041866697</v>
      </c>
      <c r="G290" s="6"/>
    </row>
    <row r="291" spans="1:7">
      <c r="A291" s="2">
        <f t="shared" ca="1" si="26"/>
        <v>47574</v>
      </c>
      <c r="B291">
        <f t="shared" si="27"/>
        <v>282</v>
      </c>
      <c r="C291" s="6">
        <f t="shared" si="24"/>
        <v>2318.4325839183148</v>
      </c>
      <c r="D291" s="6">
        <f t="shared" si="25"/>
        <v>3725.9319592228717</v>
      </c>
      <c r="E291" s="6">
        <f t="shared" si="28"/>
        <v>-1407.4993753045569</v>
      </c>
      <c r="F291" s="6">
        <f t="shared" si="29"/>
        <v>-302663.85237788985</v>
      </c>
      <c r="G291" s="6"/>
    </row>
    <row r="292" spans="1:7">
      <c r="A292" s="2">
        <f t="shared" ca="1" si="26"/>
        <v>47604</v>
      </c>
      <c r="B292">
        <f t="shared" si="27"/>
        <v>283</v>
      </c>
      <c r="C292" s="6">
        <f t="shared" si="24"/>
        <v>2318.4325839183148</v>
      </c>
      <c r="D292" s="6">
        <f t="shared" si="25"/>
        <v>3743.474888864213</v>
      </c>
      <c r="E292" s="6">
        <f t="shared" si="28"/>
        <v>-1425.0423049458982</v>
      </c>
      <c r="F292" s="6">
        <f t="shared" si="29"/>
        <v>-306407.32726675406</v>
      </c>
      <c r="G292" s="6"/>
    </row>
    <row r="293" spans="1:7">
      <c r="A293" s="2">
        <f t="shared" ca="1" si="26"/>
        <v>47635</v>
      </c>
      <c r="B293">
        <f t="shared" si="27"/>
        <v>284</v>
      </c>
      <c r="C293" s="6">
        <f t="shared" si="24"/>
        <v>2318.4325839183148</v>
      </c>
      <c r="D293" s="6">
        <f t="shared" si="25"/>
        <v>3761.1004164659485</v>
      </c>
      <c r="E293" s="6">
        <f t="shared" si="28"/>
        <v>-1442.6678325476337</v>
      </c>
      <c r="F293" s="6">
        <f t="shared" si="29"/>
        <v>-310168.42768322001</v>
      </c>
      <c r="G293" s="6"/>
    </row>
    <row r="294" spans="1:7">
      <c r="A294" s="2">
        <f t="shared" ca="1" si="26"/>
        <v>47665</v>
      </c>
      <c r="B294">
        <f t="shared" si="27"/>
        <v>285</v>
      </c>
      <c r="C294" s="6">
        <f t="shared" si="24"/>
        <v>2318.4325839183148</v>
      </c>
      <c r="D294" s="6">
        <f t="shared" si="25"/>
        <v>3778.8089309268089</v>
      </c>
      <c r="E294" s="6">
        <f t="shared" si="28"/>
        <v>-1460.3763470084943</v>
      </c>
      <c r="F294" s="6">
        <f t="shared" si="29"/>
        <v>-313947.23661414679</v>
      </c>
      <c r="G294" s="6"/>
    </row>
    <row r="295" spans="1:7">
      <c r="A295" s="2">
        <f t="shared" ca="1" si="26"/>
        <v>47696</v>
      </c>
      <c r="B295">
        <f t="shared" si="27"/>
        <v>286</v>
      </c>
      <c r="C295" s="6">
        <f t="shared" si="24"/>
        <v>2318.4325839183148</v>
      </c>
      <c r="D295" s="6">
        <f t="shared" si="25"/>
        <v>3796.6008229765894</v>
      </c>
      <c r="E295" s="6">
        <f t="shared" si="28"/>
        <v>-1478.1682390582746</v>
      </c>
      <c r="F295" s="6">
        <f t="shared" si="29"/>
        <v>-317743.83743712341</v>
      </c>
      <c r="G295" s="6"/>
    </row>
    <row r="296" spans="1:7">
      <c r="A296" s="2">
        <f t="shared" ca="1" si="26"/>
        <v>47727</v>
      </c>
      <c r="B296">
        <f t="shared" si="27"/>
        <v>287</v>
      </c>
      <c r="C296" s="6">
        <f t="shared" si="24"/>
        <v>2318.4325839183148</v>
      </c>
      <c r="D296" s="6">
        <f t="shared" si="25"/>
        <v>3814.4764851847708</v>
      </c>
      <c r="E296" s="6">
        <f t="shared" si="28"/>
        <v>-1496.043901266456</v>
      </c>
      <c r="F296" s="6">
        <f t="shared" si="29"/>
        <v>-321558.31392230815</v>
      </c>
      <c r="G296" s="6"/>
    </row>
    <row r="297" spans="1:7">
      <c r="A297" s="2">
        <f t="shared" ca="1" si="26"/>
        <v>47757</v>
      </c>
      <c r="B297">
        <f t="shared" si="27"/>
        <v>288</v>
      </c>
      <c r="C297" s="6">
        <f t="shared" si="24"/>
        <v>2318.4325839183148</v>
      </c>
      <c r="D297" s="6">
        <f t="shared" si="25"/>
        <v>3832.4363119691825</v>
      </c>
      <c r="E297" s="6">
        <f t="shared" si="28"/>
        <v>-1514.0037280508675</v>
      </c>
      <c r="F297" s="6">
        <f t="shared" si="29"/>
        <v>-325390.75023427734</v>
      </c>
      <c r="G297" s="6"/>
    </row>
    <row r="298" spans="1:7">
      <c r="A298" s="2">
        <f t="shared" ca="1" si="26"/>
        <v>47788</v>
      </c>
      <c r="B298">
        <f t="shared" si="27"/>
        <v>289</v>
      </c>
      <c r="C298" s="6">
        <f t="shared" si="24"/>
        <v>2318.4325839183148</v>
      </c>
      <c r="D298" s="6">
        <f t="shared" si="25"/>
        <v>3850.4806996047037</v>
      </c>
      <c r="E298" s="6">
        <f t="shared" si="28"/>
        <v>-1532.0481156863891</v>
      </c>
      <c r="F298" s="6">
        <f t="shared" si="29"/>
        <v>-329241.23093388206</v>
      </c>
      <c r="G298" s="6"/>
    </row>
    <row r="299" spans="1:7">
      <c r="A299" s="2">
        <f t="shared" ca="1" si="26"/>
        <v>47818</v>
      </c>
      <c r="B299">
        <f t="shared" si="27"/>
        <v>290</v>
      </c>
      <c r="C299" s="6">
        <f t="shared" si="24"/>
        <v>2318.4325839183148</v>
      </c>
      <c r="D299" s="6">
        <f t="shared" si="25"/>
        <v>3868.6100462320096</v>
      </c>
      <c r="E299" s="6">
        <f t="shared" si="28"/>
        <v>-1550.1774623136948</v>
      </c>
      <c r="F299" s="6">
        <f t="shared" si="29"/>
        <v>-333109.84098011407</v>
      </c>
      <c r="G299" s="6"/>
    </row>
    <row r="300" spans="1:7">
      <c r="A300" s="2">
        <f t="shared" ca="1" si="26"/>
        <v>47849</v>
      </c>
      <c r="B300">
        <f t="shared" si="27"/>
        <v>291</v>
      </c>
      <c r="C300" s="6">
        <f t="shared" si="24"/>
        <v>2318.4325839183148</v>
      </c>
      <c r="D300" s="6">
        <f t="shared" si="25"/>
        <v>3886.824751866352</v>
      </c>
      <c r="E300" s="6">
        <f t="shared" si="28"/>
        <v>-1568.392167948037</v>
      </c>
      <c r="F300" s="6">
        <f t="shared" si="29"/>
        <v>-336996.66573198041</v>
      </c>
      <c r="G300" s="6"/>
    </row>
    <row r="301" spans="1:7">
      <c r="A301" s="2">
        <f t="shared" ca="1" si="26"/>
        <v>47880</v>
      </c>
      <c r="B301">
        <f t="shared" si="27"/>
        <v>292</v>
      </c>
      <c r="C301" s="6">
        <f t="shared" si="24"/>
        <v>2318.4325839183148</v>
      </c>
      <c r="D301" s="6">
        <f t="shared" si="25"/>
        <v>3905.1252184063892</v>
      </c>
      <c r="E301" s="6">
        <f t="shared" si="28"/>
        <v>-1586.6926344880744</v>
      </c>
      <c r="F301" s="6">
        <f t="shared" si="29"/>
        <v>-340901.79095038678</v>
      </c>
      <c r="G301" s="6"/>
    </row>
    <row r="302" spans="1:7">
      <c r="A302" s="2">
        <f t="shared" ca="1" si="26"/>
        <v>47908</v>
      </c>
      <c r="B302">
        <f t="shared" si="27"/>
        <v>293</v>
      </c>
      <c r="C302" s="6">
        <f t="shared" si="24"/>
        <v>2318.4325839183148</v>
      </c>
      <c r="D302" s="6">
        <f t="shared" si="25"/>
        <v>3923.5118496430523</v>
      </c>
      <c r="E302" s="6">
        <f t="shared" si="28"/>
        <v>-1605.0792657247378</v>
      </c>
      <c r="F302" s="6">
        <f t="shared" si="29"/>
        <v>-344825.30280002987</v>
      </c>
      <c r="G302" s="6"/>
    </row>
    <row r="303" spans="1:7">
      <c r="A303" s="2">
        <f t="shared" ca="1" si="26"/>
        <v>47939</v>
      </c>
      <c r="B303">
        <f t="shared" si="27"/>
        <v>294</v>
      </c>
      <c r="C303" s="6">
        <f t="shared" si="24"/>
        <v>2318.4325839183148</v>
      </c>
      <c r="D303" s="6">
        <f t="shared" si="25"/>
        <v>3941.9850512684552</v>
      </c>
      <c r="E303" s="6">
        <f t="shared" si="28"/>
        <v>-1623.5524673501407</v>
      </c>
      <c r="F303" s="6">
        <f t="shared" si="29"/>
        <v>-348767.28785129834</v>
      </c>
      <c r="G303" s="6"/>
    </row>
    <row r="304" spans="1:7">
      <c r="A304" s="2">
        <f t="shared" ca="1" si="26"/>
        <v>47969</v>
      </c>
      <c r="B304">
        <f t="shared" si="27"/>
        <v>295</v>
      </c>
      <c r="C304" s="6">
        <f t="shared" si="24"/>
        <v>2318.4325839183148</v>
      </c>
      <c r="D304" s="6">
        <f t="shared" si="25"/>
        <v>3960.5452308848444</v>
      </c>
      <c r="E304" s="6">
        <f t="shared" si="28"/>
        <v>-1642.1126469665298</v>
      </c>
      <c r="F304" s="6">
        <f t="shared" si="29"/>
        <v>-352727.83308218321</v>
      </c>
      <c r="G304" s="6"/>
    </row>
    <row r="305" spans="1:7">
      <c r="A305" s="2">
        <f t="shared" ca="1" si="26"/>
        <v>48000</v>
      </c>
      <c r="B305">
        <f t="shared" si="27"/>
        <v>296</v>
      </c>
      <c r="C305" s="6">
        <f t="shared" si="24"/>
        <v>2318.4325839183148</v>
      </c>
      <c r="D305" s="6">
        <f t="shared" si="25"/>
        <v>3979.1927980135943</v>
      </c>
      <c r="E305" s="6">
        <f t="shared" si="28"/>
        <v>-1660.7602140952793</v>
      </c>
      <c r="F305" s="6">
        <f t="shared" si="29"/>
        <v>-356707.02588019677</v>
      </c>
      <c r="G305" s="6"/>
    </row>
    <row r="306" spans="1:7">
      <c r="A306" s="2">
        <f t="shared" ca="1" si="26"/>
        <v>48030</v>
      </c>
      <c r="B306">
        <f t="shared" si="27"/>
        <v>297</v>
      </c>
      <c r="C306" s="6">
        <f t="shared" si="24"/>
        <v>2318.4325839183148</v>
      </c>
      <c r="D306" s="6">
        <f t="shared" si="25"/>
        <v>3997.9281641042412</v>
      </c>
      <c r="E306" s="6">
        <f t="shared" si="28"/>
        <v>-1679.4955801859264</v>
      </c>
      <c r="F306" s="6">
        <f t="shared" si="29"/>
        <v>-360704.954044301</v>
      </c>
      <c r="G306" s="6"/>
    </row>
    <row r="307" spans="1:7">
      <c r="A307" s="2">
        <f t="shared" ca="1" si="26"/>
        <v>48061</v>
      </c>
      <c r="B307">
        <f t="shared" si="27"/>
        <v>298</v>
      </c>
      <c r="C307" s="6">
        <f t="shared" si="24"/>
        <v>2318.4325839183148</v>
      </c>
      <c r="D307" s="6">
        <f t="shared" si="25"/>
        <v>4016.7517425435653</v>
      </c>
      <c r="E307" s="6">
        <f t="shared" si="28"/>
        <v>-1698.3191586252506</v>
      </c>
      <c r="F307" s="6">
        <f t="shared" si="29"/>
        <v>-364721.7057868446</v>
      </c>
      <c r="G307" s="6"/>
    </row>
    <row r="308" spans="1:7">
      <c r="A308" s="2">
        <f t="shared" ca="1" si="26"/>
        <v>48092</v>
      </c>
      <c r="B308">
        <f t="shared" si="27"/>
        <v>299</v>
      </c>
      <c r="C308" s="6">
        <f t="shared" si="24"/>
        <v>2318.4325839183148</v>
      </c>
      <c r="D308" s="6">
        <f t="shared" si="25"/>
        <v>4035.6639486647082</v>
      </c>
      <c r="E308" s="6">
        <f t="shared" si="28"/>
        <v>-1717.2313647463934</v>
      </c>
      <c r="F308" s="6">
        <f t="shared" si="29"/>
        <v>-368757.36973550933</v>
      </c>
      <c r="G308" s="6"/>
    </row>
    <row r="309" spans="1:7">
      <c r="A309" s="2">
        <f t="shared" ca="1" si="26"/>
        <v>48122</v>
      </c>
      <c r="B309">
        <f t="shared" si="27"/>
        <v>300</v>
      </c>
      <c r="C309" s="6">
        <f t="shared" si="24"/>
        <v>2318.4325839183148</v>
      </c>
      <c r="D309" s="6">
        <f t="shared" si="25"/>
        <v>4054.6651997563376</v>
      </c>
      <c r="E309" s="6">
        <f t="shared" si="28"/>
        <v>-1736.2326158380231</v>
      </c>
      <c r="F309" s="6">
        <f t="shared" si="29"/>
        <v>-372812.03493526566</v>
      </c>
      <c r="G309" s="6"/>
    </row>
    <row r="310" spans="1:7">
      <c r="A310" s="2">
        <f t="shared" ca="1" si="26"/>
        <v>48153</v>
      </c>
      <c r="B310">
        <f t="shared" si="27"/>
        <v>301</v>
      </c>
      <c r="C310" s="6">
        <f t="shared" si="24"/>
        <v>2318.4325839183148</v>
      </c>
      <c r="D310" s="6">
        <f t="shared" si="25"/>
        <v>4073.7559150718571</v>
      </c>
      <c r="E310" s="6">
        <f t="shared" si="28"/>
        <v>-1755.3233311535425</v>
      </c>
      <c r="F310" s="6">
        <f t="shared" si="29"/>
        <v>-376885.79085033754</v>
      </c>
      <c r="G310" s="6"/>
    </row>
    <row r="311" spans="1:7">
      <c r="A311" s="2">
        <f t="shared" ca="1" si="26"/>
        <v>48183</v>
      </c>
      <c r="B311">
        <f t="shared" si="27"/>
        <v>302</v>
      </c>
      <c r="C311" s="6">
        <f t="shared" si="24"/>
        <v>2318.4325839183148</v>
      </c>
      <c r="D311" s="6">
        <f t="shared" si="25"/>
        <v>4092.936515838654</v>
      </c>
      <c r="E311" s="6">
        <f t="shared" si="28"/>
        <v>-1774.5039319203393</v>
      </c>
      <c r="F311" s="6">
        <f t="shared" si="29"/>
        <v>-380978.7273661762</v>
      </c>
      <c r="G311" s="6"/>
    </row>
    <row r="312" spans="1:7">
      <c r="A312" s="2">
        <f t="shared" ca="1" si="26"/>
        <v>48214</v>
      </c>
      <c r="B312">
        <f t="shared" si="27"/>
        <v>303</v>
      </c>
      <c r="C312" s="6">
        <f t="shared" si="24"/>
        <v>2318.4325839183148</v>
      </c>
      <c r="D312" s="6">
        <f t="shared" si="25"/>
        <v>4112.2074252673947</v>
      </c>
      <c r="E312" s="6">
        <f t="shared" si="28"/>
        <v>-1793.7748413490797</v>
      </c>
      <c r="F312" s="6">
        <f t="shared" si="29"/>
        <v>-385090.93479144358</v>
      </c>
      <c r="G312" s="6"/>
    </row>
    <row r="313" spans="1:7">
      <c r="A313" s="2">
        <f t="shared" ca="1" si="26"/>
        <v>48245</v>
      </c>
      <c r="B313">
        <f t="shared" si="27"/>
        <v>304</v>
      </c>
      <c r="C313" s="6">
        <f t="shared" si="24"/>
        <v>2318.4325839183148</v>
      </c>
      <c r="D313" s="6">
        <f t="shared" si="25"/>
        <v>4131.5690685613617</v>
      </c>
      <c r="E313" s="6">
        <f t="shared" si="28"/>
        <v>-1813.136484643047</v>
      </c>
      <c r="F313" s="6">
        <f t="shared" si="29"/>
        <v>-389222.50386000494</v>
      </c>
      <c r="G313" s="6"/>
    </row>
    <row r="314" spans="1:7">
      <c r="A314" s="2">
        <f t="shared" ca="1" si="26"/>
        <v>48274</v>
      </c>
      <c r="B314">
        <f t="shared" si="27"/>
        <v>305</v>
      </c>
      <c r="C314" s="6">
        <f t="shared" si="24"/>
        <v>2318.4325839183148</v>
      </c>
      <c r="D314" s="6">
        <f t="shared" si="25"/>
        <v>4151.0218729258377</v>
      </c>
      <c r="E314" s="6">
        <f t="shared" si="28"/>
        <v>-1832.5892890075233</v>
      </c>
      <c r="F314" s="6">
        <f t="shared" si="29"/>
        <v>-393373.52573293081</v>
      </c>
      <c r="G314" s="6"/>
    </row>
    <row r="315" spans="1:7">
      <c r="A315" s="2">
        <f t="shared" ca="1" si="26"/>
        <v>48305</v>
      </c>
      <c r="B315">
        <f t="shared" si="27"/>
        <v>306</v>
      </c>
      <c r="C315" s="6">
        <f t="shared" si="24"/>
        <v>2318.4325839183148</v>
      </c>
      <c r="D315" s="6">
        <f t="shared" si="25"/>
        <v>4170.5662675775311</v>
      </c>
      <c r="E315" s="6">
        <f t="shared" si="28"/>
        <v>-1852.1336836592159</v>
      </c>
      <c r="F315" s="6">
        <f t="shared" si="29"/>
        <v>-397544.09200050833</v>
      </c>
      <c r="G315" s="6"/>
    </row>
    <row r="316" spans="1:7">
      <c r="A316" s="2">
        <f t="shared" ca="1" si="26"/>
        <v>48335</v>
      </c>
      <c r="B316">
        <f t="shared" si="27"/>
        <v>307</v>
      </c>
      <c r="C316" s="6">
        <f t="shared" si="24"/>
        <v>2318.4325839183148</v>
      </c>
      <c r="D316" s="6">
        <f t="shared" si="25"/>
        <v>4190.2026837540416</v>
      </c>
      <c r="E316" s="6">
        <f t="shared" si="28"/>
        <v>-1871.7700998357268</v>
      </c>
      <c r="F316" s="6">
        <f t="shared" si="29"/>
        <v>-401734.29468426236</v>
      </c>
      <c r="G316" s="6"/>
    </row>
    <row r="317" spans="1:7">
      <c r="A317" s="2">
        <f t="shared" ca="1" si="26"/>
        <v>48366</v>
      </c>
      <c r="B317">
        <f t="shared" si="27"/>
        <v>308</v>
      </c>
      <c r="C317" s="6">
        <f t="shared" si="24"/>
        <v>2318.4325839183148</v>
      </c>
      <c r="D317" s="6">
        <f t="shared" si="25"/>
        <v>4209.9315547233837</v>
      </c>
      <c r="E317" s="6">
        <f t="shared" si="28"/>
        <v>-1891.4989708050687</v>
      </c>
      <c r="F317" s="6">
        <f t="shared" si="29"/>
        <v>-405944.22623898572</v>
      </c>
      <c r="G317" s="6"/>
    </row>
    <row r="318" spans="1:7">
      <c r="A318" s="2">
        <f t="shared" ca="1" si="26"/>
        <v>48396</v>
      </c>
      <c r="B318">
        <f t="shared" si="27"/>
        <v>309</v>
      </c>
      <c r="C318" s="6">
        <f t="shared" si="24"/>
        <v>2318.4325839183148</v>
      </c>
      <c r="D318" s="6">
        <f t="shared" si="25"/>
        <v>4229.7533157935395</v>
      </c>
      <c r="E318" s="6">
        <f t="shared" si="28"/>
        <v>-1911.3207318752245</v>
      </c>
      <c r="F318" s="6">
        <f t="shared" si="29"/>
        <v>-410173.97955477925</v>
      </c>
      <c r="G318" s="6"/>
    </row>
    <row r="319" spans="1:7">
      <c r="A319" s="2">
        <f t="shared" ca="1" si="26"/>
        <v>48427</v>
      </c>
      <c r="B319">
        <f t="shared" si="27"/>
        <v>310</v>
      </c>
      <c r="C319" s="6">
        <f t="shared" si="24"/>
        <v>2318.4325839183148</v>
      </c>
      <c r="D319" s="6">
        <f t="shared" si="25"/>
        <v>4249.6684043220666</v>
      </c>
      <c r="E319" s="6">
        <f t="shared" si="28"/>
        <v>-1931.2358204037523</v>
      </c>
      <c r="F319" s="6">
        <f t="shared" si="29"/>
        <v>-414423.6479591013</v>
      </c>
      <c r="G319" s="6"/>
    </row>
    <row r="320" spans="1:7">
      <c r="A320" s="2">
        <f t="shared" ca="1" si="26"/>
        <v>48458</v>
      </c>
      <c r="B320">
        <f t="shared" si="27"/>
        <v>311</v>
      </c>
      <c r="C320" s="6">
        <f t="shared" si="24"/>
        <v>2318.4325839183148</v>
      </c>
      <c r="D320" s="6">
        <f t="shared" si="25"/>
        <v>4269.6772597257504</v>
      </c>
      <c r="E320" s="6">
        <f t="shared" si="28"/>
        <v>-1951.2446758074354</v>
      </c>
      <c r="F320" s="6">
        <f t="shared" si="29"/>
        <v>-418693.32521882706</v>
      </c>
      <c r="G320" s="6"/>
    </row>
    <row r="321" spans="1:7">
      <c r="A321" s="2">
        <f t="shared" ca="1" si="26"/>
        <v>48488</v>
      </c>
      <c r="B321">
        <f t="shared" si="27"/>
        <v>312</v>
      </c>
      <c r="C321" s="6">
        <f t="shared" si="24"/>
        <v>2318.4325839183148</v>
      </c>
      <c r="D321" s="6">
        <f t="shared" si="25"/>
        <v>4289.7803234902922</v>
      </c>
      <c r="E321" s="6">
        <f t="shared" si="28"/>
        <v>-1971.3477395719774</v>
      </c>
      <c r="F321" s="6">
        <f t="shared" si="29"/>
        <v>-422983.10554231732</v>
      </c>
      <c r="G321" s="6"/>
    </row>
    <row r="322" spans="1:7">
      <c r="A322" s="2">
        <f t="shared" ca="1" si="26"/>
        <v>48519</v>
      </c>
      <c r="B322">
        <f t="shared" si="27"/>
        <v>313</v>
      </c>
      <c r="C322" s="6">
        <f t="shared" si="24"/>
        <v>2318.4325839183148</v>
      </c>
      <c r="D322" s="6">
        <f t="shared" si="25"/>
        <v>4309.9780391800587</v>
      </c>
      <c r="E322" s="6">
        <f t="shared" si="28"/>
        <v>-1991.5454552617441</v>
      </c>
      <c r="F322" s="6">
        <f t="shared" si="29"/>
        <v>-427293.08358149737</v>
      </c>
      <c r="G322" s="6"/>
    </row>
    <row r="323" spans="1:7">
      <c r="A323" s="2">
        <f t="shared" ca="1" si="26"/>
        <v>48549</v>
      </c>
      <c r="B323">
        <f t="shared" si="27"/>
        <v>314</v>
      </c>
      <c r="C323" s="6">
        <f t="shared" si="24"/>
        <v>2318.4325839183148</v>
      </c>
      <c r="D323" s="6">
        <f t="shared" si="25"/>
        <v>4330.2708524478649</v>
      </c>
      <c r="E323" s="6">
        <f t="shared" si="28"/>
        <v>-2011.8382685295501</v>
      </c>
      <c r="F323" s="6">
        <f t="shared" si="29"/>
        <v>-431623.35443394521</v>
      </c>
      <c r="G323" s="6"/>
    </row>
    <row r="324" spans="1:7">
      <c r="A324" s="2">
        <f t="shared" ca="1" si="26"/>
        <v>48580</v>
      </c>
      <c r="B324">
        <f t="shared" si="27"/>
        <v>315</v>
      </c>
      <c r="C324" s="6">
        <f t="shared" si="24"/>
        <v>2318.4325839183148</v>
      </c>
      <c r="D324" s="6">
        <f t="shared" si="25"/>
        <v>4350.6592110448073</v>
      </c>
      <c r="E324" s="6">
        <f t="shared" si="28"/>
        <v>-2032.2266271264921</v>
      </c>
      <c r="F324" s="6">
        <f t="shared" si="29"/>
        <v>-435974.01364498999</v>
      </c>
      <c r="G324" s="6"/>
    </row>
    <row r="325" spans="1:7">
      <c r="A325" s="2">
        <f t="shared" ca="1" si="26"/>
        <v>48611</v>
      </c>
      <c r="B325">
        <f t="shared" si="27"/>
        <v>316</v>
      </c>
      <c r="C325" s="6">
        <f t="shared" si="24"/>
        <v>2318.4325839183148</v>
      </c>
      <c r="D325" s="6">
        <f t="shared" si="25"/>
        <v>4371.1435648301431</v>
      </c>
      <c r="E325" s="6">
        <f t="shared" si="28"/>
        <v>-2052.7109809118278</v>
      </c>
      <c r="F325" s="6">
        <f t="shared" si="29"/>
        <v>-440345.15720982011</v>
      </c>
      <c r="G325" s="6"/>
    </row>
    <row r="326" spans="1:7">
      <c r="A326" s="2">
        <f t="shared" ca="1" si="26"/>
        <v>48639</v>
      </c>
      <c r="B326">
        <f t="shared" si="27"/>
        <v>317</v>
      </c>
      <c r="C326" s="6">
        <f t="shared" si="24"/>
        <v>2318.4325839183148</v>
      </c>
      <c r="D326" s="6">
        <f t="shared" si="25"/>
        <v>4391.7243657812178</v>
      </c>
      <c r="E326" s="6">
        <f t="shared" si="28"/>
        <v>-2073.291781862903</v>
      </c>
      <c r="F326" s="6">
        <f t="shared" si="29"/>
        <v>-444736.88157560135</v>
      </c>
      <c r="G326" s="6"/>
    </row>
    <row r="327" spans="1:7">
      <c r="A327" s="2">
        <f t="shared" ca="1" si="26"/>
        <v>48670</v>
      </c>
      <c r="B327">
        <f t="shared" si="27"/>
        <v>318</v>
      </c>
      <c r="C327" s="6">
        <f t="shared" si="24"/>
        <v>2318.4325839183148</v>
      </c>
      <c r="D327" s="6">
        <f t="shared" si="25"/>
        <v>4412.4020680034373</v>
      </c>
      <c r="E327" s="6">
        <f t="shared" si="28"/>
        <v>-2093.969484085123</v>
      </c>
      <c r="F327" s="6">
        <f t="shared" si="29"/>
        <v>-449149.28364360478</v>
      </c>
      <c r="G327" s="6"/>
    </row>
    <row r="328" spans="1:7">
      <c r="A328" s="2">
        <f t="shared" ca="1" si="26"/>
        <v>48700</v>
      </c>
      <c r="B328">
        <f t="shared" si="27"/>
        <v>319</v>
      </c>
      <c r="C328" s="6">
        <f t="shared" si="24"/>
        <v>2318.4325839183148</v>
      </c>
      <c r="D328" s="6">
        <f t="shared" si="25"/>
        <v>4433.1771277402877</v>
      </c>
      <c r="E328" s="6">
        <f t="shared" si="28"/>
        <v>-2114.7445438219725</v>
      </c>
      <c r="F328" s="6">
        <f t="shared" si="29"/>
        <v>-453582.46077134507</v>
      </c>
      <c r="G328" s="6"/>
    </row>
    <row r="329" spans="1:7">
      <c r="A329" s="2">
        <f t="shared" ca="1" si="26"/>
        <v>48731</v>
      </c>
      <c r="B329">
        <f t="shared" si="27"/>
        <v>320</v>
      </c>
      <c r="C329" s="6">
        <f t="shared" si="24"/>
        <v>2318.4325839183148</v>
      </c>
      <c r="D329" s="6">
        <f t="shared" si="25"/>
        <v>4454.0500033833978</v>
      </c>
      <c r="E329" s="6">
        <f t="shared" si="28"/>
        <v>-2135.617419465083</v>
      </c>
      <c r="F329" s="6">
        <f t="shared" si="29"/>
        <v>-458036.51077472849</v>
      </c>
      <c r="G329" s="6"/>
    </row>
    <row r="330" spans="1:7">
      <c r="A330" s="2">
        <f t="shared" ca="1" si="26"/>
        <v>48761</v>
      </c>
      <c r="B330">
        <f t="shared" si="27"/>
        <v>321</v>
      </c>
      <c r="C330" s="6">
        <f t="shared" si="24"/>
        <v>2318.4325839183148</v>
      </c>
      <c r="D330" s="6">
        <f t="shared" si="25"/>
        <v>4475.0211554826619</v>
      </c>
      <c r="E330" s="6">
        <f t="shared" si="28"/>
        <v>-2156.5885715643467</v>
      </c>
      <c r="F330" s="6">
        <f t="shared" si="29"/>
        <v>-462511.53193021117</v>
      </c>
      <c r="G330" s="6"/>
    </row>
    <row r="331" spans="1:7">
      <c r="A331" s="2">
        <f t="shared" ca="1" si="26"/>
        <v>48792</v>
      </c>
      <c r="B331">
        <f t="shared" si="27"/>
        <v>322</v>
      </c>
      <c r="C331" s="6">
        <f t="shared" ref="C331:C369" si="30">-PMT($C$4/12,$C$5,$C$3,0)</f>
        <v>2318.4325839183148</v>
      </c>
      <c r="D331" s="6">
        <f t="shared" ref="D331:D369" si="31">C331-E331</f>
        <v>4496.0910467563926</v>
      </c>
      <c r="E331" s="6">
        <f t="shared" si="28"/>
        <v>-2177.6584628380779</v>
      </c>
      <c r="F331" s="6">
        <f t="shared" si="29"/>
        <v>-467007.62297696754</v>
      </c>
      <c r="G331" s="6"/>
    </row>
    <row r="332" spans="1:7">
      <c r="A332" s="2">
        <f t="shared" ref="A332:A369" ca="1" si="32">DATE(YEAR(A331),MONTH(A331)+1,1)</f>
        <v>48823</v>
      </c>
      <c r="B332">
        <f t="shared" ref="B332:B369" si="33">B331+1</f>
        <v>323</v>
      </c>
      <c r="C332" s="6">
        <f t="shared" si="30"/>
        <v>2318.4325839183148</v>
      </c>
      <c r="D332" s="6">
        <f t="shared" si="31"/>
        <v>4517.260142101537</v>
      </c>
      <c r="E332" s="6">
        <f t="shared" ref="E332:E369" si="34">($C$4/12)*F331</f>
        <v>-2198.8275581832222</v>
      </c>
      <c r="F332" s="6">
        <f t="shared" si="29"/>
        <v>-471524.8831190691</v>
      </c>
      <c r="G332" s="6"/>
    </row>
    <row r="333" spans="1:7">
      <c r="A333" s="2">
        <f t="shared" ca="1" si="32"/>
        <v>48853</v>
      </c>
      <c r="B333">
        <f t="shared" si="33"/>
        <v>324</v>
      </c>
      <c r="C333" s="6">
        <f t="shared" si="30"/>
        <v>2318.4325839183148</v>
      </c>
      <c r="D333" s="6">
        <f t="shared" si="31"/>
        <v>4538.528908603932</v>
      </c>
      <c r="E333" s="6">
        <f t="shared" si="34"/>
        <v>-2220.0963246856172</v>
      </c>
      <c r="F333" s="6">
        <f t="shared" si="29"/>
        <v>-476063.41202767304</v>
      </c>
      <c r="G333" s="6"/>
    </row>
    <row r="334" spans="1:7">
      <c r="A334" s="2">
        <f t="shared" ca="1" si="32"/>
        <v>48884</v>
      </c>
      <c r="B334">
        <f t="shared" si="33"/>
        <v>325</v>
      </c>
      <c r="C334" s="6">
        <f t="shared" si="30"/>
        <v>2318.4325839183148</v>
      </c>
      <c r="D334" s="6">
        <f t="shared" si="31"/>
        <v>4559.8978155486093</v>
      </c>
      <c r="E334" s="6">
        <f t="shared" si="34"/>
        <v>-2241.4652316302941</v>
      </c>
      <c r="F334" s="6">
        <f t="shared" ref="F334:F369" si="35">F333-D334</f>
        <v>-480623.30984322162</v>
      </c>
      <c r="G334" s="6"/>
    </row>
    <row r="335" spans="1:7">
      <c r="A335" s="2">
        <f t="shared" ca="1" si="32"/>
        <v>48914</v>
      </c>
      <c r="B335">
        <f t="shared" si="33"/>
        <v>326</v>
      </c>
      <c r="C335" s="6">
        <f t="shared" si="30"/>
        <v>2318.4325839183148</v>
      </c>
      <c r="D335" s="6">
        <f t="shared" si="31"/>
        <v>4581.3673344301496</v>
      </c>
      <c r="E335" s="6">
        <f t="shared" si="34"/>
        <v>-2262.9347505118353</v>
      </c>
      <c r="F335" s="6">
        <f t="shared" si="35"/>
        <v>-485204.67717765179</v>
      </c>
      <c r="G335" s="6"/>
    </row>
    <row r="336" spans="1:7">
      <c r="A336" s="2">
        <f t="shared" ca="1" si="32"/>
        <v>48945</v>
      </c>
      <c r="B336">
        <f t="shared" si="33"/>
        <v>327</v>
      </c>
      <c r="C336" s="6">
        <f t="shared" si="30"/>
        <v>2318.4325839183148</v>
      </c>
      <c r="D336" s="6">
        <f t="shared" si="31"/>
        <v>4602.9379389630922</v>
      </c>
      <c r="E336" s="6">
        <f t="shared" si="34"/>
        <v>-2284.5053550447774</v>
      </c>
      <c r="F336" s="6">
        <f t="shared" si="35"/>
        <v>-489807.61511661485</v>
      </c>
      <c r="G336" s="6"/>
    </row>
    <row r="337" spans="1:7">
      <c r="A337" s="2">
        <f t="shared" ca="1" si="32"/>
        <v>48976</v>
      </c>
      <c r="B337">
        <f t="shared" si="33"/>
        <v>328</v>
      </c>
      <c r="C337" s="6">
        <f t="shared" si="30"/>
        <v>2318.4325839183148</v>
      </c>
      <c r="D337" s="6">
        <f t="shared" si="31"/>
        <v>4624.6101050923762</v>
      </c>
      <c r="E337" s="6">
        <f t="shared" si="34"/>
        <v>-2306.1775211740614</v>
      </c>
      <c r="F337" s="6">
        <f t="shared" si="35"/>
        <v>-494432.22522170725</v>
      </c>
      <c r="G337" s="6"/>
    </row>
    <row r="338" spans="1:7">
      <c r="A338" s="2">
        <f t="shared" ca="1" si="32"/>
        <v>49004</v>
      </c>
      <c r="B338">
        <f t="shared" si="33"/>
        <v>329</v>
      </c>
      <c r="C338" s="6">
        <f t="shared" si="30"/>
        <v>2318.4325839183148</v>
      </c>
      <c r="D338" s="6">
        <f t="shared" si="31"/>
        <v>4646.3843110038533</v>
      </c>
      <c r="E338" s="6">
        <f t="shared" si="34"/>
        <v>-2327.9517270855386</v>
      </c>
      <c r="F338" s="6">
        <f t="shared" si="35"/>
        <v>-499078.6095327111</v>
      </c>
      <c r="G338" s="6"/>
    </row>
    <row r="339" spans="1:7">
      <c r="A339" s="2">
        <f t="shared" ca="1" si="32"/>
        <v>49035</v>
      </c>
      <c r="B339">
        <f t="shared" si="33"/>
        <v>330</v>
      </c>
      <c r="C339" s="6">
        <f t="shared" si="30"/>
        <v>2318.4325839183148</v>
      </c>
      <c r="D339" s="6">
        <f t="shared" si="31"/>
        <v>4668.2610371348292</v>
      </c>
      <c r="E339" s="6">
        <f t="shared" si="34"/>
        <v>-2349.8284532165148</v>
      </c>
      <c r="F339" s="6">
        <f t="shared" si="35"/>
        <v>-503746.87056984595</v>
      </c>
      <c r="G339" s="6"/>
    </row>
    <row r="340" spans="1:7">
      <c r="A340" s="2">
        <f t="shared" ca="1" si="32"/>
        <v>49065</v>
      </c>
      <c r="B340">
        <f t="shared" si="33"/>
        <v>331</v>
      </c>
      <c r="C340" s="6">
        <f t="shared" si="30"/>
        <v>2318.4325839183148</v>
      </c>
      <c r="D340" s="6">
        <f t="shared" si="31"/>
        <v>4690.2407661846728</v>
      </c>
      <c r="E340" s="6">
        <f t="shared" si="34"/>
        <v>-2371.808182266358</v>
      </c>
      <c r="F340" s="6">
        <f t="shared" si="35"/>
        <v>-508437.11133603065</v>
      </c>
      <c r="G340" s="6"/>
    </row>
    <row r="341" spans="1:7">
      <c r="A341" s="2">
        <f t="shared" ca="1" si="32"/>
        <v>49096</v>
      </c>
      <c r="B341">
        <f t="shared" si="33"/>
        <v>332</v>
      </c>
      <c r="C341" s="6">
        <f t="shared" si="30"/>
        <v>2318.4325839183148</v>
      </c>
      <c r="D341" s="6">
        <f t="shared" si="31"/>
        <v>4712.3239831254596</v>
      </c>
      <c r="E341" s="6">
        <f t="shared" si="34"/>
        <v>-2393.8913992071443</v>
      </c>
      <c r="F341" s="6">
        <f t="shared" si="35"/>
        <v>-513149.43531915609</v>
      </c>
      <c r="G341" s="6"/>
    </row>
    <row r="342" spans="1:7">
      <c r="A342" s="2">
        <f t="shared" ca="1" si="32"/>
        <v>49126</v>
      </c>
      <c r="B342">
        <f t="shared" si="33"/>
        <v>333</v>
      </c>
      <c r="C342" s="6">
        <f t="shared" si="30"/>
        <v>2318.4325839183148</v>
      </c>
      <c r="D342" s="6">
        <f t="shared" si="31"/>
        <v>4734.511175212675</v>
      </c>
      <c r="E342" s="6">
        <f t="shared" si="34"/>
        <v>-2416.0785912943602</v>
      </c>
      <c r="F342" s="6">
        <f t="shared" si="35"/>
        <v>-517883.94649436878</v>
      </c>
      <c r="G342" s="6"/>
    </row>
    <row r="343" spans="1:7">
      <c r="A343" s="2">
        <f t="shared" ca="1" si="32"/>
        <v>49157</v>
      </c>
      <c r="B343">
        <f t="shared" si="33"/>
        <v>334</v>
      </c>
      <c r="C343" s="6">
        <f t="shared" si="30"/>
        <v>2318.4325839183148</v>
      </c>
      <c r="D343" s="6">
        <f t="shared" si="31"/>
        <v>4756.8028319959685</v>
      </c>
      <c r="E343" s="6">
        <f t="shared" si="34"/>
        <v>-2438.3702480776533</v>
      </c>
      <c r="F343" s="6">
        <f t="shared" si="35"/>
        <v>-522640.74932636472</v>
      </c>
      <c r="G343" s="6"/>
    </row>
    <row r="344" spans="1:7">
      <c r="A344" s="2">
        <f t="shared" ca="1" si="32"/>
        <v>49188</v>
      </c>
      <c r="B344">
        <f t="shared" si="33"/>
        <v>335</v>
      </c>
      <c r="C344" s="6">
        <f t="shared" si="30"/>
        <v>2318.4325839183148</v>
      </c>
      <c r="D344" s="6">
        <f t="shared" si="31"/>
        <v>4779.1994453299485</v>
      </c>
      <c r="E344" s="6">
        <f t="shared" si="34"/>
        <v>-2460.7668614116342</v>
      </c>
      <c r="F344" s="6">
        <f t="shared" si="35"/>
        <v>-527419.94877169468</v>
      </c>
      <c r="G344" s="6"/>
    </row>
    <row r="345" spans="1:7">
      <c r="A345" s="2">
        <f t="shared" ca="1" si="32"/>
        <v>49218</v>
      </c>
      <c r="B345">
        <f t="shared" si="33"/>
        <v>336</v>
      </c>
      <c r="C345" s="6">
        <f t="shared" si="30"/>
        <v>2318.4325839183148</v>
      </c>
      <c r="D345" s="6">
        <f t="shared" si="31"/>
        <v>4801.7015093850441</v>
      </c>
      <c r="E345" s="6">
        <f t="shared" si="34"/>
        <v>-2483.2689254667293</v>
      </c>
      <c r="F345" s="6">
        <f t="shared" si="35"/>
        <v>-532221.6502810797</v>
      </c>
      <c r="G345" s="6"/>
    </row>
    <row r="346" spans="1:7">
      <c r="A346" s="2">
        <f t="shared" ca="1" si="32"/>
        <v>49249</v>
      </c>
      <c r="B346">
        <f t="shared" si="33"/>
        <v>337</v>
      </c>
      <c r="C346" s="6">
        <f t="shared" si="30"/>
        <v>2318.4325839183148</v>
      </c>
      <c r="D346" s="6">
        <f t="shared" si="31"/>
        <v>4824.3095206583985</v>
      </c>
      <c r="E346" s="6">
        <f t="shared" si="34"/>
        <v>-2505.8769367400837</v>
      </c>
      <c r="F346" s="6">
        <f t="shared" si="35"/>
        <v>-537045.95980173815</v>
      </c>
      <c r="G346" s="6"/>
    </row>
    <row r="347" spans="1:7">
      <c r="A347" s="2">
        <f t="shared" ca="1" si="32"/>
        <v>49279</v>
      </c>
      <c r="B347">
        <f t="shared" si="33"/>
        <v>338</v>
      </c>
      <c r="C347" s="6">
        <f t="shared" si="30"/>
        <v>2318.4325839183148</v>
      </c>
      <c r="D347" s="6">
        <f t="shared" si="31"/>
        <v>4847.0239779848325</v>
      </c>
      <c r="E347" s="6">
        <f t="shared" si="34"/>
        <v>-2528.5913940665173</v>
      </c>
      <c r="F347" s="6">
        <f t="shared" si="35"/>
        <v>-541892.98377972294</v>
      </c>
      <c r="G347" s="6"/>
    </row>
    <row r="348" spans="1:7">
      <c r="A348" s="2">
        <f t="shared" ca="1" si="32"/>
        <v>49310</v>
      </c>
      <c r="B348">
        <f t="shared" si="33"/>
        <v>339</v>
      </c>
      <c r="C348" s="6">
        <f t="shared" si="30"/>
        <v>2318.4325839183148</v>
      </c>
      <c r="D348" s="6">
        <f t="shared" si="31"/>
        <v>4869.8453825478437</v>
      </c>
      <c r="E348" s="6">
        <f t="shared" si="34"/>
        <v>-2551.4127986295289</v>
      </c>
      <c r="F348" s="6">
        <f t="shared" si="35"/>
        <v>-546762.82916227076</v>
      </c>
      <c r="G348" s="6"/>
    </row>
    <row r="349" spans="1:7">
      <c r="A349" s="2">
        <f t="shared" ca="1" si="32"/>
        <v>49341</v>
      </c>
      <c r="B349">
        <f t="shared" si="33"/>
        <v>340</v>
      </c>
      <c r="C349" s="6">
        <f t="shared" si="30"/>
        <v>2318.4325839183148</v>
      </c>
      <c r="D349" s="6">
        <f t="shared" si="31"/>
        <v>4892.7742378906732</v>
      </c>
      <c r="E349" s="6">
        <f t="shared" si="34"/>
        <v>-2574.3416539723585</v>
      </c>
      <c r="F349" s="6">
        <f t="shared" si="35"/>
        <v>-551655.60340016149</v>
      </c>
      <c r="G349" s="6"/>
    </row>
    <row r="350" spans="1:7">
      <c r="A350" s="2">
        <f t="shared" ca="1" si="32"/>
        <v>49369</v>
      </c>
      <c r="B350">
        <f t="shared" si="33"/>
        <v>341</v>
      </c>
      <c r="C350" s="6">
        <f t="shared" si="30"/>
        <v>2318.4325839183148</v>
      </c>
      <c r="D350" s="6">
        <f t="shared" si="31"/>
        <v>4915.811049927408</v>
      </c>
      <c r="E350" s="6">
        <f t="shared" si="34"/>
        <v>-2597.3784660090937</v>
      </c>
      <c r="F350" s="6">
        <f t="shared" si="35"/>
        <v>-556571.41445008887</v>
      </c>
      <c r="G350" s="6"/>
    </row>
    <row r="351" spans="1:7">
      <c r="A351" s="2">
        <f t="shared" ca="1" si="32"/>
        <v>49400</v>
      </c>
      <c r="B351">
        <f t="shared" si="33"/>
        <v>342</v>
      </c>
      <c r="C351" s="6">
        <f t="shared" si="30"/>
        <v>2318.4325839183148</v>
      </c>
      <c r="D351" s="6">
        <f t="shared" si="31"/>
        <v>4938.9563269541504</v>
      </c>
      <c r="E351" s="6">
        <f t="shared" si="34"/>
        <v>-2620.5237430358352</v>
      </c>
      <c r="F351" s="6">
        <f t="shared" si="35"/>
        <v>-561510.37077704305</v>
      </c>
      <c r="G351" s="6"/>
    </row>
    <row r="352" spans="1:7">
      <c r="A352" s="2">
        <f t="shared" ca="1" si="32"/>
        <v>49430</v>
      </c>
      <c r="B352">
        <f t="shared" si="33"/>
        <v>343</v>
      </c>
      <c r="C352" s="6">
        <f t="shared" si="30"/>
        <v>2318.4325839183148</v>
      </c>
      <c r="D352" s="6">
        <f t="shared" si="31"/>
        <v>4962.2105796602264</v>
      </c>
      <c r="E352" s="6">
        <f t="shared" si="34"/>
        <v>-2643.7779957419111</v>
      </c>
      <c r="F352" s="6">
        <f t="shared" si="35"/>
        <v>-566472.5813567033</v>
      </c>
      <c r="G352" s="6"/>
    </row>
    <row r="353" spans="1:7">
      <c r="A353" s="2">
        <f t="shared" ca="1" si="32"/>
        <v>49461</v>
      </c>
      <c r="B353">
        <f t="shared" si="33"/>
        <v>344</v>
      </c>
      <c r="C353" s="6">
        <f t="shared" si="30"/>
        <v>2318.4325839183148</v>
      </c>
      <c r="D353" s="6">
        <f t="shared" si="31"/>
        <v>4985.5743211394602</v>
      </c>
      <c r="E353" s="6">
        <f t="shared" si="34"/>
        <v>-2667.1417372211449</v>
      </c>
      <c r="F353" s="6">
        <f t="shared" si="35"/>
        <v>-571458.15567784279</v>
      </c>
      <c r="G353" s="6"/>
    </row>
    <row r="354" spans="1:7">
      <c r="A354" s="2">
        <f t="shared" ca="1" si="32"/>
        <v>49491</v>
      </c>
      <c r="B354">
        <f t="shared" si="33"/>
        <v>345</v>
      </c>
      <c r="C354" s="6">
        <f t="shared" si="30"/>
        <v>2318.4325839183148</v>
      </c>
      <c r="D354" s="6">
        <f t="shared" si="31"/>
        <v>5009.0480669014914</v>
      </c>
      <c r="E354" s="6">
        <f t="shared" si="34"/>
        <v>-2690.6154829831767</v>
      </c>
      <c r="F354" s="6">
        <f t="shared" si="35"/>
        <v>-576467.2037447443</v>
      </c>
      <c r="G354" s="6"/>
    </row>
    <row r="355" spans="1:7">
      <c r="A355" s="2">
        <f t="shared" ca="1" si="32"/>
        <v>49522</v>
      </c>
      <c r="B355">
        <f t="shared" si="33"/>
        <v>346</v>
      </c>
      <c r="C355" s="6">
        <f t="shared" si="30"/>
        <v>2318.4325839183148</v>
      </c>
      <c r="D355" s="6">
        <f t="shared" si="31"/>
        <v>5032.632334883152</v>
      </c>
      <c r="E355" s="6">
        <f t="shared" si="34"/>
        <v>-2714.1997509648377</v>
      </c>
      <c r="F355" s="6">
        <f t="shared" si="35"/>
        <v>-581499.83607962751</v>
      </c>
      <c r="G355" s="6"/>
    </row>
    <row r="356" spans="1:7">
      <c r="A356" s="2">
        <f t="shared" ca="1" si="32"/>
        <v>49553</v>
      </c>
      <c r="B356">
        <f t="shared" si="33"/>
        <v>347</v>
      </c>
      <c r="C356" s="6">
        <f t="shared" si="30"/>
        <v>2318.4325839183148</v>
      </c>
      <c r="D356" s="6">
        <f t="shared" si="31"/>
        <v>5056.3276454598945</v>
      </c>
      <c r="E356" s="6">
        <f t="shared" si="34"/>
        <v>-2737.8950615415797</v>
      </c>
      <c r="F356" s="6">
        <f t="shared" si="35"/>
        <v>-586556.16372508742</v>
      </c>
      <c r="G356" s="6"/>
    </row>
    <row r="357" spans="1:7">
      <c r="A357" s="2">
        <f t="shared" ca="1" si="32"/>
        <v>49583</v>
      </c>
      <c r="B357">
        <f t="shared" si="33"/>
        <v>348</v>
      </c>
      <c r="C357" s="6">
        <f t="shared" si="30"/>
        <v>2318.4325839183148</v>
      </c>
      <c r="D357" s="6">
        <f t="shared" si="31"/>
        <v>5080.1345214572684</v>
      </c>
      <c r="E357" s="6">
        <f t="shared" si="34"/>
        <v>-2761.7019375389532</v>
      </c>
      <c r="F357" s="6">
        <f t="shared" si="35"/>
        <v>-591636.29824654467</v>
      </c>
      <c r="G357" s="6"/>
    </row>
    <row r="358" spans="1:7">
      <c r="A358" s="2">
        <f t="shared" ca="1" si="32"/>
        <v>49614</v>
      </c>
      <c r="B358">
        <f t="shared" si="33"/>
        <v>349</v>
      </c>
      <c r="C358" s="6">
        <f t="shared" si="30"/>
        <v>2318.4325839183148</v>
      </c>
      <c r="D358" s="6">
        <f t="shared" si="31"/>
        <v>5104.0534881624626</v>
      </c>
      <c r="E358" s="6">
        <f t="shared" si="34"/>
        <v>-2785.6209042441478</v>
      </c>
      <c r="F358" s="6">
        <f t="shared" si="35"/>
        <v>-596740.35173470713</v>
      </c>
      <c r="G358" s="6"/>
    </row>
    <row r="359" spans="1:7">
      <c r="A359" s="2">
        <f t="shared" ca="1" si="32"/>
        <v>49644</v>
      </c>
      <c r="B359">
        <f t="shared" si="33"/>
        <v>350</v>
      </c>
      <c r="C359" s="6">
        <f t="shared" si="30"/>
        <v>2318.4325839183148</v>
      </c>
      <c r="D359" s="6">
        <f t="shared" si="31"/>
        <v>5128.0850733358948</v>
      </c>
      <c r="E359" s="6">
        <f t="shared" si="34"/>
        <v>-2809.6524894175795</v>
      </c>
      <c r="F359" s="6">
        <f t="shared" si="35"/>
        <v>-601868.43680804304</v>
      </c>
      <c r="G359" s="6"/>
    </row>
    <row r="360" spans="1:7">
      <c r="A360" s="2">
        <f t="shared" ca="1" si="32"/>
        <v>49675</v>
      </c>
      <c r="B360">
        <f t="shared" si="33"/>
        <v>351</v>
      </c>
      <c r="C360" s="6">
        <f t="shared" si="30"/>
        <v>2318.4325839183148</v>
      </c>
      <c r="D360" s="6">
        <f t="shared" si="31"/>
        <v>5152.2298072228514</v>
      </c>
      <c r="E360" s="6">
        <f t="shared" si="34"/>
        <v>-2833.7972233045361</v>
      </c>
      <c r="F360" s="6">
        <f t="shared" si="35"/>
        <v>-607020.66661526589</v>
      </c>
      <c r="G360" s="6"/>
    </row>
    <row r="361" spans="1:7">
      <c r="A361" s="2">
        <f t="shared" ca="1" si="32"/>
        <v>49706</v>
      </c>
      <c r="B361">
        <f t="shared" si="33"/>
        <v>352</v>
      </c>
      <c r="C361" s="6">
        <f t="shared" si="30"/>
        <v>2318.4325839183148</v>
      </c>
      <c r="D361" s="6">
        <f t="shared" si="31"/>
        <v>5176.4882225651918</v>
      </c>
      <c r="E361" s="6">
        <f t="shared" si="34"/>
        <v>-2858.055638646877</v>
      </c>
      <c r="F361" s="6">
        <f t="shared" si="35"/>
        <v>-612197.15483783104</v>
      </c>
      <c r="G361" s="6"/>
    </row>
    <row r="362" spans="1:7">
      <c r="A362" s="2">
        <f t="shared" ca="1" si="32"/>
        <v>49735</v>
      </c>
      <c r="B362">
        <f t="shared" si="33"/>
        <v>353</v>
      </c>
      <c r="C362" s="6">
        <f t="shared" si="30"/>
        <v>2318.4325839183148</v>
      </c>
      <c r="D362" s="6">
        <f t="shared" si="31"/>
        <v>5200.8608546131027</v>
      </c>
      <c r="E362" s="6">
        <f t="shared" si="34"/>
        <v>-2882.4282706947879</v>
      </c>
      <c r="F362" s="6">
        <f t="shared" si="35"/>
        <v>-617398.01569244417</v>
      </c>
      <c r="G362" s="6"/>
    </row>
    <row r="363" spans="1:7">
      <c r="A363" s="2">
        <f t="shared" ca="1" si="32"/>
        <v>49766</v>
      </c>
      <c r="B363">
        <f t="shared" si="33"/>
        <v>354</v>
      </c>
      <c r="C363" s="6">
        <f t="shared" si="30"/>
        <v>2318.4325839183148</v>
      </c>
      <c r="D363" s="6">
        <f t="shared" si="31"/>
        <v>5225.3482411369059</v>
      </c>
      <c r="E363" s="6">
        <f t="shared" si="34"/>
        <v>-2906.9156572185916</v>
      </c>
      <c r="F363" s="6">
        <f t="shared" si="35"/>
        <v>-622623.36393358104</v>
      </c>
      <c r="G363" s="6"/>
    </row>
    <row r="364" spans="1:7">
      <c r="A364" s="2">
        <f t="shared" ca="1" si="32"/>
        <v>49796</v>
      </c>
      <c r="B364">
        <f t="shared" si="33"/>
        <v>355</v>
      </c>
      <c r="C364" s="6">
        <f t="shared" si="30"/>
        <v>2318.4325839183148</v>
      </c>
      <c r="D364" s="6">
        <f t="shared" si="31"/>
        <v>5249.9509224389258</v>
      </c>
      <c r="E364" s="6">
        <f t="shared" si="34"/>
        <v>-2931.518338520611</v>
      </c>
      <c r="F364" s="6">
        <f t="shared" si="35"/>
        <v>-627873.31485601992</v>
      </c>
      <c r="G364" s="6"/>
    </row>
    <row r="365" spans="1:7">
      <c r="A365" s="2">
        <f t="shared" ca="1" si="32"/>
        <v>49827</v>
      </c>
      <c r="B365">
        <f t="shared" si="33"/>
        <v>356</v>
      </c>
      <c r="C365" s="6">
        <f t="shared" si="30"/>
        <v>2318.4325839183148</v>
      </c>
      <c r="D365" s="6">
        <f t="shared" si="31"/>
        <v>5274.6694413654086</v>
      </c>
      <c r="E365" s="6">
        <f t="shared" si="34"/>
        <v>-2956.2368574470938</v>
      </c>
      <c r="F365" s="6">
        <f t="shared" si="35"/>
        <v>-633147.98429738532</v>
      </c>
      <c r="G365" s="6"/>
    </row>
    <row r="366" spans="1:7">
      <c r="A366" s="2">
        <f t="shared" ca="1" si="32"/>
        <v>49857</v>
      </c>
      <c r="B366">
        <f t="shared" si="33"/>
        <v>357</v>
      </c>
      <c r="C366" s="6">
        <f t="shared" si="30"/>
        <v>2318.4325839183148</v>
      </c>
      <c r="D366" s="6">
        <f t="shared" si="31"/>
        <v>5299.5043433185037</v>
      </c>
      <c r="E366" s="6">
        <f t="shared" si="34"/>
        <v>-2981.0717594001894</v>
      </c>
      <c r="F366" s="6">
        <f t="shared" si="35"/>
        <v>-638447.48864070384</v>
      </c>
      <c r="G366" s="6"/>
    </row>
    <row r="367" spans="1:7">
      <c r="A367" s="2">
        <f t="shared" ca="1" si="32"/>
        <v>49888</v>
      </c>
      <c r="B367">
        <f t="shared" si="33"/>
        <v>358</v>
      </c>
      <c r="C367" s="6">
        <f t="shared" si="30"/>
        <v>2318.4325839183148</v>
      </c>
      <c r="D367" s="6">
        <f t="shared" si="31"/>
        <v>5324.4561762682952</v>
      </c>
      <c r="E367" s="6">
        <f t="shared" si="34"/>
        <v>-3006.0235923499808</v>
      </c>
      <c r="F367" s="6">
        <f t="shared" si="35"/>
        <v>-643771.94481697213</v>
      </c>
      <c r="G367" s="6"/>
    </row>
    <row r="368" spans="1:7">
      <c r="A368" s="2">
        <f t="shared" ca="1" si="32"/>
        <v>49919</v>
      </c>
      <c r="B368">
        <f t="shared" si="33"/>
        <v>359</v>
      </c>
      <c r="C368" s="6">
        <f t="shared" si="30"/>
        <v>2318.4325839183148</v>
      </c>
      <c r="D368" s="6">
        <f t="shared" si="31"/>
        <v>5349.5254907648923</v>
      </c>
      <c r="E368" s="6">
        <f t="shared" si="34"/>
        <v>-3031.0929068465771</v>
      </c>
      <c r="F368" s="6">
        <f t="shared" si="35"/>
        <v>-649121.47030773701</v>
      </c>
      <c r="G368" s="6"/>
    </row>
    <row r="369" spans="1:7">
      <c r="A369" s="2">
        <f t="shared" ca="1" si="32"/>
        <v>49949</v>
      </c>
      <c r="B369">
        <f t="shared" si="33"/>
        <v>360</v>
      </c>
      <c r="C369" s="6">
        <f t="shared" si="30"/>
        <v>2318.4325839183148</v>
      </c>
      <c r="D369" s="6">
        <f t="shared" si="31"/>
        <v>5374.7128399505764</v>
      </c>
      <c r="E369" s="6">
        <f t="shared" si="34"/>
        <v>-3056.2802560322616</v>
      </c>
      <c r="F369" s="6">
        <f t="shared" si="35"/>
        <v>-654496.18314768758</v>
      </c>
      <c r="G369" s="6"/>
    </row>
    <row r="370" spans="1:7">
      <c r="A370" s="2"/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AmortSched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1998-09-30T16:26:14Z</dcterms:created>
  <dcterms:modified xsi:type="dcterms:W3CDTF">2006-11-13T18:36:06Z</dcterms:modified>
  <cp:category>http://www.j-walk.com/ss</cp:category>
</cp:coreProperties>
</file>