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slicers/slicer5.xml" ContentType="application/vnd.ms-excel.slicer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tables/table10.xml" ContentType="application/vnd.openxmlformats-officedocument.spreadsheetml.table+xml"/>
  <Override PartName="/xl/queryTables/queryTable6.xml" ContentType="application/vnd.openxmlformats-officedocument.spreadsheetml.queryTable+xml"/>
  <Override PartName="/xl/tables/table11.xml" ContentType="application/vnd.openxmlformats-officedocument.spreadsheetml.table+xml"/>
  <Override PartName="/xl/queryTables/queryTable7.xml" ContentType="application/vnd.openxmlformats-officedocument.spreadsheetml.queryTable+xml"/>
  <Override PartName="/xl/tables/table12.xml" ContentType="application/vnd.openxmlformats-officedocument.spreadsheetml.table+xml"/>
  <Override PartName="/xl/queryTables/queryTable8.xml" ContentType="application/vnd.openxmlformats-officedocument.spreadsheetml.queryTable+xml"/>
  <Override PartName="/xl/tables/table13.xml" ContentType="application/vnd.openxmlformats-officedocument.spreadsheetml.table+xml"/>
  <Override PartName="/xl/queryTables/queryTable9.xml" ContentType="application/vnd.openxmlformats-officedocument.spreadsheetml.queryTable+xml"/>
  <Override PartName="/xl/tables/table14.xml" ContentType="application/vnd.openxmlformats-officedocument.spreadsheetml.table+xml"/>
  <Override PartName="/xl/queryTables/queryTable10.xml" ContentType="application/vnd.openxmlformats-officedocument.spreadsheetml.queryTable+xml"/>
  <Override PartName="/xl/tables/table15.xml" ContentType="application/vnd.openxmlformats-officedocument.spreadsheetml.table+xml"/>
  <Override PartName="/xl/queryTables/queryTable11.xml" ContentType="application/vnd.openxmlformats-officedocument.spreadsheetml.queryTable+xml"/>
  <Override PartName="/xl/tables/table16.xml" ContentType="application/vnd.openxmlformats-officedocument.spreadsheetml.table+xml"/>
  <Override PartName="/xl/queryTables/queryTable12.xml" ContentType="application/vnd.openxmlformats-officedocument.spreadsheetml.queryTable+xml"/>
  <Override PartName="/xl/tables/table17.xml" ContentType="application/vnd.openxmlformats-officedocument.spreadsheetml.table+xml"/>
  <Override PartName="/xl/queryTables/queryTable13.xml" ContentType="application/vnd.openxmlformats-officedocument.spreadsheetml.queryTable+xml"/>
  <Override PartName="/xl/tables/table18.xml" ContentType="application/vnd.openxmlformats-officedocument.spreadsheetml.table+xml"/>
  <Override PartName="/xl/queryTables/queryTable14.xml" ContentType="application/vnd.openxmlformats-officedocument.spreadsheetml.queryTable+xml"/>
  <Override PartName="/xl/tables/table19.xml" ContentType="application/vnd.openxmlformats-officedocument.spreadsheetml.table+xml"/>
  <Override PartName="/xl/queryTables/queryTable15.xml" ContentType="application/vnd.openxmlformats-officedocument.spreadsheetml.queryTable+xml"/>
  <Override PartName="/xl/tables/table20.xml" ContentType="application/vnd.openxmlformats-officedocument.spreadsheetml.table+xml"/>
  <Override PartName="/xl/queryTables/queryTable16.xml" ContentType="application/vnd.openxmlformats-officedocument.spreadsheetml.queryTable+xml"/>
  <Override PartName="/xl/tables/table21.xml" ContentType="application/vnd.openxmlformats-officedocument.spreadsheetml.table+xml"/>
  <Override PartName="/xl/queryTables/queryTable17.xml" ContentType="application/vnd.openxmlformats-officedocument.spreadsheetml.queryTable+xml"/>
  <Override PartName="/xl/tables/table22.xml" ContentType="application/vnd.openxmlformats-officedocument.spreadsheetml.table+xml"/>
  <Override PartName="/xl/queryTables/queryTable18.xml" ContentType="application/vnd.openxmlformats-officedocument.spreadsheetml.queryTable+xml"/>
  <Override PartName="/xl/tables/table23.xml" ContentType="application/vnd.openxmlformats-officedocument.spreadsheetml.table+xml"/>
  <Override PartName="/xl/queryTables/queryTable19.xml" ContentType="application/vnd.openxmlformats-officedocument.spreadsheetml.queryTable+xml"/>
  <Override PartName="/xl/tables/table24.xml" ContentType="application/vnd.openxmlformats-officedocument.spreadsheetml.table+xml"/>
  <Override PartName="/xl/queryTables/queryTable20.xml" ContentType="application/vnd.openxmlformats-officedocument.spreadsheetml.queryTable+xml"/>
  <Override PartName="/xl/tables/table25.xml" ContentType="application/vnd.openxmlformats-officedocument.spreadsheetml.table+xml"/>
  <Override PartName="/xl/queryTables/queryTable21.xml" ContentType="application/vnd.openxmlformats-officedocument.spreadsheetml.queryTable+xml"/>
  <Override PartName="/xl/tables/table26.xml" ContentType="application/vnd.openxmlformats-officedocument.spreadsheetml.table+xml"/>
  <Override PartName="/xl/queryTables/queryTable22.xml" ContentType="application/vnd.openxmlformats-officedocument.spreadsheetml.queryTable+xml"/>
  <Override PartName="/xl/tables/table27.xml" ContentType="application/vnd.openxmlformats-officedocument.spreadsheetml.table+xml"/>
  <Override PartName="/xl/queryTables/queryTable23.xml" ContentType="application/vnd.openxmlformats-officedocument.spreadsheetml.queryTable+xml"/>
  <Override PartName="/xl/tables/table28.xml" ContentType="application/vnd.openxmlformats-officedocument.spreadsheetml.table+xml"/>
  <Override PartName="/xl/queryTables/queryTable2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979" documentId="13_ncr:1_{800FA506-E834-4BCD-A814-DB28667F6363}" xr6:coauthVersionLast="46" xr6:coauthVersionMax="46" xr10:uidLastSave="{41276705-18B6-4089-AC7C-B8584D36D91E}"/>
  <bookViews>
    <workbookView xWindow="-120" yWindow="-120" windowWidth="38640" windowHeight="15840" tabRatio="919" firstSheet="1" activeTab="1" xr2:uid="{A31E002F-2823-4324-8F6F-F32D579BE34D}"/>
  </bookViews>
  <sheets>
    <sheet name="tb_Atualizacao_BI" sheetId="41" state="hidden" r:id="rId1"/>
    <sheet name="Resumo" sheetId="39" r:id="rId2"/>
    <sheet name="ESP" sheetId="27" r:id="rId3"/>
    <sheet name="HSP" sheetId="24" r:id="rId4"/>
    <sheet name="EMH" sheetId="26" r:id="rId5"/>
    <sheet name="Gerente" sheetId="40" r:id="rId6"/>
    <sheet name="Prêmio" sheetId="38" r:id="rId7"/>
    <sheet name="Prêmio Gerentes" sheetId="28" r:id="rId8"/>
    <sheet name="Prêmio Representantes" sheetId="17" r:id="rId9"/>
    <sheet name="Movimento Demanda REP" sheetId="18" state="hidden" r:id="rId10"/>
    <sheet name="Movimento Demanda" sheetId="4" state="hidden" r:id="rId11"/>
    <sheet name="Movimento Venda" sheetId="5" state="hidden" r:id="rId12"/>
    <sheet name="Cota Demanda" sheetId="2" state="hidden" r:id="rId13"/>
    <sheet name="Cota Venda" sheetId="3" state="hidden" r:id="rId14"/>
    <sheet name="Movimento-Cota Visitas" sheetId="12" state="hidden" r:id="rId15"/>
    <sheet name="Movimento Compliance" sheetId="13" state="hidden" r:id="rId16"/>
    <sheet name="Movimento Connect M" sheetId="14" state="hidden" r:id="rId17"/>
    <sheet name="Movimento Plateau" sheetId="15" state="hidden" r:id="rId18"/>
    <sheet name="Movimento Gernciamento Contas" sheetId="16" state="hidden" r:id="rId19"/>
    <sheet name="Gerentes" sheetId="19" state="hidden" r:id="rId20"/>
    <sheet name="Representantes" sheetId="11" state="hidden" r:id="rId21"/>
    <sheet name="Valores ESP" sheetId="7" state="hidden" r:id="rId22"/>
    <sheet name="Valores HSP" sheetId="9" state="hidden" r:id="rId23"/>
    <sheet name="Valores EMH" sheetId="6" state="hidden" r:id="rId24"/>
    <sheet name="Valores GER" sheetId="8" state="hidden" r:id="rId25"/>
    <sheet name="Config Anos-Meses Universal" sheetId="31" state="hidden" r:id="rId26"/>
    <sheet name="Config Linhas de Produtos" sheetId="32" state="hidden" r:id="rId27"/>
    <sheet name="Config Demanda Excl REP CNPJ" sheetId="29" state="hidden" r:id="rId28"/>
    <sheet name="Config Demanda Excl REP UF" sheetId="30" state="hidden" r:id="rId29"/>
  </sheets>
  <definedNames>
    <definedName name="DadosExternos_1" localSheetId="12" hidden="1">'Cota Demanda'!$A$5:$H$113</definedName>
    <definedName name="DadosExternos_1" localSheetId="6" hidden="1">Prêmio!$A$5:$W$382</definedName>
    <definedName name="DadosExternos_1" localSheetId="0" hidden="1">tb_Atualizacao_BI!$A$1:$B$6</definedName>
    <definedName name="DadosExternos_1" localSheetId="21" hidden="1">'Valores ESP'!$A$5:$P$362</definedName>
    <definedName name="DadosExternos_2" localSheetId="13" hidden="1">'Cota Venda'!$A$5:$L$554</definedName>
    <definedName name="DadosExternos_2" localSheetId="10" hidden="1">'Movimento Demanda'!$A$5:$N$214</definedName>
    <definedName name="DadosExternos_2" localSheetId="14" hidden="1">'Movimento-Cota Visitas'!$A$5:$G$24</definedName>
    <definedName name="DadosExternos_2" localSheetId="20" hidden="1">Representantes!$A$5:$I$64</definedName>
    <definedName name="DadosExternos_2" localSheetId="24" hidden="1">'Valores GER'!$A$5:$P$362</definedName>
    <definedName name="DadosExternos_3" localSheetId="15" hidden="1">'Movimento Compliance'!$A$5:$E$24</definedName>
    <definedName name="DadosExternos_3" localSheetId="9" hidden="1">'Movimento Demanda REP'!$A$5:$N$591</definedName>
    <definedName name="DadosExternos_3" localSheetId="11" hidden="1">'Movimento Venda'!$A$5:$E$11</definedName>
    <definedName name="DadosExternos_3" localSheetId="8" hidden="1">'Prêmio Representantes'!$A$5:$I$322</definedName>
    <definedName name="DadosExternos_3" localSheetId="23" hidden="1">'Valores EMH'!$A$5:$P$362</definedName>
    <definedName name="DadosExternos_3" localSheetId="22" hidden="1">'Valores HSP'!$A$5:$P$362</definedName>
    <definedName name="DadosExternos_4" localSheetId="19" hidden="1">Gerentes!$A$5:$D$8</definedName>
    <definedName name="DadosExternos_4" localSheetId="16" hidden="1">'Movimento Connect M'!$A$5:$E$6</definedName>
    <definedName name="DadosExternos_4" localSheetId="7" hidden="1">'Prêmio Gerentes'!$A$5:$I$65</definedName>
    <definedName name="DadosExternos_5" localSheetId="27" hidden="1">'Config Demanda Excl REP CNPJ'!$A$5:$C$34</definedName>
    <definedName name="DadosExternos_5" localSheetId="17" hidden="1">'Movimento Plateau'!$A$5:$E$24</definedName>
    <definedName name="DadosExternos_6" localSheetId="28" hidden="1">'Config Demanda Excl REP UF'!$A$5:$C$9</definedName>
    <definedName name="DadosExternos_6" localSheetId="18" hidden="1">'Movimento Gernciamento Contas'!$A$5:$E$24</definedName>
    <definedName name="DadosExternos_7" localSheetId="25" hidden="1">'Config Anos-Meses Universal'!$A$5:$B$8</definedName>
    <definedName name="DadosExternos_8" localSheetId="26" hidden="1">'Config Linhas de Produtos'!$A$5:$F$24</definedName>
    <definedName name="SegmentaçãodeDados_EMAIL_GERENTE">#N/A</definedName>
    <definedName name="SegmentaçãodeDados_EMAIL_REPRESENTANTE">#N/A</definedName>
    <definedName name="SegmentaçãodeDados_EMAIL_REPRESENTANTE1">#N/A</definedName>
    <definedName name="SegmentaçãodeDados_EMAIL_REPRESENTANTE2">#N/A</definedName>
    <definedName name="SegmentaçãodeDados_PERIODO_FISCAL">#N/A</definedName>
  </definedNames>
  <calcPr calcId="191029"/>
  <pivotCaches>
    <pivotCache cacheId="0" r:id="rId30"/>
    <pivotCache cacheId="1" r:id="rId31"/>
    <pivotCache cacheId="8" r:id="rId32"/>
  </pivotCaches>
  <extLst>
    <ext xmlns:x14="http://schemas.microsoft.com/office/spreadsheetml/2009/9/main" uri="{BBE1A952-AA13-448e-AADC-164F8A28A991}">
      <x14:slicerCaches>
        <x14:slicerCache r:id="rId33"/>
        <x14:slicerCache r:id="rId34"/>
        <x14:slicerCache r:id="rId35"/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40" l="1"/>
  <c r="G19" i="40"/>
  <c r="G19" i="26"/>
  <c r="E15" i="26"/>
  <c r="G18" i="24"/>
  <c r="G17" i="27"/>
  <c r="X6" i="38"/>
  <c r="X7" i="38"/>
  <c r="X8" i="38"/>
  <c r="X9" i="38"/>
  <c r="X10" i="38"/>
  <c r="X11" i="38"/>
  <c r="X12" i="38"/>
  <c r="Y12" i="38" s="1"/>
  <c r="AC12" i="38" s="1"/>
  <c r="X13" i="38"/>
  <c r="X14" i="38"/>
  <c r="X15" i="38"/>
  <c r="X16" i="38"/>
  <c r="X17" i="38"/>
  <c r="X18" i="38"/>
  <c r="X19" i="38"/>
  <c r="X20" i="38"/>
  <c r="Y20" i="38" s="1"/>
  <c r="AC20" i="38" s="1"/>
  <c r="X21" i="38"/>
  <c r="X22" i="38"/>
  <c r="X23" i="38"/>
  <c r="X24" i="38"/>
  <c r="X25" i="38"/>
  <c r="X26" i="38"/>
  <c r="X27" i="38"/>
  <c r="X28" i="38"/>
  <c r="Y28" i="38" s="1"/>
  <c r="AC28" i="38" s="1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102" i="38"/>
  <c r="X103" i="38"/>
  <c r="X104" i="38"/>
  <c r="X105" i="38"/>
  <c r="X106" i="38"/>
  <c r="X107" i="38"/>
  <c r="X108" i="38"/>
  <c r="X109" i="38"/>
  <c r="X110" i="38"/>
  <c r="X111" i="38"/>
  <c r="X112" i="38"/>
  <c r="X113" i="38"/>
  <c r="X114" i="38"/>
  <c r="X115" i="38"/>
  <c r="X116" i="38"/>
  <c r="X117" i="38"/>
  <c r="X118" i="38"/>
  <c r="X119" i="38"/>
  <c r="X120" i="38"/>
  <c r="X121" i="38"/>
  <c r="X122" i="38"/>
  <c r="X123" i="38"/>
  <c r="X124" i="38"/>
  <c r="X125" i="38"/>
  <c r="X126" i="38"/>
  <c r="X127" i="38"/>
  <c r="X128" i="38"/>
  <c r="X129" i="38"/>
  <c r="X130" i="38"/>
  <c r="X131" i="38"/>
  <c r="X132" i="38"/>
  <c r="X133" i="38"/>
  <c r="X134" i="38"/>
  <c r="X135" i="38"/>
  <c r="X136" i="38"/>
  <c r="X137" i="38"/>
  <c r="X138" i="38"/>
  <c r="X139" i="38"/>
  <c r="X140" i="38"/>
  <c r="X141" i="38"/>
  <c r="X142" i="38"/>
  <c r="X143" i="38"/>
  <c r="X144" i="38"/>
  <c r="X145" i="38"/>
  <c r="X146" i="38"/>
  <c r="X147" i="38"/>
  <c r="X148" i="38"/>
  <c r="X149" i="38"/>
  <c r="X150" i="38"/>
  <c r="X151" i="38"/>
  <c r="X152" i="38"/>
  <c r="X153" i="38"/>
  <c r="X154" i="38"/>
  <c r="X155" i="38"/>
  <c r="X156" i="38"/>
  <c r="X157" i="38"/>
  <c r="X158" i="38"/>
  <c r="X159" i="38"/>
  <c r="X160" i="38"/>
  <c r="X161" i="38"/>
  <c r="X162" i="38"/>
  <c r="X163" i="38"/>
  <c r="X164" i="38"/>
  <c r="Y164" i="38" s="1"/>
  <c r="AC164" i="38" s="1"/>
  <c r="X165" i="38"/>
  <c r="X166" i="38"/>
  <c r="X167" i="38"/>
  <c r="X168" i="38"/>
  <c r="X169" i="38"/>
  <c r="X170" i="38"/>
  <c r="X171" i="38"/>
  <c r="X172" i="38"/>
  <c r="Y172" i="38" s="1"/>
  <c r="AC172" i="38" s="1"/>
  <c r="X173" i="38"/>
  <c r="X174" i="38"/>
  <c r="X175" i="38"/>
  <c r="X176" i="38"/>
  <c r="X177" i="38"/>
  <c r="X178" i="38"/>
  <c r="X179" i="38"/>
  <c r="X180" i="38"/>
  <c r="X181" i="38"/>
  <c r="X182" i="38"/>
  <c r="X183" i="38"/>
  <c r="X184" i="38"/>
  <c r="X185" i="38"/>
  <c r="X186" i="38"/>
  <c r="X187" i="38"/>
  <c r="X188" i="38"/>
  <c r="X189" i="38"/>
  <c r="X190" i="38"/>
  <c r="X191" i="38"/>
  <c r="X192" i="38"/>
  <c r="X193" i="38"/>
  <c r="X194" i="38"/>
  <c r="X195" i="38"/>
  <c r="X196" i="38"/>
  <c r="X197" i="38"/>
  <c r="X198" i="38"/>
  <c r="X199" i="38"/>
  <c r="X200" i="38"/>
  <c r="X201" i="38"/>
  <c r="X202" i="38"/>
  <c r="X203" i="38"/>
  <c r="X204" i="38"/>
  <c r="X205" i="38"/>
  <c r="X206" i="38"/>
  <c r="X207" i="38"/>
  <c r="X208" i="38"/>
  <c r="X209" i="38"/>
  <c r="X210" i="38"/>
  <c r="X211" i="38"/>
  <c r="X212" i="38"/>
  <c r="X213" i="38"/>
  <c r="X214" i="38"/>
  <c r="X215" i="38"/>
  <c r="X216" i="38"/>
  <c r="X217" i="38"/>
  <c r="X218" i="38"/>
  <c r="X219" i="38"/>
  <c r="X220" i="38"/>
  <c r="X221" i="38"/>
  <c r="X222" i="38"/>
  <c r="X223" i="38"/>
  <c r="X224" i="38"/>
  <c r="X225" i="38"/>
  <c r="X226" i="38"/>
  <c r="X227" i="38"/>
  <c r="X228" i="38"/>
  <c r="X229" i="38"/>
  <c r="X230" i="38"/>
  <c r="X231" i="38"/>
  <c r="X232" i="38"/>
  <c r="X233" i="38"/>
  <c r="X234" i="38"/>
  <c r="X235" i="38"/>
  <c r="X236" i="38"/>
  <c r="X237" i="38"/>
  <c r="X238" i="38"/>
  <c r="X239" i="38"/>
  <c r="X240" i="38"/>
  <c r="X241" i="38"/>
  <c r="X242" i="38"/>
  <c r="X243" i="38"/>
  <c r="X244" i="38"/>
  <c r="X245" i="38"/>
  <c r="X246" i="38"/>
  <c r="X247" i="38"/>
  <c r="X248" i="38"/>
  <c r="X249" i="38"/>
  <c r="X250" i="38"/>
  <c r="X251" i="38"/>
  <c r="X252" i="38"/>
  <c r="X253" i="38"/>
  <c r="X254" i="38"/>
  <c r="X255" i="38"/>
  <c r="X256" i="38"/>
  <c r="X257" i="38"/>
  <c r="X258" i="38"/>
  <c r="X259" i="38"/>
  <c r="X260" i="38"/>
  <c r="X261" i="38"/>
  <c r="X262" i="38"/>
  <c r="X263" i="38"/>
  <c r="X264" i="38"/>
  <c r="X265" i="38"/>
  <c r="X266" i="38"/>
  <c r="X267" i="38"/>
  <c r="X268" i="38"/>
  <c r="X269" i="38"/>
  <c r="X270" i="38"/>
  <c r="X271" i="38"/>
  <c r="X272" i="38"/>
  <c r="X273" i="38"/>
  <c r="X274" i="38"/>
  <c r="X275" i="38"/>
  <c r="X276" i="38"/>
  <c r="Y276" i="38" s="1"/>
  <c r="AC276" i="38" s="1"/>
  <c r="X277" i="38"/>
  <c r="X278" i="38"/>
  <c r="X279" i="38"/>
  <c r="X280" i="38"/>
  <c r="X281" i="38"/>
  <c r="X282" i="38"/>
  <c r="X283" i="38"/>
  <c r="X284" i="38"/>
  <c r="Y284" i="38" s="1"/>
  <c r="AC284" i="38" s="1"/>
  <c r="X285" i="38"/>
  <c r="X286" i="38"/>
  <c r="X287" i="38"/>
  <c r="X288" i="38"/>
  <c r="X289" i="38"/>
  <c r="X290" i="38"/>
  <c r="X291" i="38"/>
  <c r="X292" i="38"/>
  <c r="X293" i="38"/>
  <c r="X294" i="38"/>
  <c r="X295" i="38"/>
  <c r="X296" i="38"/>
  <c r="X297" i="38"/>
  <c r="X298" i="38"/>
  <c r="X299" i="38"/>
  <c r="X300" i="38"/>
  <c r="X301" i="38"/>
  <c r="X302" i="38"/>
  <c r="X303" i="38"/>
  <c r="X304" i="38"/>
  <c r="X305" i="38"/>
  <c r="X306" i="38"/>
  <c r="X307" i="38"/>
  <c r="X308" i="38"/>
  <c r="X309" i="38"/>
  <c r="X310" i="38"/>
  <c r="X311" i="38"/>
  <c r="X312" i="38"/>
  <c r="X313" i="38"/>
  <c r="X314" i="38"/>
  <c r="X315" i="38"/>
  <c r="X316" i="38"/>
  <c r="X317" i="38"/>
  <c r="X318" i="38"/>
  <c r="X319" i="38"/>
  <c r="X320" i="38"/>
  <c r="X321" i="38"/>
  <c r="X322" i="38"/>
  <c r="X323" i="38"/>
  <c r="X324" i="38"/>
  <c r="X325" i="38"/>
  <c r="X326" i="38"/>
  <c r="X327" i="38"/>
  <c r="X328" i="38"/>
  <c r="X329" i="38"/>
  <c r="X330" i="38"/>
  <c r="X331" i="38"/>
  <c r="X332" i="38"/>
  <c r="X333" i="38"/>
  <c r="X334" i="38"/>
  <c r="X335" i="38"/>
  <c r="X336" i="38"/>
  <c r="X337" i="38"/>
  <c r="X338" i="38"/>
  <c r="X339" i="38"/>
  <c r="X340" i="38"/>
  <c r="X341" i="38"/>
  <c r="X342" i="38"/>
  <c r="X343" i="38"/>
  <c r="X344" i="38"/>
  <c r="X345" i="38"/>
  <c r="X346" i="38"/>
  <c r="X347" i="38"/>
  <c r="X348" i="38"/>
  <c r="X349" i="38"/>
  <c r="X350" i="38"/>
  <c r="X351" i="38"/>
  <c r="X352" i="38"/>
  <c r="X353" i="38"/>
  <c r="X354" i="38"/>
  <c r="X355" i="38"/>
  <c r="X356" i="38"/>
  <c r="X357" i="38"/>
  <c r="X358" i="38"/>
  <c r="X359" i="38"/>
  <c r="X360" i="38"/>
  <c r="X361" i="38"/>
  <c r="X362" i="38"/>
  <c r="X363" i="38"/>
  <c r="X364" i="38"/>
  <c r="X365" i="38"/>
  <c r="X366" i="38"/>
  <c r="X367" i="38"/>
  <c r="X368" i="38"/>
  <c r="X369" i="38"/>
  <c r="X370" i="38"/>
  <c r="X371" i="38"/>
  <c r="X372" i="38"/>
  <c r="X373" i="38"/>
  <c r="X374" i="38"/>
  <c r="X375" i="38"/>
  <c r="X376" i="38"/>
  <c r="X377" i="38"/>
  <c r="X378" i="38"/>
  <c r="X379" i="38"/>
  <c r="X380" i="38"/>
  <c r="X381" i="38"/>
  <c r="X382" i="38"/>
  <c r="Y6" i="38"/>
  <c r="Y7" i="38"/>
  <c r="Y8" i="38"/>
  <c r="Y9" i="38"/>
  <c r="Y10" i="38"/>
  <c r="Y11" i="38"/>
  <c r="Y13" i="38"/>
  <c r="Y14" i="38"/>
  <c r="Y15" i="38"/>
  <c r="Y16" i="38"/>
  <c r="Y17" i="38"/>
  <c r="Y18" i="38"/>
  <c r="Y19" i="38"/>
  <c r="Y21" i="38"/>
  <c r="Y22" i="38"/>
  <c r="Y23" i="38"/>
  <c r="Y24" i="38"/>
  <c r="Y25" i="38"/>
  <c r="Y26" i="38"/>
  <c r="Y27" i="38"/>
  <c r="Y29" i="38"/>
  <c r="Y30" i="38"/>
  <c r="Y31" i="38"/>
  <c r="Y32" i="38"/>
  <c r="Y33" i="38"/>
  <c r="Y34" i="38"/>
  <c r="Y35" i="38"/>
  <c r="Y36" i="38"/>
  <c r="Y37" i="38"/>
  <c r="Y38" i="38"/>
  <c r="Y39" i="38"/>
  <c r="Y40" i="38"/>
  <c r="Y41" i="38"/>
  <c r="Y42" i="38"/>
  <c r="Y43" i="38"/>
  <c r="Y44" i="38"/>
  <c r="Y45" i="38"/>
  <c r="Y46" i="38"/>
  <c r="Y47" i="38"/>
  <c r="Y48" i="38"/>
  <c r="Y49" i="38"/>
  <c r="Y50" i="38"/>
  <c r="Y51" i="38"/>
  <c r="Y52" i="38"/>
  <c r="Y53" i="38"/>
  <c r="Y54" i="38"/>
  <c r="Y55" i="38"/>
  <c r="Y56" i="38"/>
  <c r="Y57" i="38"/>
  <c r="Y58" i="38"/>
  <c r="Y59" i="38"/>
  <c r="Y60" i="38"/>
  <c r="Y61" i="38"/>
  <c r="Y62" i="38"/>
  <c r="Y63" i="38"/>
  <c r="Y64" i="38"/>
  <c r="Y65" i="38"/>
  <c r="Y66" i="38"/>
  <c r="Y67" i="38"/>
  <c r="Y68" i="38"/>
  <c r="Y69" i="38"/>
  <c r="Y70" i="38"/>
  <c r="Y71" i="38"/>
  <c r="Y72" i="38"/>
  <c r="Y73" i="38"/>
  <c r="Y74" i="38"/>
  <c r="Y75" i="38"/>
  <c r="Y76" i="38"/>
  <c r="Y77" i="38"/>
  <c r="Y78" i="38"/>
  <c r="Y79" i="38"/>
  <c r="Y80" i="38"/>
  <c r="Y81" i="38"/>
  <c r="Y82" i="38"/>
  <c r="Y83" i="38"/>
  <c r="Y84" i="38"/>
  <c r="Y85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5" i="38"/>
  <c r="Y166" i="38"/>
  <c r="Y167" i="38"/>
  <c r="Y168" i="38"/>
  <c r="Y169" i="38"/>
  <c r="Y170" i="38"/>
  <c r="Y171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Y244" i="38"/>
  <c r="Y245" i="38"/>
  <c r="Y246" i="38"/>
  <c r="Y247" i="38"/>
  <c r="Y248" i="38"/>
  <c r="Y249" i="38"/>
  <c r="Y250" i="38"/>
  <c r="Y251" i="38"/>
  <c r="Y252" i="38"/>
  <c r="Y253" i="38"/>
  <c r="Y254" i="38"/>
  <c r="Y255" i="38"/>
  <c r="Y256" i="38"/>
  <c r="Y257" i="38"/>
  <c r="Y258" i="38"/>
  <c r="Y259" i="38"/>
  <c r="Y260" i="38"/>
  <c r="Y261" i="38"/>
  <c r="Y262" i="38"/>
  <c r="Y263" i="38"/>
  <c r="Y264" i="38"/>
  <c r="Y265" i="38"/>
  <c r="Y266" i="38"/>
  <c r="Y267" i="38"/>
  <c r="Y268" i="38"/>
  <c r="Y269" i="38"/>
  <c r="Y270" i="38"/>
  <c r="Y271" i="38"/>
  <c r="Y272" i="38"/>
  <c r="Y273" i="38"/>
  <c r="Y274" i="38"/>
  <c r="Y275" i="38"/>
  <c r="Y277" i="38"/>
  <c r="Y278" i="38"/>
  <c r="Y279" i="38"/>
  <c r="Y280" i="38"/>
  <c r="Y281" i="38"/>
  <c r="Y282" i="38"/>
  <c r="Y283" i="38"/>
  <c r="Y285" i="38"/>
  <c r="Y286" i="38"/>
  <c r="Y287" i="38"/>
  <c r="Y288" i="38"/>
  <c r="Y289" i="38"/>
  <c r="Y290" i="38"/>
  <c r="Y291" i="38"/>
  <c r="Y292" i="38"/>
  <c r="Y293" i="38"/>
  <c r="Y294" i="38"/>
  <c r="Y295" i="38"/>
  <c r="Y296" i="38"/>
  <c r="Y297" i="38"/>
  <c r="Y298" i="38"/>
  <c r="Y299" i="38"/>
  <c r="Y300" i="38"/>
  <c r="Y301" i="38"/>
  <c r="Y302" i="38"/>
  <c r="Y303" i="38"/>
  <c r="Y304" i="38"/>
  <c r="Y305" i="38"/>
  <c r="Y306" i="38"/>
  <c r="Y307" i="38"/>
  <c r="Y308" i="38"/>
  <c r="Y309" i="38"/>
  <c r="Y310" i="38"/>
  <c r="Y311" i="38"/>
  <c r="Y312" i="38"/>
  <c r="Y313" i="38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39" i="38"/>
  <c r="Y340" i="38"/>
  <c r="Y341" i="38"/>
  <c r="Y342" i="38"/>
  <c r="Y343" i="38"/>
  <c r="Y344" i="38"/>
  <c r="Y345" i="38"/>
  <c r="Y346" i="38"/>
  <c r="Y347" i="38"/>
  <c r="Y348" i="38"/>
  <c r="Y349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3" i="38"/>
  <c r="Z124" i="38"/>
  <c r="Z125" i="38"/>
  <c r="Z126" i="38"/>
  <c r="Z127" i="38"/>
  <c r="Z128" i="38"/>
  <c r="Z129" i="38"/>
  <c r="Z130" i="38"/>
  <c r="Z131" i="38"/>
  <c r="Z132" i="38"/>
  <c r="Z133" i="38"/>
  <c r="Z134" i="38"/>
  <c r="Z135" i="38"/>
  <c r="Z136" i="38"/>
  <c r="Z137" i="38"/>
  <c r="Z138" i="38"/>
  <c r="Z139" i="38"/>
  <c r="Z140" i="38"/>
  <c r="Z141" i="38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5" i="38"/>
  <c r="Z156" i="38"/>
  <c r="Z157" i="38"/>
  <c r="Z158" i="38"/>
  <c r="Z159" i="38"/>
  <c r="Z160" i="38"/>
  <c r="Z161" i="38"/>
  <c r="Z162" i="38"/>
  <c r="Z163" i="38"/>
  <c r="Z164" i="38"/>
  <c r="Z165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Z188" i="38"/>
  <c r="Z189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2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2" i="38"/>
  <c r="Z253" i="38"/>
  <c r="Z254" i="38"/>
  <c r="Z255" i="38"/>
  <c r="Z256" i="38"/>
  <c r="Z257" i="38"/>
  <c r="Z258" i="38"/>
  <c r="Z259" i="38"/>
  <c r="Z260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1" i="38"/>
  <c r="Z292" i="38"/>
  <c r="Z293" i="38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0" i="38"/>
  <c r="Z331" i="38"/>
  <c r="Z332" i="38"/>
  <c r="Z333" i="38"/>
  <c r="Z334" i="38"/>
  <c r="Z335" i="38"/>
  <c r="Z336" i="38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Z359" i="38"/>
  <c r="Z360" i="38"/>
  <c r="Z361" i="38"/>
  <c r="Z362" i="38"/>
  <c r="Z363" i="38"/>
  <c r="Z364" i="38"/>
  <c r="Z365" i="38"/>
  <c r="Z366" i="38"/>
  <c r="Z367" i="38"/>
  <c r="Z368" i="38"/>
  <c r="Z369" i="38"/>
  <c r="Z370" i="38"/>
  <c r="Z371" i="38"/>
  <c r="Z372" i="38"/>
  <c r="Z373" i="38"/>
  <c r="Z374" i="38"/>
  <c r="Z375" i="38"/>
  <c r="Z376" i="38"/>
  <c r="Z377" i="38"/>
  <c r="Z378" i="38"/>
  <c r="Z379" i="38"/>
  <c r="Z380" i="38"/>
  <c r="Z381" i="38"/>
  <c r="Z382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C43" i="38" s="1"/>
  <c r="AA44" i="38"/>
  <c r="AA45" i="38"/>
  <c r="AA46" i="38"/>
  <c r="AA47" i="38"/>
  <c r="AA48" i="38"/>
  <c r="AA49" i="38"/>
  <c r="AA50" i="38"/>
  <c r="AA51" i="38"/>
  <c r="AC51" i="38" s="1"/>
  <c r="AA52" i="38"/>
  <c r="AA53" i="38"/>
  <c r="AA54" i="38"/>
  <c r="AA55" i="38"/>
  <c r="AA56" i="38"/>
  <c r="AA57" i="38"/>
  <c r="AA58" i="38"/>
  <c r="AA59" i="38"/>
  <c r="AC59" i="38" s="1"/>
  <c r="AA60" i="38"/>
  <c r="AA61" i="38"/>
  <c r="AA62" i="38"/>
  <c r="AA63" i="38"/>
  <c r="AA64" i="38"/>
  <c r="AA65" i="38"/>
  <c r="AA66" i="38"/>
  <c r="AA67" i="38"/>
  <c r="AC67" i="38" s="1"/>
  <c r="AA68" i="38"/>
  <c r="AA69" i="38"/>
  <c r="AA70" i="38"/>
  <c r="AA71" i="38"/>
  <c r="AA72" i="38"/>
  <c r="AA73" i="38"/>
  <c r="AA74" i="38"/>
  <c r="AA75" i="38"/>
  <c r="AC75" i="38" s="1"/>
  <c r="AA76" i="38"/>
  <c r="AA77" i="38"/>
  <c r="AA78" i="38"/>
  <c r="AA79" i="38"/>
  <c r="AA80" i="38"/>
  <c r="AA81" i="38"/>
  <c r="AA82" i="38"/>
  <c r="AA83" i="38"/>
  <c r="AC83" i="38" s="1"/>
  <c r="AA84" i="38"/>
  <c r="AA85" i="38"/>
  <c r="AA86" i="38"/>
  <c r="AA87" i="38"/>
  <c r="AA88" i="38"/>
  <c r="AA89" i="38"/>
  <c r="AA90" i="38"/>
  <c r="AA91" i="38"/>
  <c r="AC91" i="38" s="1"/>
  <c r="AA92" i="38"/>
  <c r="AA93" i="38"/>
  <c r="AA94" i="38"/>
  <c r="AA95" i="38"/>
  <c r="AA96" i="38"/>
  <c r="AA97" i="38"/>
  <c r="AA98" i="38"/>
  <c r="AA99" i="38"/>
  <c r="AC99" i="38" s="1"/>
  <c r="AA100" i="38"/>
  <c r="AA101" i="38"/>
  <c r="AA102" i="38"/>
  <c r="AA103" i="38"/>
  <c r="AA104" i="38"/>
  <c r="AA105" i="38"/>
  <c r="AA106" i="38"/>
  <c r="AA107" i="38"/>
  <c r="AC107" i="38" s="1"/>
  <c r="AA108" i="38"/>
  <c r="AA109" i="38"/>
  <c r="AA110" i="38"/>
  <c r="AA111" i="38"/>
  <c r="AA112" i="38"/>
  <c r="AA113" i="38"/>
  <c r="AA114" i="38"/>
  <c r="AA115" i="38"/>
  <c r="AC115" i="38" s="1"/>
  <c r="AA116" i="38"/>
  <c r="AA117" i="38"/>
  <c r="AA118" i="38"/>
  <c r="AA119" i="38"/>
  <c r="AA120" i="38"/>
  <c r="AA121" i="38"/>
  <c r="AA122" i="38"/>
  <c r="AA123" i="38"/>
  <c r="AC123" i="38" s="1"/>
  <c r="AA124" i="38"/>
  <c r="AA125" i="38"/>
  <c r="AA126" i="38"/>
  <c r="AA127" i="38"/>
  <c r="AA128" i="38"/>
  <c r="AA129" i="38"/>
  <c r="AA130" i="38"/>
  <c r="AA131" i="38"/>
  <c r="AC131" i="38" s="1"/>
  <c r="AA132" i="38"/>
  <c r="AA133" i="38"/>
  <c r="AA134" i="38"/>
  <c r="AA135" i="38"/>
  <c r="AA136" i="38"/>
  <c r="AA137" i="38"/>
  <c r="AA138" i="38"/>
  <c r="AA139" i="38"/>
  <c r="AC139" i="38" s="1"/>
  <c r="AA140" i="38"/>
  <c r="AA141" i="38"/>
  <c r="AA142" i="38"/>
  <c r="AA143" i="38"/>
  <c r="AA144" i="38"/>
  <c r="AA145" i="38"/>
  <c r="AA146" i="38"/>
  <c r="AA147" i="38"/>
  <c r="AA148" i="38"/>
  <c r="AA149" i="38"/>
  <c r="AA150" i="38"/>
  <c r="AA151" i="38"/>
  <c r="AA152" i="38"/>
  <c r="AA153" i="38"/>
  <c r="AA154" i="38"/>
  <c r="AA155" i="38"/>
  <c r="AC155" i="38" s="1"/>
  <c r="AA156" i="38"/>
  <c r="AA157" i="38"/>
  <c r="AA158" i="38"/>
  <c r="AA159" i="38"/>
  <c r="AA160" i="38"/>
  <c r="AA161" i="38"/>
  <c r="AA162" i="38"/>
  <c r="AA163" i="38"/>
  <c r="AC163" i="38" s="1"/>
  <c r="AA164" i="38"/>
  <c r="AA165" i="38"/>
  <c r="AA166" i="38"/>
  <c r="AA167" i="38"/>
  <c r="AA168" i="38"/>
  <c r="AA169" i="38"/>
  <c r="AA170" i="38"/>
  <c r="AA171" i="38"/>
  <c r="AC171" i="38" s="1"/>
  <c r="AA172" i="38"/>
  <c r="AA173" i="38"/>
  <c r="AA174" i="38"/>
  <c r="AA175" i="38"/>
  <c r="AA176" i="38"/>
  <c r="AA177" i="38"/>
  <c r="AA178" i="38"/>
  <c r="AA179" i="38"/>
  <c r="AC179" i="38" s="1"/>
  <c r="AA180" i="38"/>
  <c r="AA181" i="38"/>
  <c r="AA182" i="38"/>
  <c r="AA183" i="38"/>
  <c r="AA184" i="38"/>
  <c r="AA185" i="38"/>
  <c r="AA186" i="38"/>
  <c r="AA187" i="38"/>
  <c r="AC187" i="38" s="1"/>
  <c r="AA188" i="38"/>
  <c r="AA189" i="38"/>
  <c r="AA190" i="38"/>
  <c r="AA191" i="38"/>
  <c r="AA192" i="38"/>
  <c r="AA193" i="38"/>
  <c r="AA194" i="38"/>
  <c r="AA195" i="38"/>
  <c r="AC195" i="38" s="1"/>
  <c r="AA196" i="38"/>
  <c r="AA197" i="38"/>
  <c r="AA198" i="38"/>
  <c r="AA199" i="38"/>
  <c r="AC199" i="38" s="1"/>
  <c r="AA200" i="38"/>
  <c r="AA201" i="38"/>
  <c r="AA202" i="38"/>
  <c r="AA203" i="38"/>
  <c r="AC203" i="38" s="1"/>
  <c r="AA204" i="38"/>
  <c r="AA205" i="38"/>
  <c r="AA206" i="38"/>
  <c r="AA207" i="38"/>
  <c r="AA208" i="38"/>
  <c r="AA209" i="38"/>
  <c r="AA210" i="38"/>
  <c r="AA211" i="38"/>
  <c r="AA212" i="38"/>
  <c r="AA213" i="38"/>
  <c r="AA214" i="38"/>
  <c r="AA215" i="38"/>
  <c r="AC215" i="38" s="1"/>
  <c r="AA216" i="38"/>
  <c r="AA217" i="38"/>
  <c r="AA218" i="38"/>
  <c r="AA219" i="38"/>
  <c r="AC219" i="38" s="1"/>
  <c r="AA220" i="38"/>
  <c r="AA221" i="38"/>
  <c r="AA222" i="38"/>
  <c r="AA223" i="38"/>
  <c r="AC223" i="38" s="1"/>
  <c r="AA224" i="38"/>
  <c r="AA225" i="38"/>
  <c r="AA226" i="38"/>
  <c r="AA227" i="38"/>
  <c r="AA228" i="38"/>
  <c r="AA229" i="38"/>
  <c r="AA230" i="38"/>
  <c r="AA231" i="38"/>
  <c r="AC231" i="38" s="1"/>
  <c r="AA232" i="38"/>
  <c r="AA233" i="38"/>
  <c r="AA234" i="38"/>
  <c r="AA235" i="38"/>
  <c r="AC235" i="38" s="1"/>
  <c r="AA236" i="38"/>
  <c r="AA237" i="38"/>
  <c r="AA238" i="38"/>
  <c r="AA239" i="38"/>
  <c r="AA240" i="38"/>
  <c r="AA241" i="38"/>
  <c r="AA242" i="38"/>
  <c r="AA243" i="38"/>
  <c r="AA244" i="38"/>
  <c r="AA245" i="38"/>
  <c r="AA246" i="38"/>
  <c r="AA247" i="38"/>
  <c r="AC247" i="38" s="1"/>
  <c r="AA248" i="38"/>
  <c r="AA249" i="38"/>
  <c r="AA250" i="38"/>
  <c r="AA251" i="38"/>
  <c r="AC251" i="38" s="1"/>
  <c r="AA252" i="38"/>
  <c r="AA253" i="38"/>
  <c r="AA254" i="38"/>
  <c r="AA255" i="38"/>
  <c r="AA256" i="38"/>
  <c r="AA257" i="38"/>
  <c r="AA258" i="38"/>
  <c r="AA259" i="38"/>
  <c r="AC259" i="38" s="1"/>
  <c r="AA260" i="38"/>
  <c r="AA261" i="38"/>
  <c r="AA262" i="38"/>
  <c r="AA263" i="38"/>
  <c r="AC263" i="38" s="1"/>
  <c r="AA264" i="38"/>
  <c r="AA265" i="38"/>
  <c r="AC265" i="38" s="1"/>
  <c r="AA266" i="38"/>
  <c r="AA267" i="38"/>
  <c r="AC267" i="38" s="1"/>
  <c r="AA268" i="38"/>
  <c r="AA269" i="38"/>
  <c r="AA270" i="38"/>
  <c r="AA271" i="38"/>
  <c r="AA272" i="38"/>
  <c r="AA273" i="38"/>
  <c r="AA274" i="38"/>
  <c r="AA275" i="38"/>
  <c r="AA276" i="38"/>
  <c r="AA277" i="38"/>
  <c r="AA278" i="38"/>
  <c r="AA279" i="38"/>
  <c r="AC279" i="38" s="1"/>
  <c r="AA280" i="38"/>
  <c r="AA281" i="38"/>
  <c r="AA282" i="38"/>
  <c r="AA283" i="38"/>
  <c r="AC283" i="38" s="1"/>
  <c r="AA284" i="38"/>
  <c r="AA285" i="38"/>
  <c r="AA286" i="38"/>
  <c r="AA287" i="38"/>
  <c r="AC287" i="38" s="1"/>
  <c r="AA288" i="38"/>
  <c r="AA289" i="38"/>
  <c r="AA290" i="38"/>
  <c r="AA291" i="38"/>
  <c r="AA292" i="38"/>
  <c r="AA293" i="38"/>
  <c r="AA294" i="38"/>
  <c r="AA295" i="38"/>
  <c r="AC295" i="38" s="1"/>
  <c r="AA296" i="38"/>
  <c r="AA297" i="38"/>
  <c r="AA298" i="38"/>
  <c r="AA299" i="38"/>
  <c r="AC299" i="38" s="1"/>
  <c r="AA300" i="38"/>
  <c r="AA301" i="38"/>
  <c r="AA302" i="38"/>
  <c r="AA303" i="38"/>
  <c r="AA304" i="38"/>
  <c r="AA305" i="38"/>
  <c r="AA306" i="38"/>
  <c r="AA307" i="38"/>
  <c r="AA308" i="38"/>
  <c r="AA309" i="38"/>
  <c r="AA310" i="38"/>
  <c r="AA311" i="38"/>
  <c r="AC311" i="38" s="1"/>
  <c r="AA312" i="38"/>
  <c r="AA313" i="38"/>
  <c r="AA314" i="38"/>
  <c r="AA315" i="38"/>
  <c r="AC315" i="38" s="1"/>
  <c r="AA316" i="38"/>
  <c r="AA317" i="38"/>
  <c r="AA318" i="38"/>
  <c r="AA319" i="38"/>
  <c r="AA320" i="38"/>
  <c r="AA321" i="38"/>
  <c r="AA322" i="38"/>
  <c r="AA323" i="38"/>
  <c r="AC323" i="38" s="1"/>
  <c r="AA324" i="38"/>
  <c r="AA325" i="38"/>
  <c r="AA326" i="38"/>
  <c r="AA327" i="38"/>
  <c r="AC327" i="38" s="1"/>
  <c r="AA328" i="38"/>
  <c r="AA329" i="38"/>
  <c r="AC329" i="38" s="1"/>
  <c r="AA330" i="38"/>
  <c r="AA331" i="38"/>
  <c r="AC331" i="38" s="1"/>
  <c r="AA332" i="38"/>
  <c r="AA333" i="38"/>
  <c r="AA334" i="38"/>
  <c r="AA335" i="38"/>
  <c r="AA336" i="38"/>
  <c r="AA337" i="38"/>
  <c r="AA338" i="38"/>
  <c r="AA339" i="38"/>
  <c r="AA340" i="38"/>
  <c r="AA341" i="38"/>
  <c r="AA342" i="38"/>
  <c r="AA343" i="38"/>
  <c r="AC343" i="38" s="1"/>
  <c r="AA344" i="38"/>
  <c r="AA345" i="38"/>
  <c r="AC345" i="38" s="1"/>
  <c r="AA346" i="38"/>
  <c r="AA347" i="38"/>
  <c r="AC347" i="38" s="1"/>
  <c r="AA348" i="38"/>
  <c r="AA349" i="38"/>
  <c r="AA350" i="38"/>
  <c r="AA351" i="38"/>
  <c r="AC351" i="38" s="1"/>
  <c r="AA352" i="38"/>
  <c r="AA353" i="38"/>
  <c r="AA354" i="38"/>
  <c r="AA355" i="38"/>
  <c r="AA356" i="38"/>
  <c r="AA357" i="38"/>
  <c r="AA358" i="38"/>
  <c r="AA359" i="38"/>
  <c r="AC359" i="38" s="1"/>
  <c r="AA360" i="38"/>
  <c r="AA361" i="38"/>
  <c r="AA362" i="38"/>
  <c r="AA363" i="38"/>
  <c r="AC363" i="38" s="1"/>
  <c r="AA364" i="38"/>
  <c r="AA365" i="38"/>
  <c r="AA366" i="38"/>
  <c r="AA367" i="38"/>
  <c r="AA368" i="38"/>
  <c r="AA369" i="38"/>
  <c r="AA370" i="38"/>
  <c r="AA371" i="38"/>
  <c r="AA372" i="38"/>
  <c r="AA373" i="38"/>
  <c r="AA374" i="38"/>
  <c r="AA375" i="38"/>
  <c r="AC375" i="38" s="1"/>
  <c r="AA376" i="38"/>
  <c r="AA377" i="38"/>
  <c r="AA378" i="38"/>
  <c r="AA379" i="38"/>
  <c r="AC379" i="38" s="1"/>
  <c r="AA380" i="38"/>
  <c r="AA381" i="38"/>
  <c r="AA382" i="38"/>
  <c r="AB6" i="38"/>
  <c r="AC6" i="38" s="1"/>
  <c r="AB7" i="38"/>
  <c r="AB8" i="38"/>
  <c r="AC8" i="38" s="1"/>
  <c r="AB9" i="38"/>
  <c r="AB10" i="38"/>
  <c r="AC10" i="38" s="1"/>
  <c r="AB11" i="38"/>
  <c r="AB12" i="38"/>
  <c r="AB13" i="38"/>
  <c r="AB14" i="38"/>
  <c r="AC14" i="38" s="1"/>
  <c r="AB15" i="38"/>
  <c r="AB16" i="38"/>
  <c r="AC16" i="38" s="1"/>
  <c r="AB17" i="38"/>
  <c r="AB18" i="38"/>
  <c r="AC18" i="38" s="1"/>
  <c r="AB19" i="38"/>
  <c r="AB20" i="38"/>
  <c r="AB21" i="38"/>
  <c r="AB22" i="38"/>
  <c r="AC22" i="38" s="1"/>
  <c r="AB23" i="38"/>
  <c r="AB24" i="38"/>
  <c r="AC24" i="38" s="1"/>
  <c r="AB25" i="38"/>
  <c r="AB26" i="38"/>
  <c r="AC26" i="38" s="1"/>
  <c r="AB27" i="38"/>
  <c r="AB28" i="38"/>
  <c r="AB29" i="38"/>
  <c r="AB30" i="38"/>
  <c r="AC30" i="38" s="1"/>
  <c r="AB31" i="38"/>
  <c r="AB32" i="38"/>
  <c r="AC32" i="38" s="1"/>
  <c r="AB33" i="38"/>
  <c r="AB34" i="38"/>
  <c r="AC34" i="38" s="1"/>
  <c r="AB35" i="38"/>
  <c r="AB36" i="38"/>
  <c r="AB37" i="38"/>
  <c r="AB38" i="38"/>
  <c r="AC38" i="38" s="1"/>
  <c r="AB39" i="38"/>
  <c r="AB40" i="38"/>
  <c r="AC40" i="38" s="1"/>
  <c r="AB41" i="38"/>
  <c r="AB42" i="38"/>
  <c r="AC42" i="38" s="1"/>
  <c r="AB43" i="38"/>
  <c r="AB44" i="38"/>
  <c r="AB45" i="38"/>
  <c r="AB46" i="38"/>
  <c r="AC46" i="38" s="1"/>
  <c r="AB47" i="38"/>
  <c r="AB48" i="38"/>
  <c r="AC48" i="38" s="1"/>
  <c r="AB49" i="38"/>
  <c r="AB50" i="38"/>
  <c r="AC50" i="38" s="1"/>
  <c r="AB51" i="38"/>
  <c r="AB52" i="38"/>
  <c r="AB53" i="38"/>
  <c r="AB54" i="38"/>
  <c r="AC54" i="38" s="1"/>
  <c r="AB55" i="38"/>
  <c r="AB56" i="38"/>
  <c r="AC56" i="38" s="1"/>
  <c r="AB57" i="38"/>
  <c r="AB58" i="38"/>
  <c r="AC58" i="38" s="1"/>
  <c r="AB59" i="38"/>
  <c r="AB60" i="38"/>
  <c r="AB61" i="38"/>
  <c r="AB62" i="38"/>
  <c r="AC62" i="38" s="1"/>
  <c r="AB63" i="38"/>
  <c r="AB64" i="38"/>
  <c r="AC64" i="38" s="1"/>
  <c r="AB65" i="38"/>
  <c r="AB66" i="38"/>
  <c r="AC66" i="38" s="1"/>
  <c r="AB67" i="38"/>
  <c r="AB68" i="38"/>
  <c r="AB69" i="38"/>
  <c r="AB70" i="38"/>
  <c r="AC70" i="38" s="1"/>
  <c r="AB71" i="38"/>
  <c r="AB72" i="38"/>
  <c r="AC72" i="38" s="1"/>
  <c r="AB73" i="38"/>
  <c r="AB74" i="38"/>
  <c r="AC74" i="38" s="1"/>
  <c r="AB75" i="38"/>
  <c r="AB76" i="38"/>
  <c r="AB77" i="38"/>
  <c r="AB78" i="38"/>
  <c r="AC78" i="38" s="1"/>
  <c r="AB79" i="38"/>
  <c r="AB80" i="38"/>
  <c r="AC80" i="38" s="1"/>
  <c r="AB81" i="38"/>
  <c r="AB82" i="38"/>
  <c r="AC82" i="38" s="1"/>
  <c r="AB83" i="38"/>
  <c r="AB84" i="38"/>
  <c r="AB85" i="38"/>
  <c r="AB86" i="38"/>
  <c r="AC86" i="38" s="1"/>
  <c r="AB87" i="38"/>
  <c r="AB88" i="38"/>
  <c r="AC88" i="38" s="1"/>
  <c r="AB89" i="38"/>
  <c r="AB90" i="38"/>
  <c r="AC90" i="38" s="1"/>
  <c r="AB91" i="38"/>
  <c r="AB92" i="38"/>
  <c r="AB93" i="38"/>
  <c r="AB94" i="38"/>
  <c r="AC94" i="38" s="1"/>
  <c r="AB95" i="38"/>
  <c r="AB96" i="38"/>
  <c r="AC96" i="38" s="1"/>
  <c r="AB97" i="38"/>
  <c r="AB98" i="38"/>
  <c r="AC98" i="38" s="1"/>
  <c r="AB99" i="38"/>
  <c r="AB100" i="38"/>
  <c r="AB101" i="38"/>
  <c r="AB102" i="38"/>
  <c r="AC102" i="38" s="1"/>
  <c r="AB103" i="38"/>
  <c r="AB104" i="38"/>
  <c r="AC104" i="38" s="1"/>
  <c r="AB105" i="38"/>
  <c r="AB106" i="38"/>
  <c r="AC106" i="38" s="1"/>
  <c r="AB107" i="38"/>
  <c r="AB108" i="38"/>
  <c r="AB109" i="38"/>
  <c r="AB110" i="38"/>
  <c r="AC110" i="38" s="1"/>
  <c r="AB111" i="38"/>
  <c r="AB112" i="38"/>
  <c r="AC112" i="38" s="1"/>
  <c r="AB113" i="38"/>
  <c r="AB114" i="38"/>
  <c r="AC114" i="38" s="1"/>
  <c r="AB115" i="38"/>
  <c r="AB116" i="38"/>
  <c r="AB117" i="38"/>
  <c r="AB118" i="38"/>
  <c r="AC118" i="38" s="1"/>
  <c r="AB119" i="38"/>
  <c r="AB120" i="38"/>
  <c r="AC120" i="38" s="1"/>
  <c r="AB121" i="38"/>
  <c r="AB122" i="38"/>
  <c r="AC122" i="38" s="1"/>
  <c r="AB123" i="38"/>
  <c r="AB124" i="38"/>
  <c r="AB125" i="38"/>
  <c r="AB126" i="38"/>
  <c r="AC126" i="38" s="1"/>
  <c r="AB127" i="38"/>
  <c r="AB128" i="38"/>
  <c r="AC128" i="38" s="1"/>
  <c r="AB129" i="38"/>
  <c r="AB130" i="38"/>
  <c r="AC130" i="38" s="1"/>
  <c r="AB131" i="38"/>
  <c r="AB132" i="38"/>
  <c r="AB133" i="38"/>
  <c r="AB134" i="38"/>
  <c r="AC134" i="38" s="1"/>
  <c r="AB135" i="38"/>
  <c r="AB136" i="38"/>
  <c r="AC136" i="38" s="1"/>
  <c r="AB137" i="38"/>
  <c r="AB138" i="38"/>
  <c r="AC138" i="38" s="1"/>
  <c r="AB139" i="38"/>
  <c r="AB140" i="38"/>
  <c r="AB141" i="38"/>
  <c r="AB142" i="38"/>
  <c r="AB143" i="38"/>
  <c r="AB144" i="38"/>
  <c r="AB145" i="38"/>
  <c r="AB146" i="38"/>
  <c r="AC146" i="38" s="1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C160" i="38" s="1"/>
  <c r="AB161" i="38"/>
  <c r="AB162" i="38"/>
  <c r="AC162" i="38" s="1"/>
  <c r="AB163" i="38"/>
  <c r="AB164" i="38"/>
  <c r="AB165" i="38"/>
  <c r="AB166" i="38"/>
  <c r="AC166" i="38" s="1"/>
  <c r="AB167" i="38"/>
  <c r="AB168" i="38"/>
  <c r="AC168" i="38" s="1"/>
  <c r="AB169" i="38"/>
  <c r="AB170" i="38"/>
  <c r="AC170" i="38" s="1"/>
  <c r="AB171" i="38"/>
  <c r="AB172" i="38"/>
  <c r="AB173" i="38"/>
  <c r="AB174" i="38"/>
  <c r="AC174" i="38" s="1"/>
  <c r="AB175" i="38"/>
  <c r="AB176" i="38"/>
  <c r="AC176" i="38" s="1"/>
  <c r="AB177" i="38"/>
  <c r="AB178" i="38"/>
  <c r="AC178" i="38" s="1"/>
  <c r="AB179" i="38"/>
  <c r="AB180" i="38"/>
  <c r="AB181" i="38"/>
  <c r="AB182" i="38"/>
  <c r="AC182" i="38" s="1"/>
  <c r="AB183" i="38"/>
  <c r="AB184" i="38"/>
  <c r="AC184" i="38" s="1"/>
  <c r="AB185" i="38"/>
  <c r="AB186" i="38"/>
  <c r="AC186" i="38" s="1"/>
  <c r="AB187" i="38"/>
  <c r="AB188" i="38"/>
  <c r="AB189" i="38"/>
  <c r="AB190" i="38"/>
  <c r="AC190" i="38" s="1"/>
  <c r="AB191" i="38"/>
  <c r="AB192" i="38"/>
  <c r="AC192" i="38" s="1"/>
  <c r="AB193" i="38"/>
  <c r="AB194" i="38"/>
  <c r="AC194" i="38" s="1"/>
  <c r="AB195" i="38"/>
  <c r="AB196" i="38"/>
  <c r="AB197" i="38"/>
  <c r="AC197" i="38" s="1"/>
  <c r="AB198" i="38"/>
  <c r="AB199" i="38"/>
  <c r="AB200" i="38"/>
  <c r="AB201" i="38"/>
  <c r="AB202" i="38"/>
  <c r="AB203" i="38"/>
  <c r="AB204" i="38"/>
  <c r="AB205" i="38"/>
  <c r="AC205" i="38" s="1"/>
  <c r="AB206" i="38"/>
  <c r="AC206" i="38" s="1"/>
  <c r="AB207" i="38"/>
  <c r="AB208" i="38"/>
  <c r="AC208" i="38" s="1"/>
  <c r="AB209" i="38"/>
  <c r="AB210" i="38"/>
  <c r="AC210" i="38" s="1"/>
  <c r="AB211" i="38"/>
  <c r="AB212" i="38"/>
  <c r="AB213" i="38"/>
  <c r="AC213" i="38" s="1"/>
  <c r="AB214" i="38"/>
  <c r="AC214" i="38" s="1"/>
  <c r="AB215" i="38"/>
  <c r="AB216" i="38"/>
  <c r="AB217" i="38"/>
  <c r="AB218" i="38"/>
  <c r="AC218" i="38" s="1"/>
  <c r="AB219" i="38"/>
  <c r="AB220" i="38"/>
  <c r="AB221" i="38"/>
  <c r="AC221" i="38" s="1"/>
  <c r="AB222" i="38"/>
  <c r="AC222" i="38" s="1"/>
  <c r="AB223" i="38"/>
  <c r="AB224" i="38"/>
  <c r="AC224" i="38" s="1"/>
  <c r="AB225" i="38"/>
  <c r="AB226" i="38"/>
  <c r="AC226" i="38" s="1"/>
  <c r="AB227" i="38"/>
  <c r="AB228" i="38"/>
  <c r="AB229" i="38"/>
  <c r="AC229" i="38" s="1"/>
  <c r="AB230" i="38"/>
  <c r="AB231" i="38"/>
  <c r="AB232" i="38"/>
  <c r="AC232" i="38" s="1"/>
  <c r="AB233" i="38"/>
  <c r="AB234" i="38"/>
  <c r="AB235" i="38"/>
  <c r="AB236" i="38"/>
  <c r="AB237" i="38"/>
  <c r="AC237" i="38" s="1"/>
  <c r="AB238" i="38"/>
  <c r="AC238" i="38" s="1"/>
  <c r="AB239" i="38"/>
  <c r="AB240" i="38"/>
  <c r="AC240" i="38" s="1"/>
  <c r="AB241" i="38"/>
  <c r="AB242" i="38"/>
  <c r="AC242" i="38" s="1"/>
  <c r="AB243" i="38"/>
  <c r="AB244" i="38"/>
  <c r="AB245" i="38"/>
  <c r="AC245" i="38" s="1"/>
  <c r="AB246" i="38"/>
  <c r="AC246" i="38" s="1"/>
  <c r="AB247" i="38"/>
  <c r="AB248" i="38"/>
  <c r="AB249" i="38"/>
  <c r="AB250" i="38"/>
  <c r="AC250" i="38" s="1"/>
  <c r="AB251" i="38"/>
  <c r="AB252" i="38"/>
  <c r="AB253" i="38"/>
  <c r="AC253" i="38" s="1"/>
  <c r="AB254" i="38"/>
  <c r="AC254" i="38" s="1"/>
  <c r="AB255" i="38"/>
  <c r="AB256" i="38"/>
  <c r="AC256" i="38" s="1"/>
  <c r="AB257" i="38"/>
  <c r="AB258" i="38"/>
  <c r="AC258" i="38" s="1"/>
  <c r="AB259" i="38"/>
  <c r="AB260" i="38"/>
  <c r="AB261" i="38"/>
  <c r="AC261" i="38" s="1"/>
  <c r="AB262" i="38"/>
  <c r="AB263" i="38"/>
  <c r="AB264" i="38"/>
  <c r="AB265" i="38"/>
  <c r="AB266" i="38"/>
  <c r="AB267" i="38"/>
  <c r="AB268" i="38"/>
  <c r="AB269" i="38"/>
  <c r="AC269" i="38" s="1"/>
  <c r="AB270" i="38"/>
  <c r="AC270" i="38" s="1"/>
  <c r="AB271" i="38"/>
  <c r="AB272" i="38"/>
  <c r="AC272" i="38" s="1"/>
  <c r="AB273" i="38"/>
  <c r="AB274" i="38"/>
  <c r="AC274" i="38" s="1"/>
  <c r="AB275" i="38"/>
  <c r="AB276" i="38"/>
  <c r="AB277" i="38"/>
  <c r="AC277" i="38" s="1"/>
  <c r="AB278" i="38"/>
  <c r="AC278" i="38" s="1"/>
  <c r="AB279" i="38"/>
  <c r="AB280" i="38"/>
  <c r="AB281" i="38"/>
  <c r="AB282" i="38"/>
  <c r="AC282" i="38" s="1"/>
  <c r="AB283" i="38"/>
  <c r="AB284" i="38"/>
  <c r="AB285" i="38"/>
  <c r="AC285" i="38" s="1"/>
  <c r="AB286" i="38"/>
  <c r="AC286" i="38" s="1"/>
  <c r="AB287" i="38"/>
  <c r="AB288" i="38"/>
  <c r="AC288" i="38" s="1"/>
  <c r="AB289" i="38"/>
  <c r="AB290" i="38"/>
  <c r="AC290" i="38" s="1"/>
  <c r="AB291" i="38"/>
  <c r="AB292" i="38"/>
  <c r="AB293" i="38"/>
  <c r="AC293" i="38" s="1"/>
  <c r="AB294" i="38"/>
  <c r="AB295" i="38"/>
  <c r="AB296" i="38"/>
  <c r="AC296" i="38" s="1"/>
  <c r="AB297" i="38"/>
  <c r="AB298" i="38"/>
  <c r="AB299" i="38"/>
  <c r="AB300" i="38"/>
  <c r="AB301" i="38"/>
  <c r="AC301" i="38" s="1"/>
  <c r="AB302" i="38"/>
  <c r="AC302" i="38" s="1"/>
  <c r="AB303" i="38"/>
  <c r="AB304" i="38"/>
  <c r="AC304" i="38" s="1"/>
  <c r="AB305" i="38"/>
  <c r="AB306" i="38"/>
  <c r="AC306" i="38" s="1"/>
  <c r="AB307" i="38"/>
  <c r="AB308" i="38"/>
  <c r="AB309" i="38"/>
  <c r="AC309" i="38" s="1"/>
  <c r="AB310" i="38"/>
  <c r="AC310" i="38" s="1"/>
  <c r="AB311" i="38"/>
  <c r="AB312" i="38"/>
  <c r="AB313" i="38"/>
  <c r="AB314" i="38"/>
  <c r="AC314" i="38" s="1"/>
  <c r="AB315" i="38"/>
  <c r="AB316" i="38"/>
  <c r="AB317" i="38"/>
  <c r="AC317" i="38" s="1"/>
  <c r="AB318" i="38"/>
  <c r="AC318" i="38" s="1"/>
  <c r="AB319" i="38"/>
  <c r="AB320" i="38"/>
  <c r="AC320" i="38" s="1"/>
  <c r="AB321" i="38"/>
  <c r="AB322" i="38"/>
  <c r="AC322" i="38" s="1"/>
  <c r="AB323" i="38"/>
  <c r="AB324" i="38"/>
  <c r="AB325" i="38"/>
  <c r="AC325" i="38" s="1"/>
  <c r="AB326" i="38"/>
  <c r="AB327" i="38"/>
  <c r="AB328" i="38"/>
  <c r="AB329" i="38"/>
  <c r="AB330" i="38"/>
  <c r="AB331" i="38"/>
  <c r="AB332" i="38"/>
  <c r="AB333" i="38"/>
  <c r="AC333" i="38" s="1"/>
  <c r="AB334" i="38"/>
  <c r="AC334" i="38" s="1"/>
  <c r="AB335" i="38"/>
  <c r="AB336" i="38"/>
  <c r="AC336" i="38" s="1"/>
  <c r="AB337" i="38"/>
  <c r="AB338" i="38"/>
  <c r="AC338" i="38" s="1"/>
  <c r="AB339" i="38"/>
  <c r="AB340" i="38"/>
  <c r="AB341" i="38"/>
  <c r="AC341" i="38" s="1"/>
  <c r="AB342" i="38"/>
  <c r="AC342" i="38" s="1"/>
  <c r="AB343" i="38"/>
  <c r="AB344" i="38"/>
  <c r="AB345" i="38"/>
  <c r="AB346" i="38"/>
  <c r="AB347" i="38"/>
  <c r="AB348" i="38"/>
  <c r="AB349" i="38"/>
  <c r="AC349" i="38" s="1"/>
  <c r="AB350" i="38"/>
  <c r="AC350" i="38" s="1"/>
  <c r="AB351" i="38"/>
  <c r="AB352" i="38"/>
  <c r="AC352" i="38" s="1"/>
  <c r="AB353" i="38"/>
  <c r="AB354" i="38"/>
  <c r="AC354" i="38" s="1"/>
  <c r="AB355" i="38"/>
  <c r="AB356" i="38"/>
  <c r="AB357" i="38"/>
  <c r="AC357" i="38" s="1"/>
  <c r="AB358" i="38"/>
  <c r="AB359" i="38"/>
  <c r="AB360" i="38"/>
  <c r="AC360" i="38" s="1"/>
  <c r="AB361" i="38"/>
  <c r="AB362" i="38"/>
  <c r="AB363" i="38"/>
  <c r="AB364" i="38"/>
  <c r="AB365" i="38"/>
  <c r="AC365" i="38" s="1"/>
  <c r="AB366" i="38"/>
  <c r="AC366" i="38" s="1"/>
  <c r="AB367" i="38"/>
  <c r="AB368" i="38"/>
  <c r="AC368" i="38" s="1"/>
  <c r="AB369" i="38"/>
  <c r="AB370" i="38"/>
  <c r="AC370" i="38" s="1"/>
  <c r="AB371" i="38"/>
  <c r="AB372" i="38"/>
  <c r="AB373" i="38"/>
  <c r="AC373" i="38" s="1"/>
  <c r="AB374" i="38"/>
  <c r="AC374" i="38" s="1"/>
  <c r="AB375" i="38"/>
  <c r="AB376" i="38"/>
  <c r="AB377" i="38"/>
  <c r="AB378" i="38"/>
  <c r="AC378" i="38" s="1"/>
  <c r="AB379" i="38"/>
  <c r="AB380" i="38"/>
  <c r="AB381" i="38"/>
  <c r="AC381" i="38" s="1"/>
  <c r="AB382" i="38"/>
  <c r="AC382" i="38" s="1"/>
  <c r="AC7" i="38"/>
  <c r="AC9" i="38"/>
  <c r="AC11" i="38"/>
  <c r="AC13" i="38"/>
  <c r="AC15" i="38"/>
  <c r="AC17" i="38"/>
  <c r="AC19" i="38"/>
  <c r="AC21" i="38"/>
  <c r="AC23" i="38"/>
  <c r="AC25" i="38"/>
  <c r="AC27" i="38"/>
  <c r="AC29" i="38"/>
  <c r="AC31" i="38"/>
  <c r="AC33" i="38"/>
  <c r="AC35" i="38"/>
  <c r="AC36" i="38"/>
  <c r="AC37" i="38"/>
  <c r="AC39" i="38"/>
  <c r="AC41" i="38"/>
  <c r="AC44" i="38"/>
  <c r="AC45" i="38"/>
  <c r="AC47" i="38"/>
  <c r="AC49" i="38"/>
  <c r="AC52" i="38"/>
  <c r="AC53" i="38"/>
  <c r="AC55" i="38"/>
  <c r="AC57" i="38"/>
  <c r="AC60" i="38"/>
  <c r="AC61" i="38"/>
  <c r="AC63" i="38"/>
  <c r="AC65" i="38"/>
  <c r="AC68" i="38"/>
  <c r="AC69" i="38"/>
  <c r="AC71" i="38"/>
  <c r="AC73" i="38"/>
  <c r="AC76" i="38"/>
  <c r="AC77" i="38"/>
  <c r="AC79" i="38"/>
  <c r="AC81" i="38"/>
  <c r="AC84" i="38"/>
  <c r="AC85" i="38"/>
  <c r="AC87" i="38"/>
  <c r="AC89" i="38"/>
  <c r="AC92" i="38"/>
  <c r="AC93" i="38"/>
  <c r="AC95" i="38"/>
  <c r="AC97" i="38"/>
  <c r="AC100" i="38"/>
  <c r="AC101" i="38"/>
  <c r="AC103" i="38"/>
  <c r="AC105" i="38"/>
  <c r="AC108" i="38"/>
  <c r="AC109" i="38"/>
  <c r="AC111" i="38"/>
  <c r="AC113" i="38"/>
  <c r="AC116" i="38"/>
  <c r="AC117" i="38"/>
  <c r="AC119" i="38"/>
  <c r="AC121" i="38"/>
  <c r="AC124" i="38"/>
  <c r="AC125" i="38"/>
  <c r="AC127" i="38"/>
  <c r="AC129" i="38"/>
  <c r="AC132" i="38"/>
  <c r="AC133" i="38"/>
  <c r="AC135" i="38"/>
  <c r="AC137" i="38"/>
  <c r="AC140" i="38"/>
  <c r="AC141" i="38"/>
  <c r="AC142" i="38"/>
  <c r="AC143" i="38"/>
  <c r="AC144" i="38"/>
  <c r="AC145" i="38"/>
  <c r="AC147" i="38"/>
  <c r="AC148" i="38"/>
  <c r="AC149" i="38"/>
  <c r="AC150" i="38"/>
  <c r="AC151" i="38"/>
  <c r="AC152" i="38"/>
  <c r="AC153" i="38"/>
  <c r="AC154" i="38"/>
  <c r="AC156" i="38"/>
  <c r="AC157" i="38"/>
  <c r="AC158" i="38"/>
  <c r="AC159" i="38"/>
  <c r="AC161" i="38"/>
  <c r="AC165" i="38"/>
  <c r="AC167" i="38"/>
  <c r="AC169" i="38"/>
  <c r="AC173" i="38"/>
  <c r="AC175" i="38"/>
  <c r="AC177" i="38"/>
  <c r="AC180" i="38"/>
  <c r="AC181" i="38"/>
  <c r="AC183" i="38"/>
  <c r="AC185" i="38"/>
  <c r="AC188" i="38"/>
  <c r="AC189" i="38"/>
  <c r="AC191" i="38"/>
  <c r="AC193" i="38"/>
  <c r="AC196" i="38"/>
  <c r="AC198" i="38"/>
  <c r="AC200" i="38"/>
  <c r="AC201" i="38"/>
  <c r="AC202" i="38"/>
  <c r="AC204" i="38"/>
  <c r="AC207" i="38"/>
  <c r="AC209" i="38"/>
  <c r="AC211" i="38"/>
  <c r="AC212" i="38"/>
  <c r="AC216" i="38"/>
  <c r="AC217" i="38"/>
  <c r="AC220" i="38"/>
  <c r="AC225" i="38"/>
  <c r="AC227" i="38"/>
  <c r="AC228" i="38"/>
  <c r="AC230" i="38"/>
  <c r="AC233" i="38"/>
  <c r="AC234" i="38"/>
  <c r="AC236" i="38"/>
  <c r="AC239" i="38"/>
  <c r="AC241" i="38"/>
  <c r="AC243" i="38"/>
  <c r="AC244" i="38"/>
  <c r="AC248" i="38"/>
  <c r="AC249" i="38"/>
  <c r="AC252" i="38"/>
  <c r="AC255" i="38"/>
  <c r="AC257" i="38"/>
  <c r="AC260" i="38"/>
  <c r="AC262" i="38"/>
  <c r="AC264" i="38"/>
  <c r="AC266" i="38"/>
  <c r="AC268" i="38"/>
  <c r="AC271" i="38"/>
  <c r="AC273" i="38"/>
  <c r="AC275" i="38"/>
  <c r="AC280" i="38"/>
  <c r="AC281" i="38"/>
  <c r="AC289" i="38"/>
  <c r="AC291" i="38"/>
  <c r="AC292" i="38"/>
  <c r="AC294" i="38"/>
  <c r="AC297" i="38"/>
  <c r="AC298" i="38"/>
  <c r="AC300" i="38"/>
  <c r="AC303" i="38"/>
  <c r="AC305" i="38"/>
  <c r="AC307" i="38"/>
  <c r="AC308" i="38"/>
  <c r="AC312" i="38"/>
  <c r="AC313" i="38"/>
  <c r="AC316" i="38"/>
  <c r="AC319" i="38"/>
  <c r="AC321" i="38"/>
  <c r="AC324" i="38"/>
  <c r="AC326" i="38"/>
  <c r="AC328" i="38"/>
  <c r="AC330" i="38"/>
  <c r="AC332" i="38"/>
  <c r="AC335" i="38"/>
  <c r="AC337" i="38"/>
  <c r="AC339" i="38"/>
  <c r="AC340" i="38"/>
  <c r="AC344" i="38"/>
  <c r="AC346" i="38"/>
  <c r="AC348" i="38"/>
  <c r="AC353" i="38"/>
  <c r="AC355" i="38"/>
  <c r="AC356" i="38"/>
  <c r="AC358" i="38"/>
  <c r="AC361" i="38"/>
  <c r="AC362" i="38"/>
  <c r="AC364" i="38"/>
  <c r="AC367" i="38"/>
  <c r="AC369" i="38"/>
  <c r="AC371" i="38"/>
  <c r="AC372" i="38"/>
  <c r="AC376" i="38"/>
  <c r="AC377" i="38"/>
  <c r="AC380" i="38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3" i="40"/>
  <c r="B3" i="26"/>
  <c r="B3" i="24"/>
  <c r="B3" i="27"/>
  <c r="G25" i="40" l="1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0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15" i="40"/>
  <c r="H216" i="40"/>
  <c r="H217" i="40"/>
  <c r="H218" i="40"/>
  <c r="H219" i="40"/>
  <c r="H220" i="40"/>
  <c r="H221" i="40"/>
  <c r="H222" i="40"/>
  <c r="H223" i="40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H238" i="40"/>
  <c r="H239" i="40"/>
  <c r="H240" i="40"/>
  <c r="H241" i="40"/>
  <c r="H242" i="40"/>
  <c r="H243" i="40"/>
  <c r="H244" i="40"/>
  <c r="H245" i="40"/>
  <c r="H246" i="40"/>
  <c r="H247" i="40"/>
  <c r="H248" i="40"/>
  <c r="H249" i="40"/>
  <c r="H250" i="40"/>
  <c r="H251" i="40"/>
  <c r="H252" i="40"/>
  <c r="H253" i="40"/>
  <c r="H254" i="40"/>
  <c r="H255" i="40"/>
  <c r="H256" i="40"/>
  <c r="H257" i="40"/>
  <c r="H258" i="40"/>
  <c r="H259" i="40"/>
  <c r="H260" i="40"/>
  <c r="H261" i="40"/>
  <c r="H262" i="40"/>
  <c r="H263" i="40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H289" i="40"/>
  <c r="H290" i="40"/>
  <c r="H291" i="40"/>
  <c r="H292" i="40"/>
  <c r="H293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H320" i="40"/>
  <c r="H321" i="40"/>
  <c r="H322" i="40"/>
  <c r="H323" i="40"/>
  <c r="H324" i="40"/>
  <c r="H325" i="40"/>
  <c r="H326" i="40"/>
  <c r="H327" i="40"/>
  <c r="H328" i="40"/>
  <c r="H329" i="40"/>
  <c r="H330" i="40"/>
  <c r="H331" i="40"/>
  <c r="H332" i="40"/>
  <c r="H333" i="40"/>
  <c r="H334" i="40"/>
  <c r="H335" i="40"/>
  <c r="H336" i="40"/>
  <c r="H337" i="40"/>
  <c r="H338" i="40"/>
  <c r="H339" i="40"/>
  <c r="H340" i="40"/>
  <c r="H341" i="40"/>
  <c r="H342" i="40"/>
  <c r="H343" i="40"/>
  <c r="H344" i="40"/>
  <c r="H345" i="40"/>
  <c r="H346" i="40"/>
  <c r="H347" i="40"/>
  <c r="H348" i="40"/>
  <c r="H349" i="40"/>
  <c r="H350" i="40"/>
  <c r="H351" i="40"/>
  <c r="H352" i="40"/>
  <c r="H353" i="40"/>
  <c r="H354" i="40"/>
  <c r="H355" i="40"/>
  <c r="H356" i="40"/>
  <c r="H357" i="40"/>
  <c r="H358" i="40"/>
  <c r="H359" i="40"/>
  <c r="H360" i="40"/>
  <c r="H361" i="40"/>
  <c r="H362" i="40"/>
  <c r="H363" i="40"/>
  <c r="H364" i="40"/>
  <c r="H365" i="40"/>
  <c r="H366" i="40"/>
  <c r="H367" i="40"/>
  <c r="H368" i="40"/>
  <c r="H369" i="40"/>
  <c r="H370" i="40"/>
  <c r="H371" i="40"/>
  <c r="H372" i="40"/>
  <c r="H373" i="40"/>
  <c r="H374" i="40"/>
  <c r="H375" i="40"/>
  <c r="H376" i="40"/>
  <c r="H377" i="40"/>
  <c r="H378" i="40"/>
  <c r="H379" i="40"/>
  <c r="H380" i="40"/>
  <c r="H381" i="40"/>
  <c r="H382" i="40"/>
  <c r="H383" i="40"/>
  <c r="H384" i="40"/>
  <c r="H385" i="40"/>
  <c r="H386" i="40"/>
  <c r="H387" i="40"/>
  <c r="H388" i="40"/>
  <c r="H389" i="40"/>
  <c r="H390" i="40"/>
  <c r="H391" i="40"/>
  <c r="H392" i="40"/>
  <c r="H393" i="40"/>
  <c r="H394" i="40"/>
  <c r="H395" i="40"/>
  <c r="H396" i="40"/>
  <c r="H397" i="40"/>
  <c r="H398" i="40"/>
  <c r="H399" i="40"/>
  <c r="H400" i="40"/>
  <c r="H401" i="40"/>
  <c r="H402" i="40"/>
  <c r="H403" i="40"/>
  <c r="H404" i="40"/>
  <c r="H405" i="40"/>
  <c r="H406" i="40"/>
  <c r="H407" i="40"/>
  <c r="H408" i="40"/>
  <c r="H409" i="40"/>
  <c r="H410" i="40"/>
  <c r="H411" i="40"/>
  <c r="H412" i="40"/>
  <c r="H413" i="40"/>
  <c r="H414" i="40"/>
  <c r="H415" i="40"/>
  <c r="H416" i="40"/>
  <c r="H417" i="40"/>
  <c r="H418" i="40"/>
  <c r="H419" i="40"/>
  <c r="H420" i="40"/>
  <c r="H421" i="40"/>
  <c r="H422" i="40"/>
  <c r="H423" i="40"/>
  <c r="H424" i="40"/>
  <c r="H425" i="40"/>
  <c r="H426" i="40"/>
  <c r="H427" i="40"/>
  <c r="H428" i="40"/>
  <c r="H429" i="40"/>
  <c r="H430" i="40"/>
  <c r="H431" i="40"/>
  <c r="H432" i="40"/>
  <c r="H433" i="40"/>
  <c r="H434" i="40"/>
  <c r="H435" i="40"/>
  <c r="H436" i="40"/>
  <c r="H437" i="40"/>
  <c r="H438" i="40"/>
  <c r="H439" i="40"/>
  <c r="H440" i="40"/>
  <c r="H441" i="40"/>
  <c r="H442" i="40"/>
  <c r="H443" i="40"/>
  <c r="H444" i="40"/>
  <c r="H445" i="40"/>
  <c r="H446" i="40"/>
  <c r="H447" i="40"/>
  <c r="H448" i="40"/>
  <c r="H449" i="40"/>
  <c r="H450" i="40"/>
  <c r="H451" i="40"/>
  <c r="H452" i="40"/>
  <c r="H453" i="40"/>
  <c r="H454" i="40"/>
  <c r="H455" i="40"/>
  <c r="H456" i="40"/>
  <c r="H457" i="40"/>
  <c r="H458" i="40"/>
  <c r="H459" i="40"/>
  <c r="H460" i="40"/>
  <c r="H461" i="40"/>
  <c r="H462" i="40"/>
  <c r="H463" i="40"/>
  <c r="H464" i="40"/>
  <c r="H465" i="40"/>
  <c r="H466" i="40"/>
  <c r="H467" i="40"/>
  <c r="H468" i="40"/>
  <c r="H469" i="40"/>
  <c r="H470" i="40"/>
  <c r="H471" i="40"/>
  <c r="H472" i="40"/>
  <c r="H473" i="40"/>
  <c r="H474" i="40"/>
  <c r="H475" i="40"/>
  <c r="H476" i="40"/>
  <c r="H477" i="40"/>
  <c r="H478" i="40"/>
  <c r="H479" i="40"/>
  <c r="H480" i="40"/>
  <c r="H481" i="40"/>
  <c r="H482" i="40"/>
  <c r="H483" i="40"/>
  <c r="H484" i="40"/>
  <c r="H485" i="40"/>
  <c r="H486" i="40"/>
  <c r="H487" i="40"/>
  <c r="H488" i="40"/>
  <c r="H489" i="40"/>
  <c r="H490" i="40"/>
  <c r="H491" i="40"/>
  <c r="H492" i="40"/>
  <c r="H493" i="40"/>
  <c r="H494" i="40"/>
  <c r="H495" i="40"/>
  <c r="H496" i="40"/>
  <c r="H497" i="40"/>
  <c r="H498" i="40"/>
  <c r="H499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69" i="40"/>
  <c r="G70" i="40"/>
  <c r="G71" i="40"/>
  <c r="G72" i="40"/>
  <c r="G73" i="40"/>
  <c r="G74" i="40"/>
  <c r="G75" i="40"/>
  <c r="G76" i="40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114" i="40"/>
  <c r="G115" i="40"/>
  <c r="G116" i="40"/>
  <c r="G117" i="40"/>
  <c r="G118" i="40"/>
  <c r="G119" i="40"/>
  <c r="G120" i="40"/>
  <c r="G121" i="40"/>
  <c r="G122" i="40"/>
  <c r="G123" i="40"/>
  <c r="G124" i="40"/>
  <c r="G125" i="40"/>
  <c r="G126" i="40"/>
  <c r="G127" i="40"/>
  <c r="G128" i="40"/>
  <c r="G129" i="40"/>
  <c r="G130" i="40"/>
  <c r="G131" i="40"/>
  <c r="G132" i="40"/>
  <c r="G133" i="40"/>
  <c r="G134" i="40"/>
  <c r="G135" i="40"/>
  <c r="G136" i="40"/>
  <c r="G137" i="40"/>
  <c r="G138" i="40"/>
  <c r="G139" i="40"/>
  <c r="G140" i="40"/>
  <c r="G141" i="40"/>
  <c r="G142" i="40"/>
  <c r="G143" i="40"/>
  <c r="G144" i="40"/>
  <c r="G145" i="40"/>
  <c r="G146" i="40"/>
  <c r="G147" i="40"/>
  <c r="G148" i="40"/>
  <c r="G149" i="40"/>
  <c r="G150" i="40"/>
  <c r="G151" i="40"/>
  <c r="G152" i="40"/>
  <c r="G153" i="40"/>
  <c r="G154" i="40"/>
  <c r="G155" i="40"/>
  <c r="G156" i="40"/>
  <c r="G157" i="40"/>
  <c r="G158" i="40"/>
  <c r="G159" i="40"/>
  <c r="G160" i="40"/>
  <c r="G161" i="40"/>
  <c r="G162" i="40"/>
  <c r="G163" i="40"/>
  <c r="G164" i="40"/>
  <c r="G165" i="40"/>
  <c r="G166" i="40"/>
  <c r="G167" i="40"/>
  <c r="G168" i="40"/>
  <c r="G169" i="40"/>
  <c r="G170" i="40"/>
  <c r="G171" i="40"/>
  <c r="G172" i="40"/>
  <c r="G173" i="40"/>
  <c r="G174" i="40"/>
  <c r="G175" i="40"/>
  <c r="G176" i="40"/>
  <c r="G177" i="40"/>
  <c r="G178" i="40"/>
  <c r="G179" i="40"/>
  <c r="G180" i="40"/>
  <c r="G181" i="40"/>
  <c r="G182" i="40"/>
  <c r="G183" i="40"/>
  <c r="G184" i="40"/>
  <c r="G185" i="40"/>
  <c r="G186" i="40"/>
  <c r="G187" i="40"/>
  <c r="G188" i="40"/>
  <c r="G189" i="40"/>
  <c r="G190" i="40"/>
  <c r="G191" i="40"/>
  <c r="G192" i="40"/>
  <c r="G193" i="40"/>
  <c r="G194" i="40"/>
  <c r="G195" i="40"/>
  <c r="G196" i="40"/>
  <c r="G197" i="40"/>
  <c r="G198" i="40"/>
  <c r="G199" i="40"/>
  <c r="G200" i="40"/>
  <c r="G201" i="40"/>
  <c r="G202" i="40"/>
  <c r="G203" i="40"/>
  <c r="G204" i="40"/>
  <c r="G205" i="40"/>
  <c r="G206" i="40"/>
  <c r="G207" i="40"/>
  <c r="G208" i="40"/>
  <c r="G209" i="40"/>
  <c r="G210" i="40"/>
  <c r="G211" i="40"/>
  <c r="G212" i="40"/>
  <c r="G213" i="40"/>
  <c r="G214" i="40"/>
  <c r="G215" i="40"/>
  <c r="G216" i="40"/>
  <c r="G217" i="40"/>
  <c r="G218" i="40"/>
  <c r="G219" i="40"/>
  <c r="G220" i="40"/>
  <c r="G221" i="40"/>
  <c r="G222" i="40"/>
  <c r="G223" i="40"/>
  <c r="G224" i="40"/>
  <c r="G225" i="40"/>
  <c r="G226" i="40"/>
  <c r="G227" i="40"/>
  <c r="G228" i="40"/>
  <c r="G229" i="40"/>
  <c r="G230" i="40"/>
  <c r="G231" i="40"/>
  <c r="G232" i="40"/>
  <c r="G233" i="40"/>
  <c r="G234" i="40"/>
  <c r="G235" i="40"/>
  <c r="G236" i="40"/>
  <c r="G237" i="40"/>
  <c r="G238" i="40"/>
  <c r="G239" i="40"/>
  <c r="G240" i="40"/>
  <c r="G241" i="40"/>
  <c r="G242" i="40"/>
  <c r="G243" i="40"/>
  <c r="G244" i="40"/>
  <c r="G245" i="40"/>
  <c r="G246" i="40"/>
  <c r="G247" i="40"/>
  <c r="G248" i="40"/>
  <c r="G249" i="40"/>
  <c r="G250" i="40"/>
  <c r="G251" i="40"/>
  <c r="G252" i="40"/>
  <c r="G253" i="40"/>
  <c r="G254" i="40"/>
  <c r="G255" i="40"/>
  <c r="G256" i="40"/>
  <c r="G257" i="40"/>
  <c r="G258" i="40"/>
  <c r="G259" i="40"/>
  <c r="G260" i="40"/>
  <c r="G261" i="40"/>
  <c r="G262" i="40"/>
  <c r="G263" i="40"/>
  <c r="G264" i="40"/>
  <c r="G265" i="40"/>
  <c r="G266" i="40"/>
  <c r="G267" i="40"/>
  <c r="G268" i="40"/>
  <c r="G269" i="40"/>
  <c r="G270" i="40"/>
  <c r="G271" i="40"/>
  <c r="G272" i="40"/>
  <c r="G273" i="40"/>
  <c r="G274" i="40"/>
  <c r="G275" i="40"/>
  <c r="G276" i="40"/>
  <c r="G277" i="40"/>
  <c r="G278" i="40"/>
  <c r="G279" i="40"/>
  <c r="G280" i="40"/>
  <c r="G281" i="40"/>
  <c r="G282" i="40"/>
  <c r="G283" i="40"/>
  <c r="G284" i="40"/>
  <c r="G285" i="40"/>
  <c r="G286" i="40"/>
  <c r="G287" i="40"/>
  <c r="G288" i="40"/>
  <c r="G289" i="40"/>
  <c r="G290" i="40"/>
  <c r="G291" i="40"/>
  <c r="G292" i="40"/>
  <c r="G293" i="40"/>
  <c r="G294" i="40"/>
  <c r="G295" i="40"/>
  <c r="G296" i="40"/>
  <c r="G297" i="40"/>
  <c r="G298" i="40"/>
  <c r="G299" i="40"/>
  <c r="G300" i="40"/>
  <c r="G301" i="40"/>
  <c r="G302" i="40"/>
  <c r="G303" i="40"/>
  <c r="G304" i="40"/>
  <c r="G305" i="40"/>
  <c r="G306" i="40"/>
  <c r="G307" i="40"/>
  <c r="G308" i="40"/>
  <c r="G309" i="40"/>
  <c r="G310" i="40"/>
  <c r="G311" i="40"/>
  <c r="G312" i="40"/>
  <c r="G313" i="40"/>
  <c r="G314" i="40"/>
  <c r="G315" i="40"/>
  <c r="G316" i="40"/>
  <c r="G317" i="40"/>
  <c r="G318" i="40"/>
  <c r="G319" i="40"/>
  <c r="G320" i="40"/>
  <c r="G321" i="40"/>
  <c r="G322" i="40"/>
  <c r="G323" i="40"/>
  <c r="G324" i="40"/>
  <c r="G325" i="40"/>
  <c r="G326" i="40"/>
  <c r="G327" i="40"/>
  <c r="G328" i="40"/>
  <c r="G329" i="40"/>
  <c r="G330" i="40"/>
  <c r="G331" i="40"/>
  <c r="G332" i="40"/>
  <c r="G333" i="40"/>
  <c r="G334" i="40"/>
  <c r="G335" i="40"/>
  <c r="G336" i="40"/>
  <c r="G337" i="40"/>
  <c r="G338" i="40"/>
  <c r="G339" i="40"/>
  <c r="G340" i="40"/>
  <c r="G341" i="40"/>
  <c r="G342" i="40"/>
  <c r="G343" i="40"/>
  <c r="G344" i="40"/>
  <c r="G345" i="40"/>
  <c r="G346" i="40"/>
  <c r="G347" i="40"/>
  <c r="G348" i="40"/>
  <c r="G349" i="40"/>
  <c r="G350" i="40"/>
  <c r="G351" i="40"/>
  <c r="G352" i="40"/>
  <c r="G353" i="40"/>
  <c r="G354" i="40"/>
  <c r="G355" i="40"/>
  <c r="G356" i="40"/>
  <c r="G357" i="40"/>
  <c r="G358" i="40"/>
  <c r="G359" i="40"/>
  <c r="G360" i="40"/>
  <c r="G361" i="40"/>
  <c r="G362" i="40"/>
  <c r="G363" i="40"/>
  <c r="G364" i="40"/>
  <c r="G365" i="40"/>
  <c r="G366" i="40"/>
  <c r="G367" i="40"/>
  <c r="G368" i="40"/>
  <c r="G369" i="40"/>
  <c r="G370" i="40"/>
  <c r="G371" i="40"/>
  <c r="G372" i="40"/>
  <c r="G373" i="40"/>
  <c r="G374" i="40"/>
  <c r="G375" i="40"/>
  <c r="G376" i="40"/>
  <c r="G377" i="40"/>
  <c r="G378" i="40"/>
  <c r="G379" i="40"/>
  <c r="G380" i="40"/>
  <c r="G381" i="40"/>
  <c r="G382" i="40"/>
  <c r="G383" i="40"/>
  <c r="G384" i="40"/>
  <c r="G385" i="40"/>
  <c r="G386" i="40"/>
  <c r="G387" i="40"/>
  <c r="G388" i="40"/>
  <c r="G389" i="40"/>
  <c r="G390" i="40"/>
  <c r="G391" i="40"/>
  <c r="G392" i="40"/>
  <c r="G393" i="40"/>
  <c r="G394" i="40"/>
  <c r="G395" i="40"/>
  <c r="G396" i="40"/>
  <c r="G397" i="40"/>
  <c r="G398" i="40"/>
  <c r="G399" i="40"/>
  <c r="G400" i="40"/>
  <c r="G401" i="40"/>
  <c r="G402" i="40"/>
  <c r="G403" i="40"/>
  <c r="G404" i="40"/>
  <c r="G405" i="40"/>
  <c r="G406" i="40"/>
  <c r="G407" i="40"/>
  <c r="G408" i="40"/>
  <c r="G409" i="40"/>
  <c r="G410" i="40"/>
  <c r="G411" i="40"/>
  <c r="G412" i="40"/>
  <c r="G413" i="40"/>
  <c r="G414" i="40"/>
  <c r="G415" i="40"/>
  <c r="G416" i="40"/>
  <c r="G417" i="40"/>
  <c r="G418" i="40"/>
  <c r="G419" i="40"/>
  <c r="G420" i="40"/>
  <c r="G421" i="40"/>
  <c r="G422" i="40"/>
  <c r="G423" i="40"/>
  <c r="G424" i="40"/>
  <c r="G425" i="40"/>
  <c r="G426" i="40"/>
  <c r="G427" i="40"/>
  <c r="G428" i="40"/>
  <c r="G429" i="40"/>
  <c r="G430" i="40"/>
  <c r="G431" i="40"/>
  <c r="G432" i="40"/>
  <c r="G433" i="40"/>
  <c r="G434" i="40"/>
  <c r="G435" i="40"/>
  <c r="G436" i="40"/>
  <c r="G437" i="40"/>
  <c r="G438" i="40"/>
  <c r="G439" i="40"/>
  <c r="G440" i="40"/>
  <c r="G441" i="40"/>
  <c r="G442" i="40"/>
  <c r="G443" i="40"/>
  <c r="G444" i="40"/>
  <c r="G445" i="40"/>
  <c r="G446" i="40"/>
  <c r="G447" i="40"/>
  <c r="G448" i="40"/>
  <c r="G449" i="40"/>
  <c r="G450" i="40"/>
  <c r="G451" i="40"/>
  <c r="G452" i="40"/>
  <c r="G453" i="40"/>
  <c r="G454" i="40"/>
  <c r="G455" i="40"/>
  <c r="G456" i="40"/>
  <c r="G457" i="40"/>
  <c r="G458" i="40"/>
  <c r="G459" i="40"/>
  <c r="G460" i="40"/>
  <c r="G461" i="40"/>
  <c r="G462" i="40"/>
  <c r="G463" i="40"/>
  <c r="G464" i="40"/>
  <c r="G465" i="40"/>
  <c r="G466" i="40"/>
  <c r="G467" i="40"/>
  <c r="G468" i="40"/>
  <c r="G469" i="40"/>
  <c r="G470" i="40"/>
  <c r="G471" i="40"/>
  <c r="G472" i="40"/>
  <c r="G473" i="40"/>
  <c r="G474" i="40"/>
  <c r="G475" i="40"/>
  <c r="G476" i="40"/>
  <c r="G477" i="40"/>
  <c r="G478" i="40"/>
  <c r="G479" i="40"/>
  <c r="G480" i="40"/>
  <c r="G481" i="40"/>
  <c r="G482" i="40"/>
  <c r="G483" i="40"/>
  <c r="G484" i="40"/>
  <c r="G485" i="40"/>
  <c r="G486" i="40"/>
  <c r="G487" i="40"/>
  <c r="G488" i="40"/>
  <c r="G489" i="40"/>
  <c r="G490" i="40"/>
  <c r="G491" i="40"/>
  <c r="G492" i="40"/>
  <c r="G493" i="40"/>
  <c r="G494" i="40"/>
  <c r="G495" i="40"/>
  <c r="G496" i="40"/>
  <c r="G497" i="40"/>
  <c r="G498" i="40"/>
  <c r="G499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C5" i="26"/>
  <c r="C5" i="24"/>
  <c r="B24" i="24"/>
  <c r="C5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B23" i="27"/>
  <c r="L6" i="39"/>
  <c r="M6" i="39" a="1"/>
  <c r="M6" i="39" s="1"/>
  <c r="M35" i="39" a="1"/>
  <c r="M35" i="39" s="1"/>
  <c r="M34" i="39" a="1"/>
  <c r="M34" i="39" s="1"/>
  <c r="M33" i="39" a="1"/>
  <c r="M33" i="39" s="1"/>
  <c r="M32" i="39" a="1"/>
  <c r="M32" i="39" s="1"/>
  <c r="M30" i="39" a="1"/>
  <c r="M30" i="39" s="1"/>
  <c r="M29" i="39" a="1"/>
  <c r="M29" i="39" s="1"/>
  <c r="M28" i="39" a="1"/>
  <c r="M28" i="39" s="1"/>
  <c r="M27" i="39" a="1"/>
  <c r="M27" i="39" s="1"/>
  <c r="M26" i="39" a="1"/>
  <c r="M26" i="39" s="1"/>
  <c r="M25" i="39" a="1"/>
  <c r="M25" i="39" s="1"/>
  <c r="M24" i="39" a="1"/>
  <c r="M24" i="39" s="1"/>
  <c r="M23" i="39" a="1"/>
  <c r="M23" i="39" s="1"/>
  <c r="M22" i="39" a="1"/>
  <c r="M22" i="39" s="1"/>
  <c r="M21" i="39" a="1"/>
  <c r="M21" i="39" s="1"/>
  <c r="M20" i="39" a="1"/>
  <c r="M20" i="39" s="1"/>
  <c r="M19" i="39" a="1"/>
  <c r="M19" i="39" s="1"/>
  <c r="M17" i="39" a="1"/>
  <c r="M17" i="39" s="1"/>
  <c r="M16" i="39" a="1"/>
  <c r="M16" i="39" s="1"/>
  <c r="M15" i="39" a="1"/>
  <c r="M15" i="39" s="1"/>
  <c r="M13" i="39" a="1"/>
  <c r="M13" i="39" s="1"/>
  <c r="M12" i="39" a="1"/>
  <c r="M12" i="39" s="1"/>
  <c r="M10" i="39" a="1"/>
  <c r="M10" i="39" s="1"/>
  <c r="M9" i="39" a="1"/>
  <c r="M9" i="39" s="1"/>
  <c r="M8" i="39" a="1"/>
  <c r="M8" i="39" s="1"/>
  <c r="M7" i="39" a="1"/>
  <c r="M7" i="39" s="1"/>
  <c r="K7" i="39"/>
  <c r="K6" i="39" s="1"/>
  <c r="K12" i="39"/>
  <c r="K19" i="39"/>
  <c r="K32" i="39"/>
  <c r="L7" i="39"/>
  <c r="L12" i="39"/>
  <c r="L19" i="39"/>
  <c r="L32" i="39"/>
  <c r="M37" i="39" l="1"/>
  <c r="L37" i="39"/>
  <c r="K37" i="39"/>
  <c r="C2" i="39" l="1"/>
  <c r="M14" i="39" l="1" a="1"/>
  <c r="M14" i="39" s="1"/>
  <c r="H3" i="2" l="1"/>
  <c r="H13" i="26" l="1"/>
  <c r="H14" i="40" l="1"/>
  <c r="H15" i="40"/>
  <c r="H16" i="40"/>
  <c r="H17" i="40"/>
  <c r="H18" i="40"/>
  <c r="H19" i="40"/>
  <c r="H20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B25" i="40"/>
  <c r="F25" i="40"/>
  <c r="F23" i="40" l="1"/>
  <c r="H10" i="40"/>
  <c r="H23" i="40"/>
  <c r="G23" i="40"/>
  <c r="E14" i="26" l="1"/>
  <c r="E16" i="26"/>
  <c r="E17" i="26"/>
  <c r="E18" i="26"/>
  <c r="E19" i="26"/>
  <c r="E13" i="26"/>
  <c r="G26" i="26"/>
  <c r="H26" i="26"/>
  <c r="F26" i="26"/>
  <c r="B26" i="26"/>
  <c r="E4" i="5"/>
  <c r="L3" i="3"/>
  <c r="N4" i="18"/>
  <c r="N4" i="4"/>
  <c r="N2" i="18" l="1"/>
  <c r="F24" i="26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D15" i="27" l="1"/>
  <c r="D16" i="27"/>
  <c r="H10" i="27"/>
  <c r="H10" i="26"/>
  <c r="G24" i="26"/>
  <c r="H24" i="26"/>
  <c r="H21" i="27"/>
  <c r="D13" i="27"/>
  <c r="D17" i="27"/>
  <c r="C8" i="27"/>
  <c r="E13" i="27"/>
  <c r="D14" i="27"/>
  <c r="E17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G13" i="24"/>
  <c r="H24" i="24"/>
  <c r="G24" i="24"/>
  <c r="G22" i="24" l="1"/>
  <c r="H22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7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7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7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7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7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7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7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7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7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7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7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7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7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7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7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7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7" background="1" saveData="1">
    <dbPr connection="Provider=Microsoft.Mashup.OleDb.1;Data Source=$Workbook$;Location=REPRESENTANTES_IV;Extended Properties=&quot;&quot;" command="SELECT * FROM [REPRESENTANTES_IV]"/>
  </connection>
  <connection id="18" xr16:uid="{0EB337B9-0BDE-4029-8BDF-7CD55813A8E7}" keepAlive="1" name="Consulta - tb_Atualizacao_BI" description="Conexão com a consulta 'tb_Atualizacao_BI' na pasta de trabalho." type="5" refreshedVersion="7" background="1" saveData="1">
    <dbPr connection="Provider=Microsoft.Mashup.OleDb.1;Data Source=$Workbook$;Location=tb_Atualizacao_BI;Extended Properties=&quot;&quot;" command="SELECT * FROM [tb_Atualizacao_BI]"/>
  </connection>
  <connection id="19" xr16:uid="{64AD05F7-360F-4546-8AFA-4642FFA53C76}" name="Consulta - VALORES_IV_EMH" description="Conexão com a consulta 'VALORES_IV_EMH' na pasta de trabalho." type="100" refreshedVersion="7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20" xr16:uid="{B3369CEF-D95C-4B72-A90B-7834F18EB6AD}" name="Consulta - VALORES_IV_ESP" description="Conexão com a consulta 'VALORES_IV_ESP' na pasta de trabalho." type="100" refreshedVersion="7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1" xr16:uid="{6261200F-9413-47EE-A054-E9B80895B79F}" name="Consulta - VALORES_IV_GER" description="Conexão com a consulta 'VALORES_IV_GER' na pasta de trabalho." type="100" refreshedVersion="7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2" xr16:uid="{1B8070D3-1C52-4A43-ADA5-BA8410D1E308}" name="Consulta - VALORES_IV_HSP" description="Conexão com a consulta 'VALORES_IV_HSP' na pasta de trabalho." type="100" refreshedVersion="7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3" xr16:uid="{76298432-6B58-42B5-9F10-C3E9A5A88BBF}" keepAlive="1" name="Consulta - VW_MOVIMENTO_IV_VISITAS" description="Conexão com a consulta 'VW_MOVIMENTO_IV_VISITAS' na pasta de trabalho." type="5" refreshedVersion="7" background="1" saveData="1">
    <dbPr connection="Provider=Microsoft.Mashup.OleDb.1;Data Source=$Workbook$;Location=VW_MOVIMENTO_IV_VISITAS;Extended Properties=&quot;&quot;" command="SELECT * FROM [VW_MOVIMENTO_IV_VISITAS]"/>
  </connection>
  <connection id="24" xr16:uid="{D2D981F2-7C4E-4999-B1FE-A38AF2193B8D}" keepAlive="1" name="Consulta - VW_PREMIO_IV" description="Conexão com a consulta 'VW_PREMIO_IV' na pasta de trabalho." type="5" refreshedVersion="7" background="1" saveData="1">
    <dbPr connection="Provider=Microsoft.Mashup.OleDb.1;Data Source=$Workbook$;Location=VW_PREMIO_IV;Extended Properties=&quot;&quot;" command="SELECT * FROM [VW_PREMIO_IV]"/>
  </connection>
  <connection id="25" xr16:uid="{E892D91C-1D18-455D-8CC6-A0954FA04D41}" keepAlive="1" name="ModelConnection_DadosExternos_1" description="Modelo de Dados" type="5" refreshedVersion="7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90F8BAD3-0772-4ADA-B70B-097E499E6F50}" keepAlive="1" name="ModelConnection_DadosExternos_11" description="Modelo de Dados" type="5" refreshedVersion="7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6B3DC5C0-FE95-472B-93FE-BC28EF394997}" keepAlive="1" name="ModelConnection_DadosExternos_2" description="Modelo de Dados" type="5" refreshedVersion="7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CBF9605D-DBCA-4471-8AF7-B30D126E7749}" keepAlive="1" name="ModelConnection_DadosExternos_21" description="Modelo de Dados" type="5" refreshedVersion="7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4B202CEA-CA65-4B90-88DE-E97B27EDF30F}" keepAlive="1" name="ModelConnection_DadosExternos_22" description="Modelo de Dados" type="5" refreshedVersion="7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3955042C-E3E0-449C-ACEF-4D704C78BF06}" keepAlive="1" name="ModelConnection_DadosExternos_3" description="Modelo de Dados" type="5" refreshedVersion="7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AFFB620E-159D-4870-8F61-5EBAA2290977}" keepAlive="1" name="ModelConnection_DadosExternos_31" description="Modelo de Dados" type="5" refreshedVersion="7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F46FB34C-87B7-4CF8-B405-C2E516E05631}" keepAlive="1" name="ModelConnection_DadosExternos_32" description="Modelo de Dados" type="5" refreshedVersion="7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7039003B-175A-4D9C-9A63-4889D31E1C4C}" keepAlive="1" name="ModelConnection_DadosExternos_33" description="Modelo de Dados" type="5" refreshedVersion="7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B3B0CE96-B8BE-4F72-ABDE-9F40BBBA65E6}" keepAlive="1" name="ModelConnection_DadosExternos_4" description="Modelo de Dados" type="5" refreshedVersion="7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155E0DA-FA1A-4D3D-BFC4-70F526B30CD4}" keepAlive="1" name="ModelConnection_DadosExternos_5" description="Modelo de Dados" type="5" refreshedVersion="7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85D8BB27-39EF-4E32-A640-7A1E26E26E73}" keepAlive="1" name="ModelConnection_DadosExternos_51" description="Modelo de Dados" type="5" refreshedVersion="7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E7B43876-7488-4634-BEBB-6D99CE52281F}" keepAlive="1" name="ModelConnection_DadosExternos_6" description="Modelo de Dados" type="5" refreshedVersion="7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29B732BD-A110-40A8-84B9-F7A0BB7BECC6}" keepAlive="1" name="ModelConnection_DadosExternos_61" description="Modelo de Dados" type="5" refreshedVersion="7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19402F01-9DA8-4448-B8B9-8889ECDE6A43}" keepAlive="1" name="ModelConnection_DadosExternos_7" description="Modelo de Dados" type="5" refreshedVersion="7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D036FEC7-B692-4382-B320-34C0361B7A71}" keepAlive="1" name="ModelConnection_DadosExternos_8" description="Modelo de Dados" type="5" refreshedVersion="7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<sst xmlns="http://schemas.openxmlformats.org/spreadsheetml/2006/main" count="17663" uniqueCount="555">
  <si>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</si>
  <si>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</si>
  <si>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</si>
  <si>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</si>
  <si>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</si>
  <si>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</si>
  <si>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</si>
  <si>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</si>
  <si>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</si>
  <si>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</si>
  <si>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</si>
  <si>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</si>
  <si>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</si>
  <si>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</si>
  <si>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</si>
  <si>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</si>
  <si>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</si>
  <si>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</si>
  <si>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</si>
  <si>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</si>
  <si>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</si>
  <si>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</si>
  <si>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</si>
  <si>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</si>
  <si>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</si>
  <si>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</si>
  <si>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</si>
  <si>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</si>
  <si>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</si>
  <si>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</si>
  <si>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</si>
  <si>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</si>
  <si>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</si>
  <si>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</si>
  <si>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</si>
  <si>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</si>
  <si>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</si>
  <si>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</si>
  <si>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</si>
  <si>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</si>
  <si>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</si>
  <si>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</si>
  <si>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</si>
  <si>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</si>
  <si>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</si>
  <si>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</si>
  <si>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</si>
  <si>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</si>
  <si>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</si>
  <si>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</si>
  <si>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</si>
  <si>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</si>
  <si>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</si>
  <si>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</si>
  <si>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</si>
  <si>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</si>
  <si>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HIZENTRA</t>
  </si>
  <si>
    <t>PRIVIGEN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</si>
  <si>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</si>
  <si>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</si>
  <si>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</si>
  <si>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</si>
  <si>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</si>
  <si>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</si>
  <si>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</si>
  <si>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</si>
  <si>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</si>
  <si>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</si>
  <si>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</si>
  <si>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</si>
  <si>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</si>
  <si>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</si>
  <si>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</si>
  <si>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</si>
  <si>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</si>
  <si>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</si>
  <si>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BRASÍLIA</t>
  </si>
  <si>
    <t>DF</t>
  </si>
  <si>
    <t>PRIVADO</t>
  </si>
  <si>
    <t>representante-ESP-NO@csl</t>
  </si>
  <si>
    <t>HOSPITAL SANTA MARTA LTDA - BRASÍLIA-DF (00.610.980/0001-44)</t>
  </si>
  <si>
    <t>MACEIÓ</t>
  </si>
  <si>
    <t>AL</t>
  </si>
  <si>
    <t>representante-EMH-NO@csl</t>
  </si>
  <si>
    <t>SÃO LUÍS</t>
  </si>
  <si>
    <t>MA</t>
  </si>
  <si>
    <t>HBA - SALVADOR-BA (05.469.172/0001-22)</t>
  </si>
  <si>
    <t>SALVADOR</t>
  </si>
  <si>
    <t>BA</t>
  </si>
  <si>
    <t>FORTALEZA</t>
  </si>
  <si>
    <t>CE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</si>
  <si>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</si>
  <si>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</si>
  <si>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</si>
  <si>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</si>
  <si>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</si>
  <si>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</si>
  <si>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</si>
  <si>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</si>
  <si>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</si>
  <si>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</si>
  <si>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</si>
  <si>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</si>
  <si>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</si>
  <si>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ARACAJU</t>
  </si>
  <si>
    <t>SE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</si>
  <si>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</si>
  <si>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</si>
  <si>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</si>
  <si>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</si>
  <si>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</si>
  <si>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BELO HORIZONTE</t>
  </si>
  <si>
    <t>HOSPITAL MORIAH - SÃO PAULO-SP (19.056.055/0001-41)</t>
  </si>
  <si>
    <t>HOSPITAL BANDEIRANTES LTDA - SÃO PAULO-SP (21.371.777/0001-32)</t>
  </si>
  <si>
    <t>ESHO - HOSPITAL PRO-CARDIACO - RIO DE JANEIRO-RJ (29.435.005/0051-98)</t>
  </si>
  <si>
    <t>NATAL</t>
  </si>
  <si>
    <t>RN</t>
  </si>
  <si>
    <t>ESHO EMPRESA DE SERVICOS HOSPITALARES - SÃO PAULO-SP (29.435.005/0099-32)</t>
  </si>
  <si>
    <t>representante-ESP-SP@csl</t>
  </si>
  <si>
    <t>LARANJEIRAS CLINICA PERINATAL - RIO DE JANEIRO-RJ (33.419.482/0002-59)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</si>
  <si>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</si>
  <si>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</si>
  <si>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</si>
  <si>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</si>
  <si>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</si>
  <si>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</si>
  <si>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</si>
  <si>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9 DE JULHO - SÃO PAULO-SP (60.884.855/0003-16)</t>
  </si>
  <si>
    <t>HOSPITAL SAO LUCAS - RIO DE JANEIRO-RJ (60.884.855/0016-30)</t>
  </si>
  <si>
    <t>HOSPITAL BRASILIA - BRASÍLIA-DF (60.884.855/0022-89)</t>
  </si>
  <si>
    <t>SC</t>
  </si>
  <si>
    <t>SEPACO - SÃO PAULO-SP (60.961.422/0001-55)</t>
  </si>
  <si>
    <t>HOSPITAL SAO CAMILO - SANTANA - SÃO PAULO-SP (60.975.737/0012-04)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</si>
  <si>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</si>
  <si>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</si>
  <si>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</si>
  <si>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representante-HSP-NO@csl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</si>
  <si>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</si>
  <si>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</si>
  <si>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</si>
  <si>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</si>
  <si>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HOSPITAL DO CORACAO DE NATAL LTDA - NATAL-RN (00.820.737/0001-50)</t>
  </si>
  <si>
    <t>HOSPITAL COPA DOR (REDE DOR) - RIO DE JANEIRO-RJ (06.047.087/0009-96)</t>
  </si>
  <si>
    <t>GOIÂNIA</t>
  </si>
  <si>
    <t>GO</t>
  </si>
  <si>
    <t>HOSPITAL ALIANCA - SALVADOR-BA (13.016.092/0001-40)</t>
  </si>
  <si>
    <t>SOCIEDADE BENEFICENTE DE PRESIDENTE BERNARDES - SÃO PAULO-SP (19.803.199/0001-14)</t>
  </si>
  <si>
    <t>IRMANDADE DA SANTA CASA DE MISERICORDIA DE SAO PAULO - SÃO PAULO-SP (62.779.145/0001-90)</t>
  </si>
  <si>
    <t>CAMPINAS</t>
  </si>
  <si>
    <t>DEPOSITO-ARMAZEM DE FORTALEZA - FORTALEZA-CE (05.874.946/0002-81)</t>
  </si>
  <si>
    <t>HOSPITAL SAO CAMILO - IPIRANGA - SÃO PAULO-SP (60.975.737/0051-10)</t>
  </si>
  <si>
    <t>PUBLICO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</si>
  <si>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</si>
  <si>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</si>
  <si>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</si>
  <si>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</si>
  <si>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PESSOA FISICA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</si>
  <si>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</si>
  <si>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</si>
  <si>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</si>
  <si>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</si>
  <si>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</si>
  <si>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</si>
  <si>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</si>
  <si>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</si>
  <si>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</si>
  <si>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</si>
  <si>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</si>
  <si>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</si>
  <si>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</si>
  <si>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</si>
  <si>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</si>
  <si>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</si>
  <si>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</si>
  <si>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</si>
  <si>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</si>
  <si>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</si>
  <si>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</si>
  <si>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</si>
  <si>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</si>
  <si>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</si>
  <si>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</si>
  <si>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</si>
  <si>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</si>
  <si>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</si>
  <si>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</si>
  <si>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</si>
  <si>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</si>
  <si>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</si>
  <si>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</si>
  <si>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</si>
  <si>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</si>
  <si>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</si>
  <si>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</si>
  <si>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</si>
  <si>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</si>
  <si>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</si>
  <si>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</si>
  <si>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</si>
  <si>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</si>
  <si>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</si>
  <si>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</si>
  <si>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</si>
  <si>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</si>
  <si>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</si>
  <si>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</si>
  <si>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</si>
  <si>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</si>
  <si>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</si>
  <si>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</si>
  <si>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</si>
  <si>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</si>
  <si>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</si>
  <si>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</si>
  <si>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</si>
  <si>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</si>
  <si>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</si>
  <si>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</si>
  <si>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</si>
  <si>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</si>
  <si>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</si>
  <si>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</si>
  <si>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</si>
  <si>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</si>
  <si>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</si>
  <si>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</si>
  <si>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</si>
  <si>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</si>
  <si>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</si>
  <si>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</si>
  <si>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</si>
  <si>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</si>
  <si>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</si>
  <si>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</si>
  <si>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</si>
  <si>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</si>
  <si>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</si>
  <si>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</si>
  <si>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</si>
  <si>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</si>
  <si>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</si>
  <si>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</si>
  <si>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</si>
  <si>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</si>
  <si>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</si>
  <si>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</si>
  <si>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</si>
  <si>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</si>
  <si>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</si>
  <si>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</si>
  <si>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</si>
  <si>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</si>
  <si>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</si>
  <si>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</si>
  <si>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</si>
  <si>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</si>
  <si>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</si>
  <si>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</si>
  <si>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</si>
  <si>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</si>
  <si>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</si>
  <si>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</si>
  <si>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</si>
  <si>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</si>
  <si>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</si>
  <si>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</si>
  <si>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</si>
  <si>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</si>
  <si>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</si>
  <si>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</si>
  <si>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</si>
  <si>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</si>
  <si>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</si>
  <si>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</si>
  <si>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</si>
  <si>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</si>
  <si>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</si>
  <si>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</si>
  <si>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</si>
  <si>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</si>
  <si>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</si>
  <si>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</si>
  <si>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</si>
  <si>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</si>
  <si>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</si>
  <si>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</si>
  <si>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</si>
  <si>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</si>
  <si>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</si>
  <si>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</si>
  <si>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</si>
  <si>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</si>
  <si>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</si>
  <si>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</si>
  <si>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</si>
  <si>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</si>
  <si>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</si>
  <si>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</si>
  <si>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</si>
  <si>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</si>
  <si>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</si>
  <si>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</si>
  <si>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</si>
  <si>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</si>
  <si>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</si>
  <si>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</si>
  <si>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</si>
  <si>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</si>
  <si>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</si>
  <si>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</si>
  <si>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</si>
  <si>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</si>
  <si>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</si>
  <si>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</si>
  <si>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</si>
  <si>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</si>
  <si>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</si>
  <si>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</si>
  <si>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</si>
  <si>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</si>
  <si>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</si>
  <si>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</si>
  <si>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</si>
  <si>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</si>
  <si>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</si>
  <si>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</si>
  <si>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</si>
  <si>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</si>
  <si>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</si>
  <si>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</si>
  <si>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</si>
  <si>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</si>
  <si>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</si>
  <si>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</si>
  <si>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</si>
  <si>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</si>
  <si>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</si>
  <si>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</si>
  <si>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</si>
  <si>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</si>
  <si>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</si>
  <si>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</si>
  <si>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</si>
  <si>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</si>
  <si>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</si>
  <si>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</si>
  <si>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</si>
  <si>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</si>
  <si>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</si>
  <si>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</si>
  <si>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</si>
  <si>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</si>
  <si>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</si>
  <si>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</si>
  <si>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</si>
  <si>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TERESINA</t>
  </si>
  <si>
    <t>PI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</si>
  <si>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</si>
  <si>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</si>
  <si>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</si>
  <si>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</si>
  <si>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</si>
  <si>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</si>
  <si>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</si>
  <si>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</si>
  <si>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</si>
  <si>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</si>
  <si>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</si>
  <si>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</si>
  <si>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</si>
  <si>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REPRESENTANTES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</si>
  <si>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</si>
  <si>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</si>
  <si>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</si>
  <si>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</si>
  <si>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</si>
  <si>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</si>
  <si>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</si>
  <si>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</si>
  <si>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</si>
  <si>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</si>
  <si>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</si>
  <si>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</si>
  <si>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</si>
  <si>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</si>
  <si>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</si>
  <si>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</si>
  <si>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</si>
  <si>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</si>
  <si>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</si>
  <si>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HOSPITAL SAO RAFAEL S.A - SALVADOR-BA (27.372.066/0001-69)</t>
  </si>
  <si>
    <t>HOSPITAL E CLINICA SAO GONCALO - SÃO GONÇALO-RJ (31.671.480/0001-46)</t>
  </si>
  <si>
    <t>SÃO GONÇALO</t>
  </si>
  <si>
    <t>ACRÉSCIMOS (+)</t>
  </si>
  <si>
    <t>DESCONTOS (-)</t>
  </si>
  <si>
    <t>TOTAL PREMIAÇÃO</t>
  </si>
  <si>
    <t>HOSPITAL UNIV. PROFESSOR POLYDORO ERNANI DE SAO THIAGO - FLORIANÓPOLIS-SC (15.126.437/0034-01)</t>
  </si>
  <si>
    <t>HOSPITAL E MATERNIDADE CELSO PIERRO - CAMPINAS-SP (46.020.301/0002-69)</t>
  </si>
  <si>
    <t>E8389</t>
  </si>
  <si>
    <t>BIOSTATE 500UI</t>
  </si>
  <si>
    <t>SANTA CASA DE MISERICORDIA DE BARRETOS - BARRETOS-SP (44.782.779/0001-10)</t>
  </si>
  <si>
    <t>BARRETOS</t>
  </si>
  <si>
    <t>HOSPITAL SAO VICENTE DE PAULO - RIO DE JANEIRO-RJ (18.010.750/0001-00)</t>
  </si>
  <si>
    <t>HOSPITAL UNIMED - VOLTA REDONDA-RJ (35.917.970/0007-26)</t>
  </si>
  <si>
    <t>VOLTA REDONDA</t>
  </si>
  <si>
    <t>HOSPITAL SAO LUIZ ANALIA FRANCO (REDE DOR) - SÃO PAULO-SP (06.047.087/0001-39)</t>
  </si>
  <si>
    <t>INGOH - INSTITUTO GOIANO DE ONCOLOGIA E HEMATOLOGIA - GOIÂNIA-GO (01.277.573/0001-20)</t>
  </si>
  <si>
    <t>HOSPITAL AMERICA LTDA - MAUÁ-SP (48.858.450/0001-46)</t>
  </si>
  <si>
    <t>MAUÁ</t>
  </si>
  <si>
    <t>SÃO GONÇALO DO AMARANTE</t>
  </si>
  <si>
    <t>2021-2021</t>
  </si>
  <si>
    <t>CASA DE SAUDE SAO JOSE - RIO DE JANEIRO-RJ (60.922.168/0003-48)</t>
  </si>
  <si>
    <t>HOSPITAL AVICCENA S/A - SÃO PAULO-SP (72.775.745/0001-33)</t>
  </si>
  <si>
    <t>HOSPITAL VILA NOVA STAR - SÃO PAULO-SP (28.290.788/0001-37)</t>
  </si>
  <si>
    <t>HOME - BRASÍLIA-DF (37.108.388/0001-59)</t>
  </si>
  <si>
    <t>HOSPITAL ADVENTISTA SILVESTRE - RIO DE JANEIRO-RJ (73.696.718/0002-19)</t>
  </si>
  <si>
    <t>INCOR NATAL - NATAL-RN (01.507.901/0001-37)</t>
  </si>
  <si>
    <t>PROFARMA SPECIALTY S.A - SÃO GONÇALO DO AMARANTE-RN (81.887.838/0011-12)</t>
  </si>
  <si>
    <t>HAEMOCOMPLETTAN P 1G</t>
  </si>
  <si>
    <t>HOSPITAL SAMARITANO DE CAMPINAS - CAMPINAS-SP (44.593.523/0002-45)</t>
  </si>
  <si>
    <t>HOSPITAL SAMARITANO - SOROCABA-SP (71.491.732/0001-70)</t>
  </si>
  <si>
    <t>SOROCABA</t>
  </si>
  <si>
    <t>HOSPITAL UNIMED - BAURU-SP (44.456.036/0003-11)</t>
  </si>
  <si>
    <t>BAURU</t>
  </si>
  <si>
    <t>HCFMB - BOTUCATU-SP (12.474.705/0001-20)</t>
  </si>
  <si>
    <t>BOTUCATU</t>
  </si>
  <si>
    <t>HOSPITAL DE CLINICAS DE JACAREPAGUA LTDA - RIO DE JANEIRO-RJ (34.058.123/0001-03)</t>
  </si>
  <si>
    <t>HOSPITAL NAVAL MARCILIO DIAS - RIO DE JANEIRO-RJ (00.394.502/0148-70)</t>
  </si>
  <si>
    <t>HOSPITAL CASA ARRENDATARIA SERVICOS MEDICOS HOSPITALARES E INVESTIMENTOS LTDA - RIO DE JANEIRO-RJ (24.217.779/0001-60)</t>
  </si>
  <si>
    <t>AMICO SAUDE LTDA - SÃO PAULO-SP (51.722.957/0005-06)</t>
  </si>
  <si>
    <t>HOSPITAL SAO LUIZ UNIDADE ITAIM (REDE DOR) - SÃO PAULO-SP (06.047.087/0002-10)</t>
  </si>
  <si>
    <t>HOSPITAL SANTA CRUZ - SÃO PAULO-SP (60.552.098/0001-11)</t>
  </si>
  <si>
    <t>FES - FLORIANÓPOLIS-SC (80.673.411/0001-87)</t>
  </si>
  <si>
    <t>HOSPITAL ALVORADA - ALVORADA-RS (92.898.550/0002-79)</t>
  </si>
  <si>
    <t>ALVORADA</t>
  </si>
  <si>
    <t>HOSPITAL REGINA - NOVO HAMBURGO-RS (91.681.361/0003-68)</t>
  </si>
  <si>
    <t>NOVO HAMBURGO</t>
  </si>
  <si>
    <t>HOSPITAL CRISTO REDENTOR - PORTO ALEGRE-RS (92.787.118/0003-91)</t>
  </si>
  <si>
    <t>ASSOCIACAO HOSPITALAR MOINHOS DE VENTO - PORTO ALEGRE-RS (92.685.833/0001-51)</t>
  </si>
  <si>
    <t>HOSPITAL DE CARIDADE DR ASTROGILDO DE AZEVEDO - SANTA MARIA-RS (95.610.887/0001-46)</t>
  </si>
  <si>
    <t>SANTA MARIA</t>
  </si>
  <si>
    <t>UFAPE EXCELENCIA VETERINARIA - SÃO PAULO-SP (13.715.216/0001-85)</t>
  </si>
  <si>
    <t>CENTRO DE TRATAMENTO CARDIOVASCULAR - BRASÍLIA-DF (03.923.271/0003-79)</t>
  </si>
  <si>
    <t>HOSPITAL SANTA LUZIA (REDE DOR) - BRASÍLIA-DF (06.047.087/0041-26)</t>
  </si>
  <si>
    <t>NATUS LUMINE MATERNIDADE - SÃO LUÍS-MA (23.813.270/0001-17)</t>
  </si>
  <si>
    <t>HOSPITAL GERAL E MATERNIDADE DE CUIABA - CUIABÁ-MT (03.468.485/0001-30)</t>
  </si>
  <si>
    <t>CUIABÁ</t>
  </si>
  <si>
    <t>MT</t>
  </si>
  <si>
    <t>HOSPITAL REGIONAL DO BAIXO AM DO PARA DR WALDEMAR PENNA - SANTARÉM-PA (24.232.886/0083-03)</t>
  </si>
  <si>
    <t>SANTARÉM</t>
  </si>
  <si>
    <t>PA</t>
  </si>
  <si>
    <t>UNIDADE BRASILIA IV - BRASÍLIA-DF (61.590.410/0012-87)</t>
  </si>
  <si>
    <t>COMPLEXO HOSPITALAR MUNICIPAL DE SAO BERNARDO DO CAMPO - SÃO BERNARDO DO CAMPO-SP (57.571.275/0017-60)</t>
  </si>
  <si>
    <t>BENEFICENCIA NIPO BRASILEIRA DE SAO PAULO - SÃO PAULO-SP (60.992.427/0006-50)</t>
  </si>
  <si>
    <t>ANTHONY PRIETO BORGES MOREIRA - CONSELHEIRO LAFAIETE-MG (163.344.396-50)</t>
  </si>
  <si>
    <t>CONSELHEIRO LAFAIETE</t>
  </si>
  <si>
    <t>HOSPITAL GOVERNADOR ISRAEL PINHEIRO - HGIP - BELO HORIZONTE-MG (17.217.332/0039-06)</t>
  </si>
  <si>
    <t>CASA DE SAUDE SANTA LUCIA - MURIAÉ-MG (22.790.182/0001-84)</t>
  </si>
  <si>
    <t>MURIAÉ</t>
  </si>
  <si>
    <t>HOSPITAL MEMORIAL ARTHUR RAMOS - MACEIÓ-AL (01.722.424/0001-22)</t>
  </si>
  <si>
    <t>HOSPITAL JAAR ANDRADE LTDA - SALVADOR-BA (97.397.848/0001-38)</t>
  </si>
  <si>
    <t>UNIVERSIDADE FEDERAL DA BAHIA - SALVADOR-BA (15.180.714/0005-20)</t>
  </si>
  <si>
    <t>FORTAL FARMACE - FORTALEZA-CE (28.102.490/0001-56)</t>
  </si>
  <si>
    <t>SANTA CASA DE MISERICORDIA DE SOBRAL - SOBRAL-CE (07.818.313/0001-09)</t>
  </si>
  <si>
    <t>SOBRAL</t>
  </si>
  <si>
    <t>FUNDACAO MUNICIPAL DE SAUDE - TERESINA-PI (05.522.917/0001-70)</t>
  </si>
  <si>
    <t>REDE PRIMAVERA - HOSPITAL PRIMAVERA - ARACAJU-SE (13.356.779/0001-24)</t>
  </si>
  <si>
    <t>PLATEAU / CONNECT MINDS</t>
  </si>
  <si>
    <t>2021 - 2º Tri - Abr</t>
  </si>
  <si>
    <t>2º Tri</t>
  </si>
  <si>
    <t>Abr</t>
  </si>
  <si>
    <t>2021-2021 - 4º Tri - 10-Abr</t>
  </si>
  <si>
    <t>4º Tri</t>
  </si>
  <si>
    <t>10-Abr</t>
  </si>
  <si>
    <t>2021 - 2º Tri - Mai</t>
  </si>
  <si>
    <t>Mai</t>
  </si>
  <si>
    <t>2021-2021 - 4º Tri - 11-Mai</t>
  </si>
  <si>
    <t>11-Mai</t>
  </si>
  <si>
    <t>2021 - 2º Tri - Jun</t>
  </si>
  <si>
    <t>Jun</t>
  </si>
  <si>
    <t>2021-2021 - 4º Tri - 12-Jun</t>
  </si>
  <si>
    <t>12-Jun</t>
  </si>
  <si>
    <t xml:space="preserve">  </t>
  </si>
  <si>
    <t xml:space="preserve">   </t>
  </si>
  <si>
    <t xml:space="preserve">    </t>
  </si>
  <si>
    <t xml:space="preserve">     </t>
  </si>
  <si>
    <t>ATUALIZACAO_USER_DB</t>
  </si>
  <si>
    <t>sa</t>
  </si>
  <si>
    <t>WIN-L9SJIDKMUQG\Administrator</t>
  </si>
  <si>
    <t>WFB-AZURE\miro</t>
  </si>
  <si>
    <t>WFB\miro</t>
  </si>
  <si>
    <t>WFB\camila.campos</t>
  </si>
  <si>
    <t>Ultima_Atualização</t>
  </si>
  <si>
    <t>HOSPITAL UNIMED - UNIDADE ANCHIETA - JUNDIAÍ-SP (56.727.134/0012-16)</t>
  </si>
  <si>
    <t>JUNDIAÍ</t>
  </si>
  <si>
    <t>H S COR - DUQUE DE CAXIAS-RJ (08.562.523/0001-33)</t>
  </si>
  <si>
    <t>DUQUE DE CAXIAS</t>
  </si>
  <si>
    <t>CLINICA SAO VICENTE (REDE DOR) - RIO DE JANEIRO-RJ (31.635.857/0001-01)</t>
  </si>
  <si>
    <t>GLORIA DOR - RIO DE JANEIRO-RJ (31.635.857/0004-54)</t>
  </si>
  <si>
    <t>HOSPITAL NORTE DOR DE CASCADURA S.A (REDE DOR) - RIO DE JANEIRO-RJ (09.578.217/0001-58)</t>
  </si>
  <si>
    <t>HOSPITAL OESTE DOR (REDE DOR) - RIO DE JANEIRO-RJ (06.047.087/0033-16)</t>
  </si>
  <si>
    <t>HOSPITAL BARRA DOR (REDE DOR) - RIO DE JANEIRO-RJ (02.284.062/0005-21)</t>
  </si>
  <si>
    <t>MARCELO CESAR AVILA - FLORIANÓPOLIS-SC (480.639.839-04)</t>
  </si>
  <si>
    <t>HOSPITAL POLICLINICA CASCAVEL - CASCAVEL-PR (76.081.892/0001-64)</t>
  </si>
  <si>
    <t>CASCAVEL</t>
  </si>
  <si>
    <t>PR</t>
  </si>
  <si>
    <t>NOTRE DAME INTERMEDICA SAUDE S.A. - SÃO PAULO-SP (44.649.812/0284-90)</t>
  </si>
  <si>
    <t>JOAO OTAVIO MORAES LOPES - SABARÁ-MG (168.901.806-23)</t>
  </si>
  <si>
    <t>SABARÁ</t>
  </si>
  <si>
    <t>HUPAA - MACEIÓ-AL (24.464.109/0002-29)</t>
  </si>
  <si>
    <t>CARDIO PULMONAR DA BAHIA S.A - SALVADOR-BA (13.952.064/0001-34)</t>
  </si>
  <si>
    <t>HOSPITAL REGIONAL UNIMED - FORTALEZA-CE (05.868.278/0002-80)</t>
  </si>
  <si>
    <t>HOSPITAL SAO MARCOS (REDE DOR) - RECIFE-PE (02.284.062/0004-40)</t>
  </si>
  <si>
    <t>HOSPITAL SAO JOSE DO AVAI - ITAPERUNA-RJ (29.640.612/0001-20)</t>
  </si>
  <si>
    <t>ITAPERUNA</t>
  </si>
  <si>
    <t>INSTITUTO DOR DE GESTAO DE SAUDE PUBLICA (REDE DOR) - RIO DE JANEIRO-RJ (08.850.962/0002-22)</t>
  </si>
  <si>
    <t>HOSPITAL ANGELINA CARON - CAMPINA GRANDE DO SUL-PR (07.088.017/0001-91)</t>
  </si>
  <si>
    <t>CAMPINA GRANDE DO SUL</t>
  </si>
  <si>
    <t>HOSPITAL SAO LUCAS DA PUCRS - PORTO ALEGRE-RS (88.630.413/0007-96)</t>
  </si>
  <si>
    <t>FUNDACAO FELICE ROSSO - BELO HORIZONTE-MG (17.214.149/0001-76)</t>
  </si>
  <si>
    <t>INSTITUTO NACIONAL DE CARDIOLOGIA - RIO DE JANEIRO-RJ (00.394.544/0213-44)</t>
  </si>
  <si>
    <t>PMPA - PORTO ALEGRE-RS (92.963.560/0001-60)</t>
  </si>
  <si>
    <t>(Especial) DEPARTAMENTO DE LOGISTICA - BRASÍLIA-DF (00.394.544/0008-51)</t>
  </si>
  <si>
    <t>CENTRO CLINICO UNIMED - GOIÂNIA-GO (02.476.067/0003-94)</t>
  </si>
  <si>
    <t>HOSPITAL DAS CLINICAS DA FACULDADE DE MEDICINA DA U S P - SÃO PAULO-SP (60.448.040/0001-22)</t>
  </si>
  <si>
    <t>SECRETARIA MUNICIPAL DE SAUDE DE JOAO PESSOA - JOÃO PESSOA-PB (08.806.754/0001-45)</t>
  </si>
  <si>
    <t>JOÃO PESSOA</t>
  </si>
  <si>
    <t>PB</t>
  </si>
  <si>
    <t>HOSPITAL OTOCLINICA - FORTALEZA-CE (23.443.518/0001-03)</t>
  </si>
  <si>
    <t>CASA DE PORTUGAL - RIO DE JANEIRO-RJ (33.607.045/0001-88)</t>
  </si>
  <si>
    <t>HOSPITAL SAO CAMILO - POMPEIA - SÃO PAULO-SP (60.975.737/0002-32)</t>
  </si>
  <si>
    <t>HOSPITAL AMECOR - CUIABÁ-MT (03.925.419/0001-42)</t>
  </si>
  <si>
    <t>CHECK UP HOSPITAL LTDA. - MANAUS-AM (05.460.308/0001-33)</t>
  </si>
  <si>
    <t>MANAUS</t>
  </si>
  <si>
    <t>AM</t>
  </si>
  <si>
    <t>HOSPITAL GERAL DE PIRAJUSSARA - TABOÃO DA SERRA-SP (61.699.567/0004-35)</t>
  </si>
  <si>
    <t>TABOÃO DA SERRA</t>
  </si>
  <si>
    <t>HOSPITAL AEROPORTO - LAURO DE FREITAS-BA (04.602.792/0001-25)</t>
  </si>
  <si>
    <t>LAURO DE FREITAS</t>
  </si>
  <si>
    <t>HOSPITAL SANTA PAULA LTDA - SÃO PAULO-SP (60.777.901/0001-16)</t>
  </si>
  <si>
    <t>HOSPITAL SANTA CATARINA - SÃO PAULO-SP (60.922.168/0007-71)</t>
  </si>
  <si>
    <t>CENTRO DE AQUISICOES ESPECIFICAS - CAE - RIO DE JANEIRO-RJ (00.394.429/0174-29)</t>
  </si>
  <si>
    <t>IMPERIAL HOSPITAL DE CARIDADE - FLORIANÓPOLIS-SC (83.884.999/0001-06)</t>
  </si>
  <si>
    <t>CLINICA SAO MARCOS - SÃO LUÍS-MA (07.750.144/0001-04)</t>
  </si>
  <si>
    <t>HOSPITAL MUNICIPAL DE ARAGUAINA - HMA ISAC - ARAGOMINAS-TO (14.702.257/0007-95)</t>
  </si>
  <si>
    <t>ARAGOMINAS</t>
  </si>
  <si>
    <t>TO</t>
  </si>
  <si>
    <t>HOSPITAL CAXIAS DOR  (REDE DOR) - DUQUE DE CAXIAS-RJ (06.047.087/0013-72)</t>
  </si>
  <si>
    <t>NITEROI DOR (REDE DOR) - NITERÓI-RJ (30.145.502/0001-71)</t>
  </si>
  <si>
    <t>NITERÓI</t>
  </si>
  <si>
    <t>HOSPITAL DE CLINICAS RIO MAR BARRA LTDA - RIO DE JANEIRO-RJ (32.154.700/0001-27)</t>
  </si>
  <si>
    <t>HOSPITAIS INTEGRADOS DA GAVEA S/A - RIO DE JANEIRO-RJ (31.635.857/0002-92)</t>
  </si>
  <si>
    <t>HSL UNIDADE BRASILIA - BRASÍLIA-DF (61.590.410/0005-58)</t>
  </si>
  <si>
    <t>DF STAR - BRASÍLIA-DF (31.635.857/0006-16)</t>
  </si>
  <si>
    <t>HOSPITAL MEMORIAL SAO JOSE (REDE DOR) - RECIFE-PE (06.047.087/0092-76)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</si>
</sst>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  <xf numFmtId="0" fontId="21" fillId="0" borderId="0" applyNumberFormat="0" applyFill="0" applyBorder="0" applyAlignment="0" applyProtection="0"/>
  </cellStyleXfs>
  <cellXfs count="106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7" fillId="0" borderId="0" xfId="0" applyFont="1" applyAlignment="1">
      <alignment horizontal="left" indent="2"/>
    </xf>
    <xf numFmtId="0" fontId="11" fillId="0" borderId="7" xfId="0" applyFont="1" applyBorder="1" applyAlignment="1">
      <alignment horizontal="left" indent="1"/>
    </xf>
    <xf numFmtId="0" fontId="11" fillId="0" borderId="0" xfId="0" applyFont="1" applyAlignment="1">
      <alignment horizontal="left"/>
    </xf>
    <xf numFmtId="164" fontId="6" fillId="8" borderId="0" xfId="0" applyNumberFormat="1" applyFont="1" applyFill="1" applyAlignment="1">
      <alignment horizontal="center" wrapText="1"/>
    </xf>
    <xf numFmtId="164" fontId="6" fillId="0" borderId="7" xfId="0" applyNumberFormat="1" applyFont="1" applyBorder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9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quotePrefix="1" applyAlignment="1">
      <alignment vertical="center"/>
    </xf>
    <xf numFmtId="0" fontId="21" fillId="0" borderId="0" xfId="5" applyNumberFormat="1"/>
    <xf numFmtId="0" fontId="0" fillId="0" borderId="0" xfId="0" applyFill="1"/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0" fillId="2" borderId="12" xfId="0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164" fontId="0" fillId="0" borderId="7" xfId="0" applyNumberFormat="1" applyBorder="1" applyAlignment="1">
      <alignment wrapText="1"/>
    </xf>
    <xf numFmtId="0" fontId="0" fillId="0" borderId="4" xfId="0" applyBorder="1" applyAlignment="1">
      <alignment horizontal="center" vertical="center"/>
    </xf>
    <xf numFmtId="10" fontId="3" fillId="2" borderId="10" xfId="1" applyNumberFormat="1" applyFont="1" applyFill="1" applyBorder="1" applyAlignment="1">
      <alignment horizontal="left" vertical="center"/>
    </xf>
    <xf numFmtId="10" fontId="3" fillId="2" borderId="11" xfId="1" applyNumberFormat="1" applyFont="1" applyFill="1" applyBorder="1" applyAlignment="1">
      <alignment horizontal="left" vertical="center"/>
    </xf>
    <xf numFmtId="10" fontId="3" fillId="2" borderId="13" xfId="1" applyNumberFormat="1" applyFont="1" applyFill="1" applyBorder="1" applyAlignment="1">
      <alignment horizontal="center" vertical="center"/>
    </xf>
    <xf numFmtId="10" fontId="0" fillId="0" borderId="12" xfId="1" applyNumberFormat="1" applyFont="1" applyBorder="1" applyAlignment="1">
      <alignment horizontal="left"/>
    </xf>
    <xf numFmtId="10" fontId="0" fillId="0" borderId="14" xfId="1" applyNumberFormat="1" applyFont="1" applyBorder="1" applyAlignment="1">
      <alignment horizontal="left"/>
    </xf>
    <xf numFmtId="10" fontId="3" fillId="2" borderId="15" xfId="1" applyNumberFormat="1" applyFont="1" applyFill="1" applyBorder="1" applyAlignment="1">
      <alignment horizontal="center" vertical="center"/>
    </xf>
    <xf numFmtId="10" fontId="3" fillId="2" borderId="13" xfId="1" applyNumberFormat="1" applyFont="1" applyFill="1" applyBorder="1" applyAlignment="1">
      <alignment horizontal="left" vertical="center"/>
    </xf>
    <xf numFmtId="10" fontId="0" fillId="0" borderId="16" xfId="1" applyNumberFormat="1" applyFont="1" applyBorder="1" applyAlignment="1">
      <alignment vertical="center"/>
    </xf>
    <xf numFmtId="2" fontId="0" fillId="0" borderId="0" xfId="0" applyNumberFormat="1"/>
    <xf numFmtId="10" fontId="3" fillId="2" borderId="4" xfId="1" applyNumberFormat="1" applyFont="1" applyFill="1" applyBorder="1" applyAlignment="1">
      <alignment horizontal="left" vertical="center"/>
    </xf>
    <xf numFmtId="0" fontId="16" fillId="0" borderId="0" xfId="0" applyFont="1" applyAlignment="1">
      <alignment horizontal="left" wrapText="1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</cellXfs>
  <cellStyles count="6">
    <cellStyle name="Cálculo" xfId="4" builtinId="22"/>
    <cellStyle name="Hiperlink" xfId="5" builtinId="8"/>
    <cellStyle name="Moeda" xfId="2" builtinId="4"/>
    <cellStyle name="Normal" xfId="0" builtinId="0"/>
    <cellStyle name="Nota" xfId="3" builtinId="10"/>
    <cellStyle name="Porcentagem" xfId="1" builtinId="5"/>
  </cellStyles>
  <dxfs count="379">
    <dxf>
      <font>
        <b/>
        <sz val="20"/>
        <color rgb="FF0070C0"/>
      </font>
    </dxf>
    <dxf>
      <font>
        <b/>
        <sz val="20"/>
        <color rgb="FF0070C0"/>
      </font>
    </dxf>
    <dxf>
      <font>
        <sz val="14"/>
      </font>
    </dxf>
    <dxf>
      <font>
        <color theme="9" tint="-0.499984740745262"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b/>
      </font>
    </dxf>
    <dxf>
      <font>
        <sz val="14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border>
        <top style="medium">
          <color theme="9" tint="0.39994506668294322"/>
        </top>
      </border>
    </dxf>
    <dxf>
      <font>
        <sz val="11"/>
      </font>
    </dxf>
    <dxf>
      <font>
        <sz val="11"/>
      </font>
    </dxf>
    <dxf>
      <alignment horizont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indexed="64"/>
          <bgColor theme="9" tint="-0.24997711111789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indexed="64"/>
          <bgColor theme="9" tint="-0.249977111117893"/>
        </patternFill>
      </fill>
      <alignment horizontal="left" vertical="center" textRotation="0" wrapText="0" indent="0" justifyLastLine="0" shrinkToFit="0" readingOrder="0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horizontal="center"/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vertic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  <dxf>
      <numFmt numFmtId="2" formatCode="0.00"/>
    </dxf>
    <dxf>
      <numFmt numFmtId="0" formatCode="General"/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microsoft.com/office/2007/relationships/slicerCache" Target="slicerCaches/slicerCache2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microsoft.com/office/2007/relationships/slicerCache" Target="slicerCaches/slicerCache5.xml"/><Relationship Id="rId40" Type="http://schemas.openxmlformats.org/officeDocument/2006/relationships/styles" Target="styles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microsoft.com/office/2007/relationships/slicerCache" Target="slicerCaches/slicerCache3.xml"/><Relationship Id="rId43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07/relationships/slicerCache" Target="slicerCaches/slicerCache1.xml"/><Relationship Id="rId3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248708</xdr:colOff>
      <xdr:row>0</xdr:row>
      <xdr:rowOff>74081</xdr:rowOff>
    </xdr:from>
    <xdr:to>
      <xdr:col>13</xdr:col>
      <xdr:colOff>0</xdr:colOff>
      <xdr:row>2</xdr:row>
      <xdr:rowOff>253999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5708" y="74081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0</xdr:row>
      <xdr:rowOff>86710</xdr:rowOff>
    </xdr:from>
    <xdr:to>
      <xdr:col>7</xdr:col>
      <xdr:colOff>1270765</xdr:colOff>
      <xdr:row>8</xdr:row>
      <xdr:rowOff>70945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AIL_REPRESENTANTE">
              <a:extLst>
                <a:ext uri="{FF2B5EF4-FFF2-40B4-BE49-F238E27FC236}">
                  <a16:creationId xmlns:a16="http://schemas.microsoft.com/office/drawing/2014/main" id="{A73DEBBC-2321-4B14-BDCE-B06DB7050E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AIL_REPRESENTA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6700" y="86710"/>
              <a:ext cx="5595115" cy="16225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523378</xdr:colOff>
      <xdr:row>0</xdr:row>
      <xdr:rowOff>25978</xdr:rowOff>
    </xdr:from>
    <xdr:to>
      <xdr:col>7</xdr:col>
      <xdr:colOff>1295646</xdr:colOff>
      <xdr:row>8</xdr:row>
      <xdr:rowOff>156607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EMAIL_REPRESENTANTE 1">
              <a:extLst>
                <a:ext uri="{FF2B5EF4-FFF2-40B4-BE49-F238E27FC236}">
                  <a16:creationId xmlns:a16="http://schemas.microsoft.com/office/drawing/2014/main" id="{42F6BC8A-9253-4BB0-B12B-DBA8D98671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AIL_REPRESENTAN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4333" y="25978"/>
              <a:ext cx="5794540" cy="17671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89807</xdr:colOff>
      <xdr:row>0</xdr:row>
      <xdr:rowOff>21772</xdr:rowOff>
    </xdr:from>
    <xdr:to>
      <xdr:col>8</xdr:col>
      <xdr:colOff>8165</xdr:colOff>
      <xdr:row>8</xdr:row>
      <xdr:rowOff>115662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AIL_REPRESENTANTE 2">
              <a:extLst>
                <a:ext uri="{FF2B5EF4-FFF2-40B4-BE49-F238E27FC236}">
                  <a16:creationId xmlns:a16="http://schemas.microsoft.com/office/drawing/2014/main" id="{1F0FC298-FA34-4175-81B9-239DC2A932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AIL_REPRESENTAN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2307" y="21772"/>
              <a:ext cx="5442858" cy="1732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523874</xdr:colOff>
      <xdr:row>0</xdr:row>
      <xdr:rowOff>114300</xdr:rowOff>
    </xdr:from>
    <xdr:to>
      <xdr:col>8</xdr:col>
      <xdr:colOff>1189</xdr:colOff>
      <xdr:row>7</xdr:row>
      <xdr:rowOff>179784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AIL_GERENTE">
              <a:extLst>
                <a:ext uri="{FF2B5EF4-FFF2-40B4-BE49-F238E27FC236}">
                  <a16:creationId xmlns:a16="http://schemas.microsoft.com/office/drawing/2014/main" id="{C75E139C-2B35-4506-915E-D5B4DC11C0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AIL_GER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48324" y="114300"/>
              <a:ext cx="4954190" cy="15132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330.560374421293" createdVersion="6" refreshedVersion="7" minRefreshableVersion="3" recordCount="209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7">
        <n v="4"/>
        <n v="5"/>
        <n v="11" u="1"/>
        <n v="12" u="1"/>
        <n v="2" u="1"/>
        <n v="1" u="1"/>
        <n v="10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HAEMO"/>
        <s v="BERINERT"/>
      </sharedItems>
    </cacheField>
    <cacheField name="CNPJ_ESTABELECIMENTO" numFmtId="0">
      <sharedItems containsSemiMixedTypes="0" containsString="0" containsNumber="1" containsInteger="1" minValue="16334439650" maxValue="97397848000138"/>
    </cacheField>
    <cacheField name="ESTABELECIMENTO_CNPJ" numFmtId="0">
      <sharedItems count="287">
        <s v="SANTA CASA DE MISERICORDIA DE BARRETOS - BARRETOS-SP (44.782.779/0001-10)"/>
        <s v="HOSPITAL E MATERNIDADE CELSO PIERRO - CAMPINAS-SP (46.020.301/0002-69)"/>
        <s v="HOSPITAL SAMARITANO DE CAMPINAS - CAMPINAS-SP (44.593.523/0002-45)"/>
        <s v="HOSPITAL UNIMED - UNIDADE ANCHIETA - JUNDIAÍ-SP (56.727.134/0012-16)"/>
        <s v="HOSPITAL DE BASE - SÃO JOSÉ DO RIO PRETO-SP (60.003.761/0001-29)"/>
        <s v="SOCIEDADE BENEFICENTE DE PRESIDENTE BERNARDES - SÃO PAULO-SP (19.803.199/0001-14)"/>
        <s v="HOSPITAL SAMARITANO - SOROCABA-SP (71.491.732/0001-70)"/>
        <s v="HOSPITAL UNIMED - BAURU-SP (44.456.036/0003-11)"/>
        <s v="AMICO SAUDE LTDA - SÃO PAULO-SP (51.722.957/0005-06)"/>
        <s v="HOSPITAL AVICCENA S/A - SÃO PAULO-SP (72.775.745/0001-33)"/>
        <s v="HOSPITAL BANDEIRANTES LTDA - SÃO PAULO-SP (21.371.777/0001-32)"/>
        <s v="HOSPITAL MORIAH - SÃO PAULO-SP (19.056.055/0001-41)"/>
        <s v="HOSPITAL SAO CAMILO - IPIRANGA - SÃO PAULO-SP (60.975.737/0051-10)"/>
        <s v="HOSPITAL SAO CAMILO - SANTANA - SÃO PAULO-SP (60.975.737/0012-04)"/>
        <s v="HOSPITAL SAO LUIZ ANALIA FRANCO (REDE DOR) - SÃO PAULO-SP (06.047.087/0001-39)"/>
        <s v="HOSPITAL SAO LUIZ UNIDADE ITAIM (REDE DOR) - SÃO PAULO-SP (06.047.087/0002-10)"/>
        <s v="IRMANDADE DA SANTA CASA DE MISERICORDIA DE SAO PAULO - SÃO PAULO-SP (62.779.145/0001-90)"/>
        <s v="HOSPITAL E MATERNIDADE SANTA JOANA S/A - SÃO PAULO-SP (60.678.604/0001-13)"/>
        <s v="HOSPITAL SANTA CRUZ - SÃO PAULO-SP (60.552.098/0001-11)"/>
        <s v="HOSPITAL VILA NOVA STAR - SÃO PAULO-SP (28.290.788/0001-37)"/>
        <s v="SEPACO - SÃO PAULO-SP (60.961.422/0001-55)"/>
        <s v="UFAPE EXCELENCIA VETERINARIA - SÃO PAULO-SP (13.715.216/0001-85)"/>
        <s v="HOSPITAL AMERICA LTDA - MAUÁ-SP (48.858.450/0001-46)"/>
        <s v="COMPLEXO HOSPITALAR MUNICIPAL DE SAO BERNARDO DO CAMPO - SÃO BERNARDO DO CAMPO-SP (57.571.275/0017-60)"/>
        <s v="ESHO EMPRESA DE SERVICOS HOSPITALARES - SÃO PAULO-SP (29.435.005/0099-32)"/>
        <s v="HOSPITAL 9 DE JULHO - SÃO PAULO-SP (60.884.855/0003-16)"/>
        <s v="HOSPITAL ALEMAO OSWALDO CRUZ - SÃO PAULO-SP (60.726.502/0001-26)"/>
        <s v="HOSPITAL DO CORACAO - SÃO PAULO-SP (60.453.024/0003-90)"/>
        <s v="HOSPITAL INFANTIL SABARA - SÃO PAULO-SP (61.213.674/0002-40)"/>
        <s v="NOTRE DAME INTERMEDICA SAUDE S.A. - SÃO PAULO-SP (44.649.812/0284-90)"/>
        <s v="REAL E BENEMERITA ASSOCIACAO PORTUGUESA DE BENEFICENCIA - SÃO PAULO-SP (61.599.908/0001-58)"/>
        <s v="SOC BENEFICIENTE DE SENHORAS HOSPITAL SIRIO LIBANES - SÃO PAULO-SP (61.590.410/0001-24)"/>
        <s v="BENEFICENCIA NIPO BRASILEIRA DE SAO PAULO - SÃO PAULO-SP (60.992.427/0006-50)"/>
        <s v="HOSPITAL ALEMAO OSWALDO CRUZ - SÃO PAULO-SP (60.726.502/0007-11)"/>
        <s v="HOSPITAL SANTA CATARINA - SÃO PAULO-SP (60.922.168/0007-71)"/>
        <s v="HOSPITAL SANTA PAULA LTDA - SÃO PAULO-SP (60.777.901/0001-16)"/>
        <s v="HOSPITAL SAO CAMILO - POMPEIA - SÃO PAULO-SP (60.975.737/0002-32)"/>
        <s v="HOSPITAL GERAL DE PIRAJUSSARA - TABOÃO DA SERRA-SP (61.699.567/0004-35)"/>
        <s v="H S COR - DUQUE DE CAXIAS-RJ (08.562.523/0001-33)"/>
        <s v="HOSPITAL SAO JOSE DO AVAI - ITAPERUNA-RJ (29.640.612/0001-20)"/>
        <s v="CLINICA SAO VICENTE (REDE DOR) - RIO DE JANEIRO-RJ (31.635.857/0001-01)"/>
        <s v="ESHO - HOSPITAL PRO-CARDIACO - RIO DE JANEIRO-RJ (29.435.005/0051-98)"/>
        <s v="GLORIA DOR - RIO DE JANEIRO-RJ (31.635.857/0004-54)"/>
        <s v="HOSPITAL COPA DOR (REDE DOR) - RIO DE JANEIRO-RJ (06.047.087/0009-96)"/>
        <s v="HOSPITAL COPA DOR STAR (REDE DOR) - RIO DE JANEIRO-RJ (06.047.087/0026-97)"/>
        <s v="HOSPITAL DE CLINICAS DE JACAREPAGUA LTDA - RIO DE JANEIRO-RJ (34.058.123/0001-03)"/>
        <s v="HOSPITAL NORTE DOR DE CASCADURA S.A (REDE DOR) - RIO DE JANEIRO-RJ (09.578.217/0001-58)"/>
        <s v="HOSPITAL OESTE DOR (REDE DOR) - RIO DE JANEIRO-RJ (06.047.087/0033-16)"/>
        <s v="HOSPITAL QUINTA DOR (REDE DOR) - RIO DE JANEIRO-RJ (06.047.087/0010-20)"/>
        <s v="HOSPITAL SAO LUCAS - RIO DE JANEIRO-RJ (60.884.855/0016-30)"/>
        <s v="LARANJEIRAS CLINICA PERINATAL - RIO DE JANEIRO-RJ (33.419.482/0002-59)"/>
        <s v="UNIMED-RIO EMPREENDIMENTOS MEDICOS E HOSPITALARES - RIO DE JANEIRO-RJ (09.219.138/0005-84)"/>
        <s v="HOSPITAL E CLINICA SAO GONCALO - SÃO GONÇALO-RJ (31.671.480/0001-46)"/>
        <s v="HOSPITAL UNIMED - VOLTA REDONDA-RJ (35.917.970/0007-26)"/>
        <s v="CASA DE SAUDE SAO JOSE - RIO DE JANEIRO-RJ (60.922.168/0003-48)"/>
        <s v="HOSPITAL ADVENTISTA SILVESTRE - RIO DE JANEIRO-RJ (73.696.718/0002-19)"/>
        <s v="HOSPITAL BARRA DOR (REDE DOR) - RIO DE JANEIRO-RJ (02.284.062/0005-21)"/>
        <s v="HOSPITAL CASA ARRENDATARIA SERVICOS MEDICOS HOSPITALARES E INVESTIMENTOS LTDA - RIO DE JANEIRO-RJ (24.217.779/0001-60)"/>
        <s v="HOSPITAL SAO VICENTE DE PAULO - RIO DE JANEIRO-RJ (18.010.750/0001-00)"/>
        <s v="INSTITUTO DOR DE GESTAO DE SAUDE PUBLICA (REDE DOR) - RIO DE JANEIRO-RJ (08.850.962/0002-22)"/>
        <s v="HOSPITAL ANGELINA CARON - CAMPINA GRANDE DO SUL-PR (07.088.017/0001-91)"/>
        <s v="HOSPITAL ALVORADA - ALVORADA-RS (92.898.550/0002-79)"/>
        <s v="HOSPITAL REGINA - NOVO HAMBURGO-RS (91.681.361/0003-68)"/>
        <s v="HOSPITAL ERNESTO DORNELLES - PORTO ALEGRE-RS (92.741.016/0002-54)"/>
        <s v="IMPERIAL HOSPITAL DE CARIDADE - FLORIANÓPOLIS-SC (83.884.999/0001-06)"/>
        <s v="HOSPITAL POLICLINICA CASCAVEL - CASCAVEL-PR (76.081.892/0001-64)"/>
        <s v="ASSOCIACAO HOSPITALAR MOINHOS DE VENTO - PORTO ALEGRE-RS (92.685.833/0001-51)"/>
        <s v="HOSPITAL SAO LUCAS DA PUCRS - PORTO ALEGRE-RS (88.630.413/0007-96)"/>
        <s v="IRMANDADE DA SANTA CASA DE MISERICORDIA DE PORTO ALEGRE - PORTO ALEGRE-RS (92.815.000/0001-68)"/>
        <s v="HOSPITAL DE CARIDADE DR ASTROGILDO DE AZEVEDO - SANTA MARIA-RS (95.610.887/0001-46)"/>
        <s v="CENTRO DE TRATAMENTO CARDIOVASCULAR - BRASÍLIA-DF (03.923.271/0003-79)"/>
        <s v="HOSPITAL BRASILIA - BRASÍLIA-DF (60.884.855/0022-89)"/>
        <s v="HOSPITAL DO CORACAO DO BRASIL (REDE DOR) - BRASÍLIA-DF (06.047.087/0042-07)"/>
        <s v="HOSPITAL SANTA LUZIA (REDE DOR) - BRASÍLIA-DF (06.047.087/0041-26)"/>
        <s v="HOSPITAL SANTA MARTA LTDA - BRASÍLIA-DF (00.610.980/0001-44)"/>
        <s v="INGOH - INSTITUTO GOIANO DE ONCOLOGIA E HEMATOLOGIA - GOIÂNIA-GO (01.277.573/0001-20)"/>
        <s v="CLINICA SAO MARCOS - SÃO LUÍS-MA (07.750.144/0001-04)"/>
        <s v="NATUS LUMINE MATERNIDADE - SÃO LUÍS-MA (23.813.270/0001-17)"/>
        <s v="HOSPITAL GERAL E MATERNIDADE DE CUIABA - CUIABÁ-MT (03.468.485/0001-30)"/>
        <s v="HOSPITAL REGIONAL DO BAIXO AM DO PARA DR WALDEMAR PENNA - SANTARÉM-PA (24.232.886/0083-03)"/>
        <s v="HOSPITAL MUNICIPAL DE ARAGUAINA - HMA ISAC - ARAGOMINAS-TO (14.702.257/0007-95)"/>
        <s v="HOME - BRASÍLIA-DF (37.108.388/0001-59)"/>
        <s v="UNIDADE BRASILIA IV - BRASÍLIA-DF (61.590.410/0012-87)"/>
        <s v="CASA DE SAUDE SANTA LUCIA - MURIAÉ-MG (22.790.182/0001-84)"/>
        <s v="FUNDACAO FELICE ROSSO - BELO HORIZONTE-MG (17.214.149/0001-76)"/>
        <s v="UBERLANDIA MEDICAL CENTER - UBERLÂNDIA-MG (17.087.591/0001-89)"/>
        <s v="HOSPITAL MEMORIAL ARTHUR RAMOS - MACEIÓ-AL (01.722.424/0001-22)"/>
        <s v="CARDIO PULMONAR DA BAHIA S.A - SALVADOR-BA (13.952.064/0001-34)"/>
        <s v="HBA - SALVADOR-BA (05.469.172/0001-22)"/>
        <s v="HOSPITAL ALIANCA - SALVADOR-BA (13.016.092/0001-40)"/>
        <s v="HOSPITAL JAAR ANDRADE LTDA - SALVADOR-BA (97.397.848/0001-38)"/>
        <s v="HOSPITAL SAO RAFAEL S.A - SALVADOR-BA (27.372.066/0001-69)"/>
        <s v="HOSPITAL REGIONAL UNIMED - FORTALEZA-CE (05.868.278/0002-80)"/>
        <s v="SANTA CASA DE MISERICORDIA DE SOBRAL - SOBRAL-CE (07.818.313/0001-09)"/>
        <s v="HOSPITAL PORTUGUES - RECIFE-PE (10.892.164/0001-24)"/>
        <s v="HOSPITAL SAO MARCOS (REDE DOR) - RECIFE-PE (02.284.062/0004-40)"/>
        <s v="HOSPITAL DO CORACAO DE NATAL LTDA - NATAL-RN (00.820.737/0001-50)"/>
        <s v="INCOR NATAL - NATAL-RN (01.507.901/0001-37)"/>
        <s v="REDE PRIMAVERA - HOSPITAL PRIMAVERA - ARACAJU-SE (13.356.779/0001-24)"/>
        <s v="DEPOSITO-ARMAZEM DE FORTALEZA - FORTALEZA-CE (05.874.946/0002-81)"/>
        <s v="PROFARMA SPECIALTY S.A - SÃO GONÇALO DO AMARANTE-RN (81.887.838/0011-12)"/>
        <s v="HOSPITAL CAXIAS DOR  (REDE DOR) - DUQUE DE CAXIAS-RJ (06.047.087/0013-72)"/>
        <s v="NITEROI DOR (REDE DOR) - NITERÓI-RJ (30.145.502/0001-71)"/>
        <s v="CASA DE PORTUGAL - RIO DE JANEIRO-RJ (33.607.045/0001-88)"/>
        <s v="CENTRO DE AQUISICOES ESPECIFICAS - CAE - RIO DE JANEIRO-RJ (00.394.429/0174-29)"/>
        <s v="HOSPITAL DE CLINICAS RIO MAR BARRA LTDA - RIO DE JANEIRO-RJ (32.154.700/0001-27)"/>
        <s v="HOSPITAIS INTEGRADOS DA GAVEA S/A - RIO DE JANEIRO-RJ (31.635.857/0002-92)"/>
        <s v="CENTRO CLINICO UNIMED - GOIÂNIA-GO (02.476.067/0003-94)"/>
        <s v="HSL UNIDADE BRASILIA - BRASÍLIA-DF (61.590.410/0005-58)"/>
        <s v="HOSPITAL AMECOR - CUIABÁ-MT (03.925.419/0001-42)"/>
        <s v="CHECK UP HOSPITAL LTDA. - MANAUS-AM (05.460.308/0001-33)"/>
        <s v="DF STAR - BRASÍLIA-DF (31.635.857/0006-16)"/>
        <s v="HOSPITAL AEROPORTO - LAURO DE FREITAS-BA (04.602.792/0001-25)"/>
        <s v="HOSPITAL MEMORIAL SAO JOSE (REDE DOR) - RECIFE-PE (06.047.087/0092-76)"/>
        <s v="HOSPITAL OTOCLINICA - FORTALEZA-CE (23.443.518/0001-03)"/>
        <s v="HCFMB - BOTUCATU-SP (12.474.705/0001-20)"/>
        <s v="HOSPITAL CENTRALDO EXERCITO - RIO DE JANEIRO-RJ (09.609.235/0002-30)"/>
        <s v="HOSPITAL NAVAL MARCILIO DIAS - RIO DE JANEIRO-RJ (00.394.502/0148-70)"/>
        <s v="INSTITUTO NACIONAL DE CANCER - RIO DE JANEIRO-RJ (00.394.544/0171-50)"/>
        <s v="FES - FLORIANÓPOLIS-SC (80.673.411/0001-87)"/>
        <s v="MARCELO CESAR AVILA - FLORIANÓPOLIS-SC (480.639.839-04)"/>
        <s v="HOSPITAL CRISTO REDENTOR - PORTO ALEGRE-RS (92.787.118/0003-91)"/>
        <s v="HOSPITAL DE CLINICAS - PORTO ALEGRE-RS (87.020.517/0001-20)"/>
        <s v="HOSPITAL UNIV. PROFESSOR POLYDORO ERNANI DE SAO THIAGO - FLORIANÓPOLIS-SC (15.126.437/0034-01)"/>
        <s v="ANTHONY PRIETO BORGES MOREIRA - CONSELHEIRO LAFAIETE-MG (163.344.396-50)"/>
        <s v="JOAO OTAVIO MORAES LOPES - SABARÁ-MG (168.901.806-23)"/>
        <s v="HOSPITAL GOVERNADOR ISRAEL PINHEIRO - HGIP - BELO HORIZONTE-MG (17.217.332/0039-06)"/>
        <s v="HUPAA - MACEIÓ-AL (24.464.109/0002-29)"/>
        <s v="UNIVERSIDADE FEDERAL DA BAHIA - SALVADOR-BA (15.180.714/0005-20)"/>
        <s v="FORTAL FARMACE - FORTALEZA-CE (28.102.490/0001-56)"/>
        <s v="FUNDACAO MUNICIPAL DE SAUDE - TERESINA-PI (05.522.917/0001-70)"/>
        <s v="FUNDES - FORTALEZA-CE (74.031.865/0001-51)"/>
        <s v="INSTITUTO NACIONAL DE CARDIOLOGIA - RIO DE JANEIRO-RJ (00.394.544/0213-44)"/>
        <s v="PMPA - PORTO ALEGRE-RS (92.963.560/0001-60)"/>
        <s v="(Especial) DEPARTAMENTO DE LOGISTICA - BRASÍLIA-DF (00.394.544/0008-51)"/>
        <s v="HOSPITAL DAS CLINICAS DA FACULDADE DE MEDICINA DA U S P - SÃO PAULO-SP (60.448.040/0001-22)"/>
        <s v="SECRETARIA MUNICIPAL DE SAUDE DE JOAO PESSOA - JOÃO PESSOA-PB (08.806.754/0001-45)"/>
        <s v="HOSPITAL DA CIDADE - SALVADOR-BA (03.376.102/0001-02)" u="1"/>
        <s v="FES/BA - SALVADOR-BA (05.816.630/0001-52)" u="1"/>
        <s v="FG - FARMA GOIAS - CARIACICA-ES (08.041.822/0006-37)" u="1"/>
        <s v=" - SÃO GONÇALO DO AMARANTE-RN (81.887.838/0011-12)" u="1"/>
        <s v="UCPEL- HOSPITAL UNIVERSITARIO SAO FRANCISCO DE PAULA - PELOTAS-RS (92.238.914/0002-94)" u="1"/>
        <s v="HOSPITAL REGIONAL DE SOROCABA - BATA BRANCA - SOROCABA-SP (61.699.567/0078-71)" u="1"/>
        <s v="HOSPITAL SANTA IZABEL - SALVADOR-BA (15.153.745/0002-49)" u="1"/>
        <s v="UNIMED GRANDE FLORIANOPOLIS - COOPERATIVA DE TRABALHO MEDICO - SÃO JOSÉ-SC (77.858.611/0014-14)" u="1"/>
        <s v="SAMER HOSPITAL - RESENDE-RJ (29.072.642/0001-88)" u="1"/>
        <s v="RENATA MARTINS MARCHESE - SÃO PAULO-SP (273.788.718-69)" u="1"/>
        <s v="YURI SOUZA DE LIMA - PORTO ALEGRE-RS (043.264.450-41)" u="1"/>
        <s v="HOSPITAL E MATERNIDADE METROPOLITANO - SÃO PAULO-SP (51.722.957/0125-12)" u="1"/>
        <s v="IRMANDADE DA SANTA CASA DE MISERICORDIA DE CURITIBA - CURITIBA-PR (76.613.835/0001-89)" u="1"/>
        <s v="UNIMED PINDAMONHANGABA - HOSPITAL 10 JULHO - PINDAMONHANGABA-SP (47.565.155/0009-96)" u="1"/>
        <s v="ESHO - CASA DE SAUDE SANTA LUCIA - RIO DE JANEIRO-RJ (29.435.005/0052-79)" u="1"/>
        <s v="FUNDACAO SAUDE DO ESTADO DO RIO DE JANEIRO - RIO DE JANEIRO-RJ (10.834.118/0001-79)" u="1"/>
        <s v="ESHO - HOSPITAL MONTE KLINIKUM - FORTALEZA-CE (29.435.005/0074-84)" u="1"/>
        <s v="A.C.CAMARGO CANCER CENTER - SÃO PAULO-SP (60.961.968/0001-06)" u="1"/>
        <s v="FUNDO ESTADUAL DE SAUDE DO PARANA - FUNSAUDE - CURITIBA-PR (08.597.121/0001-74)" u="1"/>
        <s v="HOSPITAL SANCTA MAGGIORE - SÃO PAULO-SP (00.461.479/0094-62)" u="1"/>
        <s v="ESHO - HOSPITAL ALVORADA DE BRASILIA - BRASÍLIA-DF (29.435.005/0046-20)" u="1"/>
        <s v="ESHO - HOSPITAL MARIO LIONI - DUQUE DE CAXIAS-RJ (29.435.005/0034-97)" u="1"/>
        <s v="HOSPITAL VERA CRUZ S A - CAMPINAS-SP (46.009.718/0001-40)" u="1"/>
        <s v="HOSPITAL SANTA RITA DE CASSIA - VITÓRIA-ES (28.137.925/0001-06)" u="1"/>
        <s v="HOSPITAL HCN - NITERÓI-RJ (60.884.855/0012-07)" u="1"/>
        <s v="HOSPITAL RIO LARANJEIRAS LTDA - RIO DE JANEIRO-RJ (08.752.137/0001-04)" u="1"/>
        <s v="HOSPITAL INCAR - SANTO ANTÔNIO DE JESUS-BA (05.652.543/0001-07)" u="1"/>
        <s v="HSH - SANTO ANDRÉ-SP (06.033.403/0001-13)" u="1"/>
        <s v="COMPLEXO DO HOSPITAL DE CLINICAS DA UFPR - CURITIBA-PR (15.126.437/0024-30)" u="1"/>
        <s v="HOSPITAL ICARAI - NITERÓI-RJ (31.671.480/0003-08)" u="1"/>
        <s v="HOSPITAL UNIMED - NATAL-RN (08.380.701/0006-10)" u="1"/>
        <s v="HOSPITAL MAE DE DEUS - PORTO ALEGRE-RS (88.625.686/0024-43)" u="1"/>
        <s v="HOSPITAL SAMARITANO - RIO DE JANEIRO-RJ (08.100.676/0021-02)" u="1"/>
        <s v="LIGA ALVARO BAHIA CONTRA A MORTALIDADE INFANTIL - SALVADOR-BA (15.170.723/0001-06)" u="1"/>
        <s v="HOSPITAL UNIMED NOROESTE CAPIXABA - COLATINA-ES (39.384.664/0002-18)" u="1"/>
        <s v="HOSPITAL DO CORACAO DE ALAGOAS - MACEIÓ-AL (01.454.407/0001-51)" u="1"/>
        <s v="NOTRE DAME INTERMEDICA SAUDE S.A. - MOJI DAS CRUZES-SP (44.649.812/0271-76)" u="1"/>
        <s v="ASSOCIACAO HOSPITALAR FILHAS DE NOSSA SENHORA DO MONTE CALVARIO - SÃO PAULO-SP (18.180.008/0001-42)" u="1"/>
        <s v="HOSPITAL DO CORACAO SAMCORDIS - SÃO GONÇALO-RJ (30.358.881/0001-88)" u="1"/>
        <s v="HOSPITAL BADIM - RIO DE JANEIRO-RJ (27.901.222/0002-12)" u="1"/>
        <s v="HOSPITAL SAO LUCAS - RIBEIRÃO PRETO-SP (55.980.148/0001-21)" u="1"/>
        <s v="DEPOSITO-ARMAZEM SALVADOR/BA - SALVADOR-BA (12.361.267/0147-39)" u="1"/>
        <s v="INTERMEDICA ASISTEMA DE SAUDE - SÃO PAULO-SP (44.649.812/0069-26)" u="1"/>
        <s v="ASSOCIACAO DR BARTHOLOMEU TACCHINI - BENTO GONÇALVES-RS (87.547.444/0001-20)" u="1"/>
        <s v="HOSPITAL NASR FAIAD - CATALÃO-GO (01.321.256/0001-63)" u="1"/>
        <s v="CASA DE SAUDE SANTA THEREZINHA S A - RIO DE JANEIRO-RJ (33.575.127/0006-00)" u="1"/>
        <s v="HOSPITAL PORTUGUES - SALVADOR-BA (15.166.416/0001-51)" u="1"/>
        <s v="A CASA HUMANA - MEDICINA CLINICA E PREVENTIVA LTDA - SÃO PAULO-SP (03.545.210/0001-53)" u="1"/>
        <s v="UNIMED COSTA DO SOL - HOSPITAL - MACAÉ-RJ (35.830.868/0004-46)" u="1"/>
        <s v="HOSPITAL SAO MATEUS LTDA. - FORTALEZA-CE (41.580.077/0001-65)" u="1"/>
        <s v="ROBSON MARCOS DE SOUZA JUNIOR - BLUMENAU-SC (080.624.119-58)" u="1"/>
        <s v="HOSPITAL VIVALLE (REDE DOR) - SÃO JOSÉ DOS CAMPOS-SP (06.047.087/0030-73)" u="1"/>
        <s v="HOSPITAL UNIMED - MONTE ALTO-SP (67.577.171/0004-00)" u="1"/>
        <s v="HOSPITAL NOSSA SENHORA DAS GRACAS - CURITIBA-PR (76.562.198/0001-69)" u="1"/>
        <s v="HOSPITAL ALVORADA MOEMA - SÃO PAULO-SP (08.100.676/0005-92)" u="1"/>
        <s v="HOSPITAL SERVIDORES DO ESTADO/RJ - RIO DE JANEIRO-RJ (00.394.544/0211-82)" u="1"/>
        <s v="ESHO - HOSPITAL SAMARITANO - RIO DE JANEIRO-RJ (29.435.005/0061-60)" u="1"/>
        <s v="HOSPITAL UNIVERSITARIO ANTONIO PEDRO - NITERÓI-RJ (15.126.437/0036-73)" u="1"/>
        <s v="RS SSA GABINETE DO SECRETARIO - PORTO ALEGRE-RS (87.958.625/0001-49)" u="1"/>
        <s v="HOSPITAL SAO LUCAS - ARACAJU-SE (13.131.370/0001-00)" u="1"/>
        <s v="HOSPITAL DIVINA PROVIDENCIA - PORTO ALEGRE-RS (87.317.764/0010-84)" u="1"/>
        <s v="SAMEL - MANAUS-AM (04.159.778/0001-07)" u="1"/>
        <s v="INSTITUTO DE GESTAO E HUMANIZAO IGH - SALVADOR-BA (11.858.570/0001-33)" u="1"/>
        <s v="HOSPITAL ALPHA MED LTDA (REDE DOR) - CARAPICUÍBA-SP (49.770.076/0001-95)" u="1"/>
        <s v="ESHO EMPRESA DE SERVICOS HOSPITALARES - NATAL-RN (29.435.005/0098-51)" u="1"/>
        <s v="HOSPITAL SANTA ISABEL - BLUMENAU-SC (60.922.168/0052-26)" u="1"/>
        <s v="BOM SAMARITANO - MARINGÁ-PR (04.792.670/0001-49)" u="1"/>
        <s v="MEDRADIUS - MACEIÓ-AL (03.866.223/0001-24)" u="1"/>
        <s v="HOSPITAL UNIMED - JUIZ DE FORA-MG (17.689.407/0008-47)" u="1"/>
        <s v="CASA DE SAUDE E MATERNIDADE SANTA MARTHA SA - NITERÓI-RJ (30.079.461/0001-62)" u="1"/>
        <s v="HOSPITAL SAMARITANO - SÃO PAULO-SP (60.544.244/0001-67)" u="1"/>
        <s v="UDI HOSPITAL - SÃO LUÍS-MA (02.284.062/0011-70)" u="1"/>
        <s v="DEPOSITO - ARMAZEM FORTALEZA/CE - FORTALEZA-CE (12.361.267/0118-02)" u="1"/>
        <s v="LEILA BRANDAO VILELA PEREIRA - MACEIÓ-AL (059.098.904-92)" u="1"/>
        <s v="HOSPITAL PORTINARI - SÃO PAULO-SP (49.460.108/0001-56)" u="1"/>
        <s v="PROMEDICA PATRIMONIAL S A PROPAT - SALVADOR-BA (13.808.803/0001-19)" u="1"/>
        <s v="HOSPITAL E MATERNIDADE BRASIL (REDE DOR) - SANTO ANDRÉ-SP (06.047.087/0007-24)" u="1"/>
        <s v="SANTA CASA DE MACEIO - CENTRAL DE DISTRIBUICAO - MACEIÓ-AL (12.307.187/0005-83)" u="1"/>
        <s v="DEPOSITO - ARMAZEM MANAUS/AM - MANAUS-AM (12.361.267/0119-85)" u="1"/>
        <s v="HOSPITAL SANTA GENOVEVA LTDA - UBERLÂNDIA-MG (18.484.378/0001-73)" u="1"/>
        <s v="HUGO 2 - GOIÂNIA-GO (05.029.600/0003-68)" u="1"/>
        <s v="HOSPITAL BAIA SUL S/A - FLORIANÓPOLIS-SC (11.096.423/0001-73)" u="1"/>
        <s v="HOSPITAL DAHER LAGO SUL S/A - BRASÍLIA-DF (00.382.069/0001-27)" u="1"/>
        <s v="morgana mesquita brandão - MACEIÓ-AL (075.716.954-65)" u="1"/>
        <s v="HOSPITAL INFANTIL PEQUENO PRINCIPE - CURITIBA-PR (76.591.569/0001-30)" u="1"/>
        <s v="HOSPITAL ISRAELITA ALBERTEINSTEIN - SÃO PAULO-SP (60.765.823/0001-30)" u="1"/>
        <s v="MANOEL JOSE LIMA FARIAS - JOÃO PESSOA-PB (176.963.644-72)" u="1"/>
        <s v="HOSPITAL PROFESSOR EDGARDSANTOS - SALVADOR-BA (15.180.714/0002-87)" u="1"/>
        <s v="BIOREVERSE GERENCIAMENTO DE RESIDUOS - APARECIDA DE GOIÂNIA-GO (26.167.649/0001-95)" u="1"/>
        <s v="BAIA SUL HOSPITAL DIA - FLORIANÓPOLIS-SC (05.441.281/0001-31)" u="1"/>
        <s v="HOSPITAL E MATERNIDADE SANTA CLARA LTDA - UBERLÂNDIA-MG (25.761.040/0001-87)" u="1"/>
        <s v="HOSPITAL ANCHIETA LTDA - BRASÍLIA-DF (02.560.878/0001-07)" u="1"/>
        <s v="HOSPITAL BALBINO - RIO DE JANEIRO-RJ (42.297.507/0001-07)" u="1"/>
        <s v="CLINICA VITAVISAO - SÃO JOSÉ DOS PINHAIS-PR (77.577.278/0002-31)" u="1"/>
        <s v="HOSPITAL MATER DEI SA - BELO HORIZONTE-MG (16.676.520/0001-59)" u="1"/>
        <s v="HOSPITAL PAULO SACRAMENTO - JUNDIAÍ-SP (44.649.812/0016-14)" u="1"/>
        <s v="COORDENADORIA DE ASSISTENCIA FARMACEUTICA - SÃO PAULO-SP (46.374.500/0262-31)" u="1"/>
        <s v="HOSPITAL DE CARIDADE SAO VICENTE DE PAULO - JUNDIAÍ-SP (50.944.198/0001-30)" u="1"/>
        <s v="SAO BERNARDO APART - COLATINA-ES (07.039.651/0001-34)" u="1"/>
        <s v="INSTITUTO NACIONAL DE TECNOLOGIA E SAUDE - GOIÂNIA-GO (11.344.038/0015-01)" u="1"/>
        <s v="HOSPITAL DE CIRURGIA - ARACAJU-SE (13.016.332/0001-06)" u="1"/>
        <s v="HOSPITAL ILHA DO GOVERNADOR LTDA - RIO DE JANEIRO-RJ (22.233.557/0001-05)" u="1"/>
        <s v="YASMIM ANGELICA RAMOS MONTEIRO ROSA DONIZETE - GRAMADO-RS (160.092.977-02)" u="1"/>
        <s v="ESHO - HOSPITAL PASTEUR - RIO DE JANEIRO-RJ (29.435.005/0057-83)" u="1"/>
        <s v="EBSERH HOSPITAL UNIVERSITARIO DE SAO LUIS - SÃO LUÍS-MA (15.126.437/0004-96)" u="1"/>
        <s v="CONCEITO DISTRIBUIDORA DE MEDICAMENTOS E MATERIAIS CIRURGICOS LTDA - BELO HORIZONTE-MG (32.384.285/0001-06)" u="1"/>
        <s v="HOSPITAL SANTA ROSA - CUIABÁ-MT (70.524.145/0001-77)" u="1"/>
        <s v="ROBERTO MOURA GRISI - JOÃO PESSOA-PB (839.256.944-04)" u="1"/>
        <s v="HOSPITAL E MATERNIDADE UNIMED DE ORS COOP.DE TRABALHO - OURINHOS-SP (51.427.540/0003-59)" u="1"/>
        <s v="HOSPITAL UNIMED - MACEIÓ-AL (12.442.737/0004-96)" u="1"/>
        <s v="CENTRO MEDICO GABRIEL SOARES - ARACAJU-SE (12.361.267/0005-17)" u="1"/>
        <s v="HOSPITAL SAO CARLOS LTDA - FORTALEZA-CE (11.794.674/0001-21)" u="1"/>
        <s v="UNIMED CATANDUVA - HOSPITAL SAO DOMINGOS - CATANDUVA-SP (45.118.429/0012-79)" u="1"/>
        <s v="CENTRO MEDICO UNIMED - TUBARÃO-SC (85.241.339/0008-09)" u="1"/>
        <s v="maria eduarda vasconcelos ximenes - FORTALEZA-CE (116.211.904-71)" u="1"/>
        <s v="EBSERH - HOSPITAL UNIVERSITARIO DE SANTA MARIA - SANTA MARIA-RS (15.126.437/0019-72)" u="1"/>
        <s v="HOSPITAL ALVORADA TAGUATINGA LTDA - SÃO PAULO-SP (08.100.676/0024-55)" u="1"/>
        <s v="HOSPITAL PAULISTA LTDA. - SÃO PAULO-SP (43.901.701/0001-04)" u="1"/>
        <s v="HOSPITAL REGIONAL DO VALE DO PARAIBA - TAUBATÉ-SP (60.975.737/0072-45)" u="1"/>
        <s v="PRONTONORTE - BRASÍLIA-DF (00.511.816/0001-80)" u="1"/>
        <s v="CDU - CENTRO DE DIAGNOSTICO UNIMED - BAURU-SP (44.456.036/0007-45)" u="1"/>
        <s v="FUNDACAO ZERBINI - SÃO PAULO-SP (50.644.053/0001-13)" u="1"/>
        <s v="SAMEL - MANAUS-AM (84.537.141/0001-38)" u="1"/>
        <s v="UNIMED JUIZ DE FORA COOP DE TRABALHO MEDICO LTDA - JUIZ DE FORA-MG (17.689.407/0001-70)" u="1"/>
        <s v="INSTITUTO DE CLINICAS E CIRURGIA DE JUIZ DE FORA LTDA - JUIZ DE FORA-MG (25.415.993/0001-93)" u="1"/>
        <s v="INSTITUTO DO CANCER DO ESTADO DE SAO PAULO - SÃO PAULO-SP (56.577.059/0006-06)" u="1"/>
        <s v="(Especial) SAFELAB - SÃO BERNARDO DO CAMPO-SP (04.708.424/0001-66)" u="1"/>
        <s v="CASA DE SAUDE E MATERNIDADE SAO RAIMUNDO SA - FORTALEZA-CE (07.245.269/0001-87)" u="1"/>
        <s v="EBSERH - COMPLEXO HOSPITALAR DO CEARA (HUWC E MEAC) - FORTALEZA-CE (15.126.437/0014-68)" u="1"/>
        <s v="CLINICA SOUZA BRITO - CUIABÁ-MT (15.016.827/0001-60)" u="1"/>
        <s v="CASA DE SAUDE SAO LUCAS S/A - NATAL-RN (08.319.329/0001-21)" u="1"/>
        <s v="EBSERH - HOSPITAL UNIVERSITARIO DO PIAUI - TERESINA-PI (15.126.437/0002-24)" u="1"/>
        <s v="HOSPITAL SINO BRASILEIRO (REDE DOR) - OSASCO-SP (06.047.087/0076-56)" u="1"/>
        <s v="COMPLEXO HOSPITALAR JARDIM CUIABA - CUIABÁ-MT (01.757.351/0001-04)" u="1"/>
        <s v="SANTA LUCIA - BRASÍLIA-DF (00.025.841/0001-53)" u="1"/>
        <s v="FUNDACAO UNIVERSITARIA DE CARDIOLOGIA - PORTO ALEGRE-RS (92.898.550/0001-98)" u="1"/>
        <s v="HOSPITAL RIOS DOR (REDE DOR) - RIO DE JANEIRO-RJ (29.259.736/0004-03)" u="1"/>
        <s v="EMPRESA BRASILEIRA DE SERVICOS HOSPITALARES - EBSERH - NATAL-RN (15.126.437/0007-39)" u="1"/>
        <s v="HOSPITAL SAO PAULO - ARARAQUARA-SP (45.272.366/0015-53)" u="1"/>
        <s v="BERNARDO MORAES LOPES - SABARÁ-MG (149.614.776-64)" u="1"/>
        <s v="HOSPITAL SANTA HELENA (REDE DOR) - BRASÍLIA-DF (00.049.791/0001-44)" u="1"/>
        <s v="HOSPITAL PORTUGUES / UNID MUNICIPAL ANTONIO C MAGALHAES - EUCLIDES DA CUNHA-BA (15.166.416/0012-04)" u="1"/>
        <s v="HOSPITAL NOSSA SENHORA DA CONCEICAO SA - PORTO ALEGRE-RS (92.787.118/0001-20)" u="1"/>
        <s v="HOSPITAL SAO LUIZ UNIDADE MORUMBI (REDE DOR) - SÃO PAULO-SP (06.047.087/0003-09)" u="1"/>
        <s v="FES - GOIÂNIA-GO (00.544.963/0001-56)" u="1"/>
        <s v="HOSPITAL UNIMED RECIFE - RECIFE-PE (11.214.624/0004-70)" u="1"/>
        <s v="HOSPITAL E MATERNIDADE SANTA MARIA - SÃO PAULO-SP (62.106.505/0001-92)" u="1"/>
        <s v="ASSOCIACAO HOSPITALAR BENEFICENTE SANTO ANTONIO - TENENTE PORTELA-RS (08.579.164/0001-27)" u="1"/>
        <s v="FUNDO MUNICIPAL DE SAUDE DE RIO VERDE - GO - RIO VERDE-GO (06.190.522/0001-80)" u="1"/>
        <s v="FUNDACAO JOSE SILVEIRA - SALVADOR-BA (15.194.004/0001-25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4">
        <s v="claudia.bueno@cslbehring.com"/>
        <s v="rafael.esteves@cslbehring.com"/>
        <s v="fernando.leony@cslbehring.com"/>
        <s v="gerente.ministerios@cslbehring.com"/>
      </sharedItems>
    </cacheField>
    <cacheField name="EQ" numFmtId="4">
      <sharedItems containsSemiMixedTypes="0" containsString="0" containsNumber="1" containsInteger="1" minValue="1" maxValue="232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330.560375347224" createdVersion="6" refreshedVersion="7" minRefreshableVersion="3" recordCount="518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1" count="2">
        <n v="2021"/>
        <n v="2020" u="1"/>
      </sharedItems>
    </cacheField>
    <cacheField name="MES" numFmtId="0">
      <sharedItems containsSemiMixedTypes="0" containsString="0" containsNumber="1" containsInteger="1" minValue="1" maxValue="12" count="7">
        <n v="4"/>
        <n v="5"/>
        <n v="11" u="1"/>
        <n v="12" u="1"/>
        <n v="2" u="1"/>
        <n v="1" u="1"/>
        <n v="10" u="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1">
      <sharedItems containsSemiMixedTypes="0" containsString="0" containsNumber="1" containsInteger="1" minValue="16334439650" maxValue="97397848000138"/>
    </cacheField>
    <cacheField name="ESTABELECIMENTO_CNPJ" numFmtId="0">
      <sharedItems count="283">
        <s v="HUPAA - MACEIÓ-AL (24.464.109/0002-29)"/>
        <s v="ANTHONY PRIETO BORGES MOREIRA - CONSELHEIRO LAFAIETE-MG (163.344.396-50)"/>
        <s v="JOAO OTAVIO MORAES LOPES - SABARÁ-MG (168.901.806-23)"/>
        <s v="FES - FLORIANÓPOLIS-SC (80.673.411/0001-87)"/>
        <s v="MARCELO CESAR AVILA - FLORIANÓPOLIS-SC (480.639.839-04)"/>
        <s v="HOSPITAL MEMORIAL ARTHUR RAMOS - MACEIÓ-AL (01.722.424/0001-22)"/>
        <s v="CARDIO PULMONAR DA BAHIA S.A - SALVADOR-BA (13.952.064/0001-34)"/>
        <s v="HBA - SALVADOR-BA (05.469.172/0001-22)"/>
        <s v="HOSPITAL ALIANCA - SALVADOR-BA (13.016.092/0001-40)"/>
        <s v="HOSPITAL JAAR ANDRADE LTDA - SALVADOR-BA (97.397.848/0001-38)"/>
        <s v="HOSPITAL SAO RAFAEL S.A - SALVADOR-BA (27.372.066/0001-69)"/>
        <s v="UNIVERSIDADE FEDERAL DA BAHIA - SALVADOR-BA (15.180.714/0005-20)"/>
        <s v="FORTAL FARMACE - FORTALEZA-CE (28.102.490/0001-56)"/>
        <s v="HOSPITAL REGIONAL UNIMED - FORTALEZA-CE (05.868.278/0002-80)"/>
        <s v="SANTA CASA DE MISERICORDIA DE SOBRAL - SOBRAL-CE (07.818.313/0001-09)"/>
        <s v="CENTRO DE TRATAMENTO CARDIOVASCULAR - BRASÍLIA-DF (03.923.271/0003-79)"/>
        <s v="HOSPITAL BRASILIA - BRASÍLIA-DF (60.884.855/0022-89)"/>
        <s v="HOSPITAL DO CORACAO DO BRASIL (REDE DOR) - BRASÍLIA-DF (06.047.087/0042-07)"/>
        <s v="HOSPITAL SANTA LUZIA (REDE DOR) - BRASÍLIA-DF (06.047.087/0041-26)"/>
        <s v="HOSPITAL SANTA MARTA LTDA - BRASÍLIA-DF (00.610.980/0001-44)"/>
        <s v="INGOH - INSTITUTO GOIANO DE ONCOLOGIA E HEMATOLOGIA - GOIÂNIA-GO (01.277.573/0001-20)"/>
        <s v="CLINICA SAO MARCOS - SÃO LUÍS-MA (07.750.144/0001-04)"/>
        <s v="NATUS LUMINE MATERNIDADE - SÃO LUÍS-MA (23.813.270/0001-17)"/>
        <s v="HOSPITAL GOVERNADOR ISRAEL PINHEIRO - HGIP - BELO HORIZONTE-MG (17.217.332/0039-06)"/>
        <s v="CASA DE SAUDE SANTA LUCIA - MURIAÉ-MG (22.790.182/0001-84)"/>
        <s v="HOSPITAL GERAL E MATERNIDADE DE CUIABA - CUIABÁ-MT (03.468.485/0001-30)"/>
        <s v="HOSPITAL REGIONAL DO BAIXO AM DO PARA DR WALDEMAR PENNA - SANTARÉM-PA (24.232.886/0083-03)"/>
        <s v="HOSPITAL PORTUGUES - RECIFE-PE (10.892.164/0001-24)"/>
        <s v="HOSPITAL SAO MARCOS (REDE DOR) - RECIFE-PE (02.284.062/0004-40)"/>
        <s v="FUNDACAO MUNICIPAL DE SAUDE - TERESINA-PI (05.522.917/0001-70)"/>
        <s v="HOSPITAL ANGELINA CARON - CAMPINA GRANDE DO SUL-PR (07.088.017/0001-91)"/>
        <s v="H S COR - DUQUE DE CAXIAS-RJ (08.562.523/0001-33)"/>
        <s v="HOSPITAL SAO JOSE DO AVAI - ITAPERUNA-RJ (29.640.612/0001-20)"/>
        <s v="CLINICA SAO VICENTE (REDE DOR) - RIO DE JANEIRO-RJ (31.635.857/0001-01)"/>
        <s v="ESHO - HOSPITAL PRO-CARDIACO - RIO DE JANEIRO-RJ (29.435.005/0051-98)"/>
        <s v="GLORIA DOR - RIO DE JANEIRO-RJ (31.635.857/0004-54)"/>
        <s v="HOSPITAL CENTRALDO EXERCITO - RIO DE JANEIRO-RJ (09.609.235/0002-30)"/>
        <s v="HOSPITAL COPA DOR (REDE DOR) - RIO DE JANEIRO-RJ (06.047.087/0009-96)"/>
        <s v="HOSPITAL COPA DOR STAR (REDE DOR) - RIO DE JANEIRO-RJ (06.047.087/0026-97)"/>
        <s v="HOSPITAL DE CLINICAS DE JACAREPAGUA LTDA - RIO DE JANEIRO-RJ (34.058.123/0001-03)"/>
        <s v="HOSPITAL NAVAL MARCILIO DIAS - RIO DE JANEIRO-RJ (00.394.502/0148-70)"/>
        <s v="HOSPITAL NORTE DOR DE CASCADURA S.A (REDE DOR) - RIO DE JANEIRO-RJ (09.578.217/0001-58)"/>
        <s v="HOSPITAL OESTE DOR (REDE DOR) - RIO DE JANEIRO-RJ (06.047.087/0033-16)"/>
        <s v="HOSPITAL QUINTA DOR (REDE DOR) - RIO DE JANEIRO-RJ (06.047.087/0010-20)"/>
        <s v="HOSPITAL SAO LUCAS - RIO DE JANEIRO-RJ (60.884.855/0016-30)"/>
        <s v="INSTITUTO NACIONAL DE CANCER - RIO DE JANEIRO-RJ (00.394.544/0171-50)"/>
        <s v="LARANJEIRAS CLINICA PERINATAL - RIO DE JANEIRO-RJ (33.419.482/0002-59)"/>
        <s v="UNIMED-RIO EMPREENDIMENTOS MEDICOS E HOSPITALARES - RIO DE JANEIRO-RJ (09.219.138/0005-84)"/>
        <s v="HOSPITAL E CLINICA SAO GONCALO - SÃO GONÇALO-RJ (31.671.480/0001-46)"/>
        <s v="HOSPITAL UNIMED - VOLTA REDONDA-RJ (35.917.970/0007-26)"/>
        <s v="HOSPITAL DO CORACAO DE NATAL LTDA - NATAL-RN (00.820.737/0001-50)"/>
        <s v="INCOR NATAL - NATAL-RN (01.507.901/0001-37)"/>
        <s v="HOSPITAL ALVORADA - ALVORADA-RS (92.898.550/0002-79)"/>
        <s v="HOSPITAL REGINA - NOVO HAMBURGO-RS (91.681.361/0003-68)"/>
        <s v="HOSPITAL CRISTO REDENTOR - PORTO ALEGRE-RS (92.787.118/0003-91)"/>
        <s v="HOSPITAL DE CLINICAS - PORTO ALEGRE-RS (87.020.517/0001-20)"/>
        <s v="HOSPITAL ERNESTO DORNELLES - PORTO ALEGRE-RS (92.741.016/0002-54)"/>
        <s v="IMPERIAL HOSPITAL DE CARIDADE - FLORIANÓPOLIS-SC (83.884.999/0001-06)"/>
        <s v="REDE PRIMAVERA - HOSPITAL PRIMAVERA - ARACAJU-SE (13.356.779/0001-24)"/>
        <s v="SANTA CASA DE MISERICORDIA DE BARRETOS - BARRETOS-SP (44.782.779/0001-10)"/>
        <s v="HOSPITAL E MATERNIDADE CELSO PIERRO - CAMPINAS-SP (46.020.301/0002-69)"/>
        <s v="HOSPITAL SAMARITANO DE CAMPINAS - CAMPINAS-SP (44.593.523/0002-45)"/>
        <s v="HOSPITAL UNIMED - UNIDADE ANCHIETA - JUNDIAÍ-SP (56.727.134/0012-16)"/>
        <s v="HOSPITAL AMERICA LTDA - MAUÁ-SP (48.858.450/0001-46)"/>
        <s v="COMPLEXO HOSPITALAR MUNICIPAL DE SAO BERNARDO DO CAMPO - SÃO BERNARDO DO CAMPO-SP (57.571.275/0017-60)"/>
        <s v="HOSPITAL DE BASE - SÃO JOSÉ DO RIO PRETO-SP (60.003.761/0001-29)"/>
        <s v="AMICO SAUDE LTDA - SÃO PAULO-SP (51.722.957/0005-06)"/>
        <s v="ESHO EMPRESA DE SERVICOS HOSPITALARES - SÃO PAULO-SP (29.435.005/0099-32)"/>
        <s v="HOSPITAL 9 DE JULHO - SÃO PAULO-SP (60.884.855/0003-16)"/>
        <s v="HOSPITAL ALEMAO OSWALDO CRUZ - SÃO PAULO-SP (60.726.502/0001-26)"/>
        <s v="HOSPITAL AVICCENA S/A - SÃO PAULO-SP (72.775.745/0001-33)"/>
        <s v="HOSPITAL BANDEIRANTES LTDA - SÃO PAULO-SP (21.371.777/0001-32)"/>
        <s v="HOSPITAL DO CORACAO - SÃO PAULO-SP (60.453.024/0003-90)"/>
        <s v="HOSPITAL INFANTIL SABARA - SÃO PAULO-SP (61.213.674/0002-40)"/>
        <s v="HOSPITAL MORIAH - SÃO PAULO-SP (19.056.055/0001-41)"/>
        <s v="HOSPITAL SAO CAMILO - IPIRANGA - SÃO PAULO-SP (60.975.737/0051-10)"/>
        <s v="HOSPITAL SAO CAMILO - SANTANA - SÃO PAULO-SP (60.975.737/0012-04)"/>
        <s v="HOSPITAL SAO LUIZ ANALIA FRANCO (REDE DOR) - SÃO PAULO-SP (06.047.087/0001-39)"/>
        <s v="HOSPITAL SAO LUIZ UNIDADE ITAIM (REDE DOR) - SÃO PAULO-SP (06.047.087/0002-10)"/>
        <s v="IRMANDADE DA SANTA CASA DE MISERICORDIA DE SAO PAULO - SÃO PAULO-SP (62.779.145/0001-90)"/>
        <s v="NOTRE DAME INTERMEDICA SAUDE S.A. - SÃO PAULO-SP (44.649.812/0284-90)"/>
        <s v="REAL E BENEMERITA ASSOCIACAO PORTUGUESA DE BENEFICENCIA - SÃO PAULO-SP (61.599.908/0001-58)"/>
        <s v="SOC BENEFICIENTE DE SENHORAS HOSPITAL SIRIO LIBANES - SÃO PAULO-SP (61.590.410/0001-24)"/>
        <s v="SOCIEDADE BENEFICENTE DE PRESIDENTE BERNARDES - SÃO PAULO-SP (19.803.199/0001-14)"/>
        <s v="HOSPITAL SAMARITANO - SOROCABA-SP (71.491.732/0001-70)"/>
        <s v="HOSPITAL MUNICIPAL DE ARAGUAINA - HMA ISAC - ARAGOMINAS-TO (14.702.257/0007-95)"/>
        <s v="DEPOSITO-ARMAZEM DE FORTALEZA - FORTALEZA-CE (05.874.946/0002-81)"/>
        <s v="FUNDES - FORTALEZA-CE (74.031.865/0001-51)"/>
        <s v="HOME - BRASÍLIA-DF (37.108.388/0001-59)"/>
        <s v="UNIDADE BRASILIA IV - BRASÍLIA-DF (61.590.410/0012-87)"/>
        <s v="FUNDACAO FELICE ROSSO - BELO HORIZONTE-MG (17.214.149/0001-76)"/>
        <s v="UBERLANDIA MEDICAL CENTER - UBERLÂNDIA-MG (17.087.591/0001-89)"/>
        <s v="HOSPITAL POLICLINICA CASCAVEL - CASCAVEL-PR (76.081.892/0001-64)"/>
        <s v="CASA DE SAUDE SAO JOSE - RIO DE JANEIRO-RJ (60.922.168/0003-48)"/>
        <s v="HOSPITAL ADVENTISTA SILVESTRE - RIO DE JANEIRO-RJ (73.696.718/0002-19)"/>
        <s v="HOSPITAL BARRA DOR (REDE DOR) - RIO DE JANEIRO-RJ (02.284.062/0005-21)"/>
        <s v="HOSPITAL CASA ARRENDATARIA SERVICOS MEDICOS HOSPITALARES E INVESTIMENTOS LTDA - RIO DE JANEIRO-RJ (24.217.779/0001-60)"/>
        <s v="HOSPITAL SAO VICENTE DE PAULO - RIO DE JANEIRO-RJ (18.010.750/0001-00)"/>
        <s v="INSTITUTO DOR DE GESTAO DE SAUDE PUBLICA (REDE DOR) - RIO DE JANEIRO-RJ (08.850.962/0002-22)"/>
        <s v="PROFARMA SPECIALTY S.A - SÃO GONÇALO DO AMARANTE-RN (81.887.838/0011-12)"/>
        <s v="ASSOCIACAO HOSPITALAR MOINHOS DE VENTO - PORTO ALEGRE-RS (92.685.833/0001-51)"/>
        <s v="HOSPITAL SAO LUCAS DA PUCRS - PORTO ALEGRE-RS (88.630.413/0007-96)"/>
        <s v="IRMANDADE DA SANTA CASA DE MISERICORDIA DE PORTO ALEGRE - PORTO ALEGRE-RS (92.815.000/0001-68)"/>
        <s v="HOSPITAL DE CARIDADE DR ASTROGILDO DE AZEVEDO - SANTA MARIA-RS (95.610.887/0001-46)"/>
        <s v="HOSPITAL UNIV. PROFESSOR POLYDORO ERNANI DE SAO THIAGO - FLORIANÓPOLIS-SC (15.126.437/0034-01)"/>
        <s v="HOSPITAL UNIMED - BAURU-SP (44.456.036/0003-11)"/>
        <s v="HCFMB - BOTUCATU-SP (12.474.705/0001-20)"/>
        <s v="BENEFICENCIA NIPO BRASILEIRA DE SAO PAULO - SÃO PAULO-SP (60.992.427/0006-50)"/>
        <s v="HOSPITAL ALEMAO OSWALDO CRUZ - SÃO PAULO-SP (60.726.502/0007-11)"/>
        <s v="HOSPITAL E MATERNIDADE SANTA JOANA S/A - SÃO PAULO-SP (60.678.604/0001-13)"/>
        <s v="HOSPITAL SANTA CATARINA - SÃO PAULO-SP (60.922.168/0007-71)"/>
        <s v="HOSPITAL SANTA CRUZ - SÃO PAULO-SP (60.552.098/0001-11)"/>
        <s v="HOSPITAL VILA NOVA STAR - SÃO PAULO-SP (28.290.788/0001-37)"/>
        <s v="SEPACO - SÃO PAULO-SP (60.961.422/0001-55)"/>
        <s v="UFAPE EXCELENCIA VETERINARIA - SÃO PAULO-SP (13.715.216/0001-85)"/>
        <s v="(Especial) DEPARTAMENTO DE LOGISTICA - BRASÍLIA-DF (00.394.544/0008-51)"/>
        <s v="CENTRO CLINICO UNIMED - GOIÂNIA-GO (02.476.067/0003-94)"/>
        <s v="SECRETARIA MUNICIPAL DE SAUDE DE JOAO PESSOA - JOÃO PESSOA-PB (08.806.754/0001-45)"/>
        <s v="HOSPITAL AEROPORTO - LAURO DE FREITAS-BA (04.602.792/0001-25)"/>
        <s v="HOSPITAL AMECOR - CUIABÁ-MT (03.925.419/0001-42)"/>
        <s v="CASA DE PORTUGAL - RIO DE JANEIRO-RJ (33.607.045/0001-88)"/>
        <s v="CENTRO DE AQUISICOES ESPECIFICAS - CAE - RIO DE JANEIRO-RJ (00.394.429/0174-29)"/>
        <s v="PMPA - PORTO ALEGRE-RS (92.963.560/0001-60)"/>
        <s v="HOSPITAL DAS CLINICAS DA FACULDADE DE MEDICINA DA U S P - SÃO PAULO-SP (60.448.040/0001-22)"/>
        <s v="HOSPITAL SANTA PAULA LTDA - SÃO PAULO-SP (60.777.901/0001-16)"/>
        <s v="HOSPITAL SAO CAMILO - POMPEIA - SÃO PAULO-SP (60.975.737/0002-32)"/>
        <s v="HOSPITAL GERAL DE PIRAJUSSARA - TABOÃO DA SERRA-SP (61.699.567/0004-35)"/>
        <s v="CHECK UP HOSPITAL LTDA. - MANAUS-AM (05.460.308/0001-33)"/>
        <s v="HOSPITAL OTOCLINICA - FORTALEZA-CE (23.443.518/0001-03)"/>
        <s v="INSTITUTO NACIONAL DE CARDIOLOGIA - RIO DE JANEIRO-RJ (00.394.544/0213-44)"/>
        <s v="HOSPITAL DA CIDADE - SALVADOR-BA (03.376.102/0001-02)" u="1"/>
        <s v="FES/BA - SALVADOR-BA (05.816.630/0001-52)" u="1"/>
        <s v="DF STAR - BRASÍLIA-DF (31.635.857/0006-16)" u="1"/>
        <s v=" - SÃO GONÇALO DO AMARANTE-RN (81.887.838/0011-12)" u="1"/>
        <s v="UCPEL- HOSPITAL UNIVERSITARIO SAO FRANCISCO DE PAULA - PELOTAS-RS (92.238.914/0002-94)" u="1"/>
        <s v="HOSPITAL REGIONAL DE SOROCABA - BATA BRANCA - SOROCABA-SP (61.699.567/0078-71)" u="1"/>
        <s v="HOSPITAL SANTA IZABEL - SALVADOR-BA (15.153.745/0002-49)" u="1"/>
        <s v="UNIMED GRANDE FLORIANOPOLIS - COOPERATIVA DE TRABALHO MEDICO - SÃO JOSÉ-SC (77.858.611/0014-14)" u="1"/>
        <s v="SAMER HOSPITAL - RESENDE-RJ (29.072.642/0001-88)" u="1"/>
        <s v="HOSPITAL MEMORIAL SAO JOSE (REDE DOR) - RECIFE-PE (06.047.087/0092-76)" u="1"/>
        <s v="RENATA MARTINS MARCHESE - SÃO PAULO-SP (273.788.718-69)" u="1"/>
        <s v="YURI SOUZA DE LIMA - PORTO ALEGRE-RS (043.264.450-41)" u="1"/>
        <s v="HOSPITAL E MATERNIDADE METROPOLITANO - SÃO PAULO-SP (51.722.957/0125-12)" u="1"/>
        <s v="IRMANDADE DA SANTA CASA DE MISERICORDIA DE CURITIBA - CURITIBA-PR (76.613.835/0001-89)" u="1"/>
        <s v="UNIMED PINDAMONHANGABA - HOSPITAL 10 JULHO - PINDAMONHANGABA-SP (47.565.155/0009-96)" u="1"/>
        <s v="ESHO - CASA DE SAUDE SANTA LUCIA - RIO DE JANEIRO-RJ (29.435.005/0052-79)" u="1"/>
        <s v="FUNDACAO SAUDE DO ESTADO DO RIO DE JANEIRO - RIO DE JANEIRO-RJ (10.834.118/0001-79)" u="1"/>
        <s v="ESHO - HOSPITAL MONTE KLINIKUM - FORTALEZA-CE (29.435.005/0074-84)" u="1"/>
        <s v="A.C.CAMARGO CANCER CENTER - SÃO PAULO-SP (60.961.968/0001-06)" u="1"/>
        <s v="FUNDO ESTADUAL DE SAUDE DO PARANA - FUNSAUDE - CURITIBA-PR (08.597.121/0001-74)" u="1"/>
        <s v="HOSPITAL SANCTA MAGGIORE - SÃO PAULO-SP (00.461.479/0094-62)" u="1"/>
        <s v="ESHO - HOSPITAL ALVORADA DE BRASILIA - BRASÍLIA-DF (29.435.005/0046-20)" u="1"/>
        <s v="ESHO - HOSPITAL MARIO LIONI - DUQUE DE CAXIAS-RJ (29.435.005/0034-97)" u="1"/>
        <s v="HOSPITAL VERA CRUZ S A - CAMPINAS-SP (46.009.718/0001-40)" u="1"/>
        <s v="HOSPITAL SANTA RITA DE CASSIA - VITÓRIA-ES (28.137.925/0001-06)" u="1"/>
        <s v="HOSPITAL HCN - NITERÓI-RJ (60.884.855/0012-07)" u="1"/>
        <s v="HOSPITAL RIO LARANJEIRAS LTDA - RIO DE JANEIRO-RJ (08.752.137/0001-04)" u="1"/>
        <s v="HOSPITAL INCAR - SANTO ANTÔNIO DE JESUS-BA (05.652.543/0001-07)" u="1"/>
        <s v="HSH - SANTO ANDRÉ-SP (06.033.403/0001-13)" u="1"/>
        <s v="COMPLEXO DO HOSPITAL DE CLINICAS DA UFPR - CURITIBA-PR (15.126.437/0024-30)" u="1"/>
        <s v="HOSPITAL ICARAI - NITERÓI-RJ (31.671.480/0003-08)" u="1"/>
        <s v="HOSPITAL UNIMED - NATAL-RN (08.380.701/0006-10)" u="1"/>
        <s v="HOSPITAL MAE DE DEUS - PORTO ALEGRE-RS (88.625.686/0024-43)" u="1"/>
        <s v="HOSPITAL SAMARITANO - RIO DE JANEIRO-RJ (08.100.676/0021-02)" u="1"/>
        <s v="LIGA ALVARO BAHIA CONTRA A MORTALIDADE INFANTIL - SALVADOR-BA (15.170.723/0001-06)" u="1"/>
        <s v="HOSPITAL UNIMED NOROESTE CAPIXABA - COLATINA-ES (39.384.664/0002-18)" u="1"/>
        <s v="HOSPITAL DO CORACAO DE ALAGOAS - MACEIÓ-AL (01.454.407/0001-51)" u="1"/>
        <s v="NOTRE DAME INTERMEDICA SAUDE S.A. - MOJI DAS CRUZES-SP (44.649.812/0271-76)" u="1"/>
        <s v="ASSOCIACAO HOSPITALAR FILHAS DE NOSSA SENHORA DO MONTE CALVARIO - SÃO PAULO-SP (18.180.008/0001-42)" u="1"/>
        <s v="HOSPITAL DO CORACAO SAMCORDIS - SÃO GONÇALO-RJ (30.358.881/0001-88)" u="1"/>
        <s v="HOSPITAL BADIM - RIO DE JANEIRO-RJ (27.901.222/0002-12)" u="1"/>
        <s v="HOSPITAL SAO LUCAS - RIBEIRÃO PRETO-SP (55.980.148/0001-21)" u="1"/>
        <s v="DEPOSITO-ARMAZEM SALVADOR/BA - SALVADOR-BA (12.361.267/0147-39)" u="1"/>
        <s v="INTERMEDICA ASISTEMA DE SAUDE - SÃO PAULO-SP (44.649.812/0069-26)" u="1"/>
        <s v="ASSOCIACAO DR BARTHOLOMEU TACCHINI - BENTO GONÇALVES-RS (87.547.444/0001-20)" u="1"/>
        <s v="HOSPITAL NASR FAIAD - CATALÃO-GO (01.321.256/0001-63)" u="1"/>
        <s v="CASA DE SAUDE SANTA THEREZINHA S A - RIO DE JANEIRO-RJ (33.575.127/0006-00)" u="1"/>
        <s v="HOSPITAL PORTUGUES - SALVADOR-BA (15.166.416/0001-51)" u="1"/>
        <s v="A CASA HUMANA - MEDICINA CLINICA E PREVENTIVA LTDA - SÃO PAULO-SP (03.545.210/0001-53)" u="1"/>
        <s v="UNIMED COSTA DO SOL - HOSPITAL - MACAÉ-RJ (35.830.868/0004-46)" u="1"/>
        <s v="HOSPITAIS INTEGRADOS DA GAVEA S/A - RIO DE JANEIRO-RJ (31.635.857/0002-92)" u="1"/>
        <s v="HOSPITAL SAO MATEUS LTDA. - FORTALEZA-CE (41.580.077/0001-65)" u="1"/>
        <s v="ROBSON MARCOS DE SOUZA JUNIOR - BLUMENAU-SC (080.624.119-58)" u="1"/>
        <s v="HOSPITAL VIVALLE (REDE DOR) - SÃO JOSÉ DOS CAMPOS-SP (06.047.087/0030-73)" u="1"/>
        <s v="HOSPITAL UNIMED - MONTE ALTO-SP (67.577.171/0004-00)" u="1"/>
        <s v="HOSPITAL NOSSA SENHORA DAS GRACAS - CURITIBA-PR (76.562.198/0001-69)" u="1"/>
        <s v="HOSPITAL ALVORADA MOEMA - SÃO PAULO-SP (08.100.676/0005-92)" u="1"/>
        <s v="HOSPITAL SERVIDORES DO ESTADO/RJ - RIO DE JANEIRO-RJ (00.394.544/0211-82)" u="1"/>
        <s v="ESHO - HOSPITAL SAMARITANO - RIO DE JANEIRO-RJ (29.435.005/0061-60)" u="1"/>
        <s v="HOSPITAL UNIVERSITARIO ANTONIO PEDRO - NITERÓI-RJ (15.126.437/0036-73)" u="1"/>
        <s v="RS SSA GABINETE DO SECRETARIO - PORTO ALEGRE-RS (87.958.625/0001-49)" u="1"/>
        <s v="HOSPITAL SAO LUCAS - ARACAJU-SE (13.131.370/0001-00)" u="1"/>
        <s v="HOSPITAL DIVINA PROVIDENCIA - PORTO ALEGRE-RS (87.317.764/0010-84)" u="1"/>
        <s v="SAMEL - MANAUS-AM (04.159.778/0001-07)" u="1"/>
        <s v="INSTITUTO DE GESTAO E HUMANIZAO IGH - SALVADOR-BA (11.858.570/0001-33)" u="1"/>
        <s v="HOSPITAL ALPHA MED LTDA (REDE DOR) - CARAPICUÍBA-SP (49.770.076/0001-95)" u="1"/>
        <s v="ESHO EMPRESA DE SERVICOS HOSPITALARES - NATAL-RN (29.435.005/0098-51)" u="1"/>
        <s v="HOSPITAL SANTA ISABEL - BLUMENAU-SC (60.922.168/0052-26)" u="1"/>
        <s v="BOM SAMARITANO - MARINGÁ-PR (04.792.670/0001-49)" u="1"/>
        <s v="MEDRADIUS - MACEIÓ-AL (03.866.223/0001-24)" u="1"/>
        <s v="HOSPITAL UNIMED - JUIZ DE FORA-MG (17.689.407/0008-47)" u="1"/>
        <s v="CASA DE SAUDE E MATERNIDADE SANTA MARTHA SA - NITERÓI-RJ (30.079.461/0001-62)" u="1"/>
        <s v="HOSPITAL SAMARITANO - SÃO PAULO-SP (60.544.244/0001-67)" u="1"/>
        <s v="UDI HOSPITAL - SÃO LUÍS-MA (02.284.062/0011-70)" u="1"/>
        <s v="DEPOSITO - ARMAZEM FORTALEZA/CE - FORTALEZA-CE (12.361.267/0118-02)" u="1"/>
        <s v="LEILA BRANDAO VILELA PEREIRA - MACEIÓ-AL (059.098.904-92)" u="1"/>
        <s v="HOSPITAL PORTINARI - SÃO PAULO-SP (49.460.108/0001-56)" u="1"/>
        <s v="PROMEDICA PATRIMONIAL S A PROPAT - SALVADOR-BA (13.808.803/0001-19)" u="1"/>
        <s v="HOSPITAL E MATERNIDADE BRASIL (REDE DOR) - SANTO ANDRÉ-SP (06.047.087/0007-24)" u="1"/>
        <s v="SANTA CASA DE MACEIO - CENTRAL DE DISTRIBUICAO - MACEIÓ-AL (12.307.187/0005-83)" u="1"/>
        <s v="DEPOSITO - ARMAZEM MANAUS/AM - MANAUS-AM (12.361.267/0119-85)" u="1"/>
        <s v="HOSPITAL SANTA GENOVEVA LTDA - UBERLÂNDIA-MG (18.484.378/0001-73)" u="1"/>
        <s v="HUGO 2 - GOIÂNIA-GO (05.029.600/0003-68)" u="1"/>
        <s v="HOSPITAL BAIA SUL S/A - FLORIANÓPOLIS-SC (11.096.423/0001-73)" u="1"/>
        <s v="HOSPITAL DAHER LAGO SUL S/A - BRASÍLIA-DF (00.382.069/0001-27)" u="1"/>
        <s v="morgana mesquita brandão - MACEIÓ-AL (075.716.954-65)" u="1"/>
        <s v="HOSPITAL INFANTIL PEQUENO PRINCIPE - CURITIBA-PR (76.591.569/0001-30)" u="1"/>
        <s v="HOSPITAL ISRAELITA ALBERTEINSTEIN - SÃO PAULO-SP (60.765.823/0001-30)" u="1"/>
        <s v="MANOEL JOSE LIMA FARIAS - JOÃO PESSOA-PB (176.963.644-72)" u="1"/>
        <s v="HOSPITAL PROFESSOR EDGARDSANTOS - SALVADOR-BA (15.180.714/0002-87)" u="1"/>
        <s v="BIOREVERSE GERENCIAMENTO DE RESIDUOS - APARECIDA DE GOIÂNIA-GO (26.167.649/0001-95)" u="1"/>
        <s v="BAIA SUL HOSPITAL DIA - FLORIANÓPOLIS-SC (05.441.281/0001-31)" u="1"/>
        <s v="HOSPITAL E MATERNIDADE SANTA CLARA LTDA - UBERLÂNDIA-MG (25.761.040/0001-87)" u="1"/>
        <s v="HOSPITAL ANCHIETA LTDA - BRASÍLIA-DF (02.560.878/0001-07)" u="1"/>
        <s v="HOSPITAL BALBINO - RIO DE JANEIRO-RJ (42.297.507/0001-07)" u="1"/>
        <s v="CLINICA VITAVISAO - SÃO JOSÉ DOS PINHAIS-PR (77.577.278/0002-31)" u="1"/>
        <s v="HOSPITAL MATER DEI SA - BELO HORIZONTE-MG (16.676.520/0001-59)" u="1"/>
        <s v="HOSPITAL PAULO SACRAMENTO - JUNDIAÍ-SP (44.649.812/0016-14)" u="1"/>
        <s v="COORDENADORIA DE ASSISTENCIA FARMACEUTICA - SÃO PAULO-SP (46.374.500/0262-31)" u="1"/>
        <s v="HOSPITAL DE CARIDADE SAO VICENTE DE PAULO - JUNDIAÍ-SP (50.944.198/0001-30)" u="1"/>
        <s v="SAO BERNARDO APART - COLATINA-ES (07.039.651/0001-34)" u="1"/>
        <s v="INSTITUTO NACIONAL DE TECNOLOGIA E SAUDE - GOIÂNIA-GO (11.344.038/0015-01)" u="1"/>
        <s v="HOSPITAL DE CIRURGIA - ARACAJU-SE (13.016.332/0001-06)" u="1"/>
        <s v="HOSPITAL ILHA DO GOVERNADOR LTDA - RIO DE JANEIRO-RJ (22.233.557/0001-05)" u="1"/>
        <s v="YASMIM ANGELICA RAMOS MONTEIRO ROSA DONIZETE - GRAMADO-RS (160.092.977-02)" u="1"/>
        <s v="ESHO - HOSPITAL PASTEUR - RIO DE JANEIRO-RJ (29.435.005/0057-83)" u="1"/>
        <s v="HOSPITAL CAXIAS DOR  (REDE DOR) - DUQUE DE CAXIAS-RJ (06.047.087/0013-72)" u="1"/>
        <s v="EBSERH HOSPITAL UNIVERSITARIO DE SAO LUIS - SÃO LUÍS-MA (15.126.437/0004-96)" u="1"/>
        <s v="CONCEITO DISTRIBUIDORA DE MEDICAMENTOS E MATERIAIS CIRURGICOS LTDA - BELO HORIZONTE-MG (32.384.285/0001-06)" u="1"/>
        <s v="HOSPITAL SANTA ROSA - CUIABÁ-MT (70.524.145/0001-77)" u="1"/>
        <s v="ROBERTO MOURA GRISI - JOÃO PESSOA-PB (839.256.944-04)" u="1"/>
        <s v="HOSPITAL E MATERNIDADE UNIMED DE ORS COOP.DE TRABALHO - OURINHOS-SP (51.427.540/0003-59)" u="1"/>
        <s v="HOSPITAL UNIMED - MACEIÓ-AL (12.442.737/0004-96)" u="1"/>
        <s v="CENTRO MEDICO GABRIEL SOARES - ARACAJU-SE (12.361.267/0005-17)" u="1"/>
        <s v="HOSPITAL SAO CARLOS LTDA - FORTALEZA-CE (11.794.674/0001-21)" u="1"/>
        <s v="UNIMED CATANDUVA - HOSPITAL SAO DOMINGOS - CATANDUVA-SP (45.118.429/0012-79)" u="1"/>
        <s v="CENTRO MEDICO UNIMED - TUBARÃO-SC (85.241.339/0008-09)" u="1"/>
        <s v="maria eduarda vasconcelos ximenes - FORTALEZA-CE (116.211.904-71)" u="1"/>
        <s v="EBSERH - HOSPITAL UNIVERSITARIO DE SANTA MARIA - SANTA MARIA-RS (15.126.437/0019-72)" u="1"/>
        <s v="HOSPITAL ALVORADA TAGUATINGA LTDA - SÃO PAULO-SP (08.100.676/0024-55)" u="1"/>
        <s v="HOSPITAL PAULISTA LTDA. - SÃO PAULO-SP (43.901.701/0001-04)" u="1"/>
        <s v="HOSPITAL REGIONAL DO VALE DO PARAIBA - TAUBATÉ-SP (60.975.737/0072-45)" u="1"/>
        <s v="PRONTONORTE - BRASÍLIA-DF (00.511.816/0001-80)" u="1"/>
        <s v="CDU - CENTRO DE DIAGNOSTICO UNIMED - BAURU-SP (44.456.036/0007-45)" u="1"/>
        <s v="FUNDACAO ZERBINI - SÃO PAULO-SP (50.644.053/0001-13)" u="1"/>
        <s v="SAMEL - MANAUS-AM (84.537.141/0001-38)" u="1"/>
        <s v="UNIMED JUIZ DE FORA COOP DE TRABALHO MEDICO LTDA - JUIZ DE FORA-MG (17.689.407/0001-70)" u="1"/>
        <s v="INSTITUTO DE CLINICAS E CIRURGIA DE JUIZ DE FORA LTDA - JUIZ DE FORA-MG (25.415.993/0001-93)" u="1"/>
        <s v="INSTITUTO DO CANCER DO ESTADO DE SAO PAULO - SÃO PAULO-SP (56.577.059/0006-06)" u="1"/>
        <s v="(Especial) SAFELAB - SÃO BERNARDO DO CAMPO-SP (04.708.424/0001-66)" u="1"/>
        <s v="CASA DE SAUDE E MATERNIDADE SAO RAIMUNDO SA - FORTALEZA-CE (07.245.269/0001-87)" u="1"/>
        <s v="EBSERH - COMPLEXO HOSPITALAR DO CEARA (HUWC E MEAC) - FORTALEZA-CE (15.126.437/0014-68)" u="1"/>
        <s v="CLINICA SOUZA BRITO - CUIABÁ-MT (15.016.827/0001-60)" u="1"/>
        <s v="CASA DE SAUDE SAO LUCAS S/A - NATAL-RN (08.319.329/0001-21)" u="1"/>
        <s v="EBSERH - HOSPITAL UNIVERSITARIO DO PIAUI - TERESINA-PI (15.126.437/0002-24)" u="1"/>
        <s v="HOSPITAL SINO BRASILEIRO (REDE DOR) - OSASCO-SP (06.047.087/0076-56)" u="1"/>
        <s v="COMPLEXO HOSPITALAR JARDIM CUIABA - CUIABÁ-MT (01.757.351/0001-04)" u="1"/>
        <s v="SANTA LUCIA - BRASÍLIA-DF (00.025.841/0001-53)" u="1"/>
        <s v="FUNDACAO UNIVERSITARIA DE CARDIOLOGIA - PORTO ALEGRE-RS (92.898.550/0001-98)" u="1"/>
        <s v="HOSPITAL RIOS DOR (REDE DOR) - RIO DE JANEIRO-RJ (29.259.736/0004-03)" u="1"/>
        <s v="EMPRESA BRASILEIRA DE SERVICOS HOSPITALARES - EBSERH - NATAL-RN (15.126.437/0007-39)" u="1"/>
        <s v="HOSPITAL SAO PAULO - ARARAQUARA-SP (45.272.366/0015-53)" u="1"/>
        <s v="BERNARDO MORAES LOPES - SABARÁ-MG (149.614.776-64)" u="1"/>
        <s v="HOSPITAL SANTA HELENA (REDE DOR) - BRASÍLIA-DF (00.049.791/0001-44)" u="1"/>
        <s v="HOSPITAL PORTUGUES / UNID MUNICIPAL ANTONIO C MAGALHAES - EUCLIDES DA CUNHA-BA (15.166.416/0012-04)" u="1"/>
        <s v="HOSPITAL NOSSA SENHORA DA CONCEICAO SA - PORTO ALEGRE-RS (92.787.118/0001-20)" u="1"/>
        <s v="HOSPITAL SAO LUIZ UNIDADE MORUMBI (REDE DOR) - SÃO PAULO-SP (06.047.087/0003-09)" u="1"/>
        <s v="FES - GOIÂNIA-GO (00.544.963/0001-56)" u="1"/>
        <s v="HOSPITAL UNIMED RECIFE - RECIFE-PE (11.214.624/0004-70)" u="1"/>
        <s v="HOSPITAL E MATERNIDADE SANTA MARIA - SÃO PAULO-SP (62.106.505/0001-92)" u="1"/>
        <s v="ASSOCIACAO HOSPITALAR BENEFICENTE SANTO ANTONIO - TENENTE PORTELA-RS (08.579.164/0001-27)" u="1"/>
        <s v="FUNDO MUNICIPAL DE SAUDE DE RIO VERDE - GO - RIO VERDE-GO (06.190.522/0001-80)" u="1"/>
        <s v="FUNDACAO JOSE SILVEIRA - SALVADOR-BA (15.194.004/0001-25)" u="1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31">
        <s v="lais.magalhaes@cslbehring.com"/>
        <s v="representante-EMH-NO@csl"/>
        <s v="valeria.braga@cslbehring.com"/>
        <s v="iwens.silva@cslbehring.com"/>
        <s v="representante-ESP-SUL@csl"/>
        <s v="representante-HSP-SUL@csl"/>
        <s v="fernanda.bornhausen@cslbehring.com"/>
        <s v="michele.moraes@cslbehring.com"/>
        <s v="representante-EMH-SUL@csl"/>
        <s v="kleber.silva@cslbehring.com"/>
        <s v="karen.rosa@cslbehring.com"/>
        <s v="representante-ESP-NO@csl"/>
        <s v="representante-HSP-NO@csl"/>
        <s v="wladimir.campelo@cslbehring.com"/>
        <s v="lenilson.silva@cslbehring.com"/>
        <s v="eveline.goulart@cslbehring.com"/>
        <s v="marcus.bastos@cslbehring.com"/>
        <s v="romeu.soares@cslbehring.com"/>
        <s v="aline.fonseca@cslbehring.com"/>
        <s v="artur.junior@cslbehring.com"/>
        <s v="bruna.claro@cslbehring.com"/>
        <s v="representante-EMH-SP@csl"/>
        <s v="antonio.tunes@cslbehring.com"/>
        <s v="representante-ESP-SP@csl"/>
        <s v="janaina.palmiro@cslbehring.com"/>
        <s v="tathiana.ponce@cslbehring.com"/>
        <s v="christiane.garcia@cslbehring.com"/>
        <s v="representante-HSP-SP@csl"/>
        <s v="ministerio.saude@vago"/>
        <s v="orfao@orfao" u="1"/>
        <s v="vago.HSP.SPC@vago.com" u="1"/>
      </sharedItems>
    </cacheField>
    <cacheField name="REPRESENTANTE" numFmtId="0">
      <sharedItems/>
    </cacheField>
    <cacheField name="COD_EQUIPE" numFmtId="0">
      <sharedItems containsBlank="1"/>
    </cacheField>
    <cacheField name="EQUIPE" numFmtId="0">
      <sharedItems containsBlank="1" count="4">
        <s v="Hospitalar (HSP)"/>
        <s v="Misto (EMH)"/>
        <s v="Especialidade (ESP)"/>
        <m/>
      </sharedItems>
    </cacheField>
    <cacheField name="EQ" numFmtId="4">
      <sharedItems containsSemiMixedTypes="0" containsString="0" containsNumber="1" containsInteger="1" minValue="1" maxValue="232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330.715887500002" createdVersion="6" refreshedVersion="7" minRefreshableVersion="3" recordCount="377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8">
        <s v="VENDA - ALBUREX"/>
        <s v="VENDA - OUTROS PRODUTOS"/>
        <s v="VENDA - RHOPHYLAC"/>
        <s v="DEMANDA - HAEMO"/>
        <s v="DEMANDA - BERIPLEX"/>
        <s v="DEMANDA - BERINERT"/>
        <s v="VISITAS"/>
        <s v="PLATEAU / CONNECT MINDS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1" maxValue="2021"/>
    </cacheField>
    <cacheField name="TRIMESTRE" numFmtId="0">
      <sharedItems containsSemiMixedTypes="0" containsString="0" containsNumber="1" containsInteger="1" minValue="2" maxValue="2"/>
    </cacheField>
    <cacheField name="TRIMESTRE_SIGLA" numFmtId="0">
      <sharedItems/>
    </cacheField>
    <cacheField name="MES" numFmtId="0">
      <sharedItems containsSemiMixedTypes="0" containsString="0" containsNumber="1" containsInteger="1" minValue="4" maxValue="6"/>
    </cacheField>
    <cacheField name="MES_SIGLA" numFmtId="0">
      <sharedItems/>
    </cacheField>
    <cacheField name="PERIODO_FISCAL" numFmtId="0">
      <sharedItems count="9">
        <s v="2021-2021 - 4º Tri - 10-Abr"/>
        <s v="2021-2021 - 4º Tri - 11-Mai"/>
        <s v="2021-2021 - 4º Tri - 12-Jun"/>
        <s v="2020-2021 - 2º Tri - 06-Dez" u="1"/>
        <s v="2020-2021 - 2º Tri - 05-Nov" u="1"/>
        <s v="2021-2021 - 3º Tri - 08-Fev" u="1"/>
        <s v="2021-2021 - 3º Tri - 09-Mar" u="1"/>
        <s v="2021-2021 - 3º Tri - 07-Jan" u="1"/>
        <s v="2020-2021 - 2º Tri - 04-Out" u="1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4" maxValue="4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10" maxValue="12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3866813.52"/>
    </cacheField>
    <cacheField name="REALIZADO" numFmtId="3">
      <sharedItems containsSemiMixedTypes="0" containsString="0" containsNumber="1" minValue="0" maxValue="5039971.96"/>
    </cacheField>
    <cacheField name="COBERTURA" numFmtId="9">
      <sharedItems containsSemiMixedTypes="0" containsString="0" containsNumber="1" minValue="0" maxValue="2.375"/>
    </cacheField>
    <cacheField name="PREMIO" numFmtId="44">
      <sharedItems containsSemiMixedTypes="0" containsString="0" containsNumber="1" minValue="0" maxValue="2387.0700000000002"/>
    </cacheField>
    <cacheField name="Col Valor" numFmtId="0">
      <sharedItems containsMixedTypes="1" containsNumber="1" containsInteger="1" minValue="4" maxValue="12"/>
    </cacheField>
    <cacheField name="Check Gerente" numFmtId="44">
      <sharedItems containsMixedTypes="1" containsNumber="1" minValue="0" maxValue="2387.0664000000002"/>
    </cacheField>
    <cacheField name="Check ESP" numFmtId="44">
      <sharedItems containsMixedTypes="1" containsNumber="1" minValue="0" maxValue="1568.3490999999999"/>
    </cacheField>
    <cacheField name="Check HSP" numFmtId="44">
      <sharedItems containsMixedTypes="1" containsNumber="1" minValue="0" maxValue="1569.3039000000001"/>
    </cacheField>
    <cacheField name="Check EMH" numFmtId="44">
      <sharedItems containsMixedTypes="1" containsNumber="1" minValue="0" maxValue="1569.3039000000001"/>
    </cacheField>
    <cacheField name="Check Premio" numFmtId="44">
      <sharedItems containsMixedTypes="1" containsNumber="1" minValue="-4.9000000000205546E-3" maxValue="4.9999999999954525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">
  <r>
    <x v="0"/>
    <x v="0"/>
    <n v="64"/>
    <x v="0"/>
    <n v="44782779000110"/>
    <x v="0"/>
    <s v="BARRETOS"/>
    <s v="SP"/>
    <s v="PRIVADO"/>
    <s v="bruna.claro@cslbehring.com"/>
    <s v="artur.junior@cslbehring.com"/>
    <s v="representante-EMH-SP@csl"/>
    <x v="0"/>
    <n v="4"/>
  </r>
  <r>
    <x v="0"/>
    <x v="0"/>
    <n v="64"/>
    <x v="0"/>
    <n v="46020301000269"/>
    <x v="1"/>
    <s v="CAMPINAS"/>
    <s v="SP"/>
    <s v="PRIVADO"/>
    <s v="bruna.claro@cslbehring.com"/>
    <s v="artur.junior@cslbehring.com"/>
    <s v="representante-EMH-SP@csl"/>
    <x v="0"/>
    <n v="3"/>
  </r>
  <r>
    <x v="0"/>
    <x v="0"/>
    <n v="64"/>
    <x v="0"/>
    <n v="44593523000245"/>
    <x v="2"/>
    <s v="CAMPINAS"/>
    <s v="SP"/>
    <s v="PRIVADO"/>
    <s v="bruna.claro@cslbehring.com"/>
    <s v="artur.junior@cslbehring.com"/>
    <s v="representante-EMH-SP@csl"/>
    <x v="0"/>
    <n v="1"/>
  </r>
  <r>
    <x v="0"/>
    <x v="0"/>
    <n v="64"/>
    <x v="0"/>
    <n v="56727134001216"/>
    <x v="3"/>
    <s v="JUNDIAÍ"/>
    <s v="SP"/>
    <s v="PRIVADO"/>
    <s v="bruna.claro@cslbehring.com"/>
    <s v="artur.junior@cslbehring.com"/>
    <s v="representante-EMH-SP@csl"/>
    <x v="0"/>
    <n v="2"/>
  </r>
  <r>
    <x v="0"/>
    <x v="0"/>
    <n v="64"/>
    <x v="0"/>
    <n v="60003761000129"/>
    <x v="4"/>
    <s v="SÃO JOSÉ DO RIO PRETO"/>
    <s v="SP"/>
    <s v="PRIVADO"/>
    <s v="bruna.claro@cslbehring.com"/>
    <s v="artur.junior@cslbehring.com"/>
    <s v="representante-EMH-SP@csl"/>
    <x v="0"/>
    <n v="18"/>
  </r>
  <r>
    <x v="0"/>
    <x v="0"/>
    <n v="64"/>
    <x v="0"/>
    <n v="19803199000114"/>
    <x v="5"/>
    <s v="SÃO PAULO"/>
    <s v="SP"/>
    <s v="PRIVADO"/>
    <s v="bruna.claro@cslbehring.com"/>
    <s v="artur.junior@cslbehring.com"/>
    <s v="representante-EMH-SP@csl"/>
    <x v="0"/>
    <n v="4"/>
  </r>
  <r>
    <x v="0"/>
    <x v="0"/>
    <n v="64"/>
    <x v="0"/>
    <n v="71491732000170"/>
    <x v="6"/>
    <s v="SOROCABA"/>
    <s v="SP"/>
    <s v="PRIVADO"/>
    <s v="bruna.claro@cslbehring.com"/>
    <s v="tathiana.ponce@cslbehring.com"/>
    <s v="representante-EMH-SP@csl"/>
    <x v="0"/>
    <n v="2"/>
  </r>
  <r>
    <x v="0"/>
    <x v="0"/>
    <n v="62"/>
    <x v="1"/>
    <n v="44456036000311"/>
    <x v="7"/>
    <s v="BAURU"/>
    <s v="SP"/>
    <s v="PRIVADO"/>
    <s v="bruna.claro@cslbehring.com"/>
    <s v="artur.junior@cslbehring.com"/>
    <s v="representante-EMH-SP@csl"/>
    <x v="0"/>
    <n v="5"/>
  </r>
  <r>
    <x v="0"/>
    <x v="0"/>
    <n v="62"/>
    <x v="1"/>
    <n v="60003761000129"/>
    <x v="4"/>
    <s v="SÃO JOSÉ DO RIO PRETO"/>
    <s v="SP"/>
    <s v="PRIVADO"/>
    <s v="bruna.claro@cslbehring.com"/>
    <s v="artur.junior@cslbehring.com"/>
    <s v="representante-EMH-SP@csl"/>
    <x v="0"/>
    <n v="22"/>
  </r>
  <r>
    <x v="0"/>
    <x v="0"/>
    <n v="64"/>
    <x v="0"/>
    <n v="51722957000506"/>
    <x v="8"/>
    <s v="SÃO PAULO"/>
    <s v="SP"/>
    <s v="PRIVADO"/>
    <s v="janaina.palmiro@cslbehring.com"/>
    <s v="tathiana.ponce@cslbehring.com"/>
    <s v="representante-EMH-SP@csl"/>
    <x v="0"/>
    <n v="3"/>
  </r>
  <r>
    <x v="0"/>
    <x v="0"/>
    <n v="64"/>
    <x v="0"/>
    <n v="72775745000133"/>
    <x v="9"/>
    <s v="SÃO PAULO"/>
    <s v="SP"/>
    <s v="PRIVADO"/>
    <s v="janaina.palmiro@cslbehring.com"/>
    <s v="antonio.tunes@cslbehring.com"/>
    <s v="representante-EMH-SP@csl"/>
    <x v="0"/>
    <n v="20"/>
  </r>
  <r>
    <x v="0"/>
    <x v="0"/>
    <n v="64"/>
    <x v="0"/>
    <n v="21371777000132"/>
    <x v="10"/>
    <s v="SÃO PAULO"/>
    <s v="SP"/>
    <s v="PRIVADO"/>
    <s v="janaina.palmiro@cslbehring.com"/>
    <s v="tathiana.ponce@cslbehring.com"/>
    <s v="representante-EMH-SP@csl"/>
    <x v="0"/>
    <n v="7"/>
  </r>
  <r>
    <x v="0"/>
    <x v="0"/>
    <n v="64"/>
    <x v="0"/>
    <n v="19056055000141"/>
    <x v="11"/>
    <s v="SÃO PAULO"/>
    <s v="SP"/>
    <s v="PRIVADO"/>
    <s v="janaina.palmiro@cslbehring.com"/>
    <s v="representante-HSP-SP@csl"/>
    <s v="christiane.garcia@cslbehring.com"/>
    <x v="0"/>
    <n v="13"/>
  </r>
  <r>
    <x v="0"/>
    <x v="0"/>
    <n v="64"/>
    <x v="0"/>
    <n v="60975737005110"/>
    <x v="12"/>
    <s v="SÃO PAULO"/>
    <s v="SP"/>
    <s v="PRIVADO"/>
    <s v="janaina.palmiro@cslbehring.com"/>
    <s v="representante-HSP-SP@csl"/>
    <s v="christiane.garcia@cslbehring.com"/>
    <x v="0"/>
    <n v="4"/>
  </r>
  <r>
    <x v="0"/>
    <x v="0"/>
    <n v="64"/>
    <x v="0"/>
    <n v="60975737001204"/>
    <x v="13"/>
    <s v="SÃO PAULO"/>
    <s v="SP"/>
    <s v="PRIVADO"/>
    <s v="janaina.palmiro@cslbehring.com"/>
    <s v="representante-HSP-SP@csl"/>
    <s v="christiane.garcia@cslbehring.com"/>
    <x v="0"/>
    <n v="3"/>
  </r>
  <r>
    <x v="0"/>
    <x v="0"/>
    <n v="64"/>
    <x v="0"/>
    <n v="6047087000139"/>
    <x v="14"/>
    <s v="SÃO PAULO"/>
    <s v="SP"/>
    <s v="PRIVADO"/>
    <s v="janaina.palmiro@cslbehring.com"/>
    <s v="antonio.tunes@cslbehring.com"/>
    <s v="representante-EMH-SP@csl"/>
    <x v="0"/>
    <n v="70"/>
  </r>
  <r>
    <x v="0"/>
    <x v="0"/>
    <n v="64"/>
    <x v="0"/>
    <n v="6047087000210"/>
    <x v="15"/>
    <s v="SÃO PAULO"/>
    <s v="SP"/>
    <s v="PRIVADO"/>
    <s v="janaina.palmiro@cslbehring.com"/>
    <s v="antonio.tunes@cslbehring.com"/>
    <s v="representante-EMH-SP@csl"/>
    <x v="0"/>
    <n v="120"/>
  </r>
  <r>
    <x v="0"/>
    <x v="0"/>
    <n v="64"/>
    <x v="0"/>
    <n v="62779145000190"/>
    <x v="16"/>
    <s v="SÃO PAULO"/>
    <s v="SP"/>
    <s v="PRIVADO"/>
    <s v="janaina.palmiro@cslbehring.com"/>
    <s v="representante-HSP-SP@csl"/>
    <s v="christiane.garcia@cslbehring.com"/>
    <x v="0"/>
    <n v="6"/>
  </r>
  <r>
    <x v="0"/>
    <x v="0"/>
    <n v="62"/>
    <x v="1"/>
    <n v="21371777000132"/>
    <x v="10"/>
    <s v="SÃO PAULO"/>
    <s v="SP"/>
    <s v="PRIVADO"/>
    <s v="janaina.palmiro@cslbehring.com"/>
    <s v="tathiana.ponce@cslbehring.com"/>
    <s v="representante-EMH-SP@csl"/>
    <x v="0"/>
    <n v="11"/>
  </r>
  <r>
    <x v="0"/>
    <x v="0"/>
    <n v="62"/>
    <x v="1"/>
    <n v="60678604000113"/>
    <x v="17"/>
    <s v="SÃO PAULO"/>
    <s v="SP"/>
    <s v="PRIVADO"/>
    <s v="janaina.palmiro@cslbehring.com"/>
    <s v="antonio.tunes@cslbehring.com"/>
    <s v="representante-EMH-SP@csl"/>
    <x v="0"/>
    <n v="35"/>
  </r>
  <r>
    <x v="0"/>
    <x v="0"/>
    <n v="62"/>
    <x v="1"/>
    <n v="60552098000111"/>
    <x v="18"/>
    <s v="SÃO PAULO"/>
    <s v="SP"/>
    <s v="PRIVADO"/>
    <s v="janaina.palmiro@cslbehring.com"/>
    <s v="antonio.tunes@cslbehring.com"/>
    <s v="representante-EMH-SP@csl"/>
    <x v="0"/>
    <n v="2"/>
  </r>
  <r>
    <x v="0"/>
    <x v="0"/>
    <n v="62"/>
    <x v="1"/>
    <n v="60975737005110"/>
    <x v="12"/>
    <s v="SÃO PAULO"/>
    <s v="SP"/>
    <s v="PRIVADO"/>
    <s v="janaina.palmiro@cslbehring.com"/>
    <s v="representante-HSP-SP@csl"/>
    <s v="christiane.garcia@cslbehring.com"/>
    <x v="0"/>
    <n v="4"/>
  </r>
  <r>
    <x v="0"/>
    <x v="0"/>
    <n v="62"/>
    <x v="1"/>
    <n v="60975737001204"/>
    <x v="13"/>
    <s v="SÃO PAULO"/>
    <s v="SP"/>
    <s v="PRIVADO"/>
    <s v="janaina.palmiro@cslbehring.com"/>
    <s v="representante-HSP-SP@csl"/>
    <s v="christiane.garcia@cslbehring.com"/>
    <x v="0"/>
    <n v="3"/>
  </r>
  <r>
    <x v="0"/>
    <x v="0"/>
    <n v="62"/>
    <x v="1"/>
    <n v="6047087000210"/>
    <x v="15"/>
    <s v="SÃO PAULO"/>
    <s v="SP"/>
    <s v="PRIVADO"/>
    <s v="janaina.palmiro@cslbehring.com"/>
    <s v="antonio.tunes@cslbehring.com"/>
    <s v="representante-EMH-SP@csl"/>
    <x v="0"/>
    <n v="113"/>
  </r>
  <r>
    <x v="0"/>
    <x v="0"/>
    <n v="62"/>
    <x v="1"/>
    <n v="28290788000137"/>
    <x v="19"/>
    <s v="SÃO PAULO"/>
    <s v="SP"/>
    <s v="PRIVADO"/>
    <s v="janaina.palmiro@cslbehring.com"/>
    <s v="antonio.tunes@cslbehring.com"/>
    <s v="representante-EMH-SP@csl"/>
    <x v="0"/>
    <n v="110"/>
  </r>
  <r>
    <x v="0"/>
    <x v="0"/>
    <n v="62"/>
    <x v="1"/>
    <n v="60961422000155"/>
    <x v="20"/>
    <s v="SÃO PAULO"/>
    <s v="SP"/>
    <s v="PRIVADO"/>
    <s v="janaina.palmiro@cslbehring.com"/>
    <s v="antonio.tunes@cslbehring.com"/>
    <s v="representante-EMH-SP@csl"/>
    <x v="0"/>
    <n v="9"/>
  </r>
  <r>
    <x v="0"/>
    <x v="0"/>
    <n v="62"/>
    <x v="1"/>
    <n v="13715216000185"/>
    <x v="21"/>
    <s v="SÃO PAULO"/>
    <s v="SP"/>
    <s v="PRIVADO"/>
    <s v="janaina.palmiro@cslbehring.com"/>
    <s v="antonio.tunes@cslbehring.com"/>
    <s v="representante-EMH-SP@csl"/>
    <x v="0"/>
    <n v="1"/>
  </r>
  <r>
    <x v="0"/>
    <x v="0"/>
    <n v="64"/>
    <x v="0"/>
    <n v="48858450000146"/>
    <x v="22"/>
    <s v="MAUÁ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57571275001760"/>
    <x v="23"/>
    <s v="SÃO BERNARDO DO CAMPO"/>
    <s v="SP"/>
    <s v="PRIVADO"/>
    <s v="representante-ESP-SP@csl"/>
    <s v="antonio.tunes@cslbehring.com"/>
    <s v="christiane.garcia@cslbehring.com"/>
    <x v="0"/>
    <n v="3"/>
  </r>
  <r>
    <x v="0"/>
    <x v="0"/>
    <n v="64"/>
    <x v="0"/>
    <n v="29435005009932"/>
    <x v="24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884855000316"/>
    <x v="25"/>
    <s v="SÃO PAULO"/>
    <s v="SP"/>
    <s v="PRIVADO"/>
    <s v="representante-ESP-SP@csl"/>
    <s v="tathiana.ponce@cslbehring.com"/>
    <s v="christiane.garcia@cslbehring.com"/>
    <x v="0"/>
    <n v="50"/>
  </r>
  <r>
    <x v="0"/>
    <x v="0"/>
    <n v="64"/>
    <x v="0"/>
    <n v="60726502000126"/>
    <x v="26"/>
    <s v="SÃO PAULO"/>
    <s v="SP"/>
    <s v="PRIVADO"/>
    <s v="representante-ESP-SP@csl"/>
    <s v="tathiana.ponce@cslbehring.com"/>
    <s v="christiane.garcia@cslbehring.com"/>
    <x v="0"/>
    <n v="18"/>
  </r>
  <r>
    <x v="0"/>
    <x v="0"/>
    <n v="64"/>
    <x v="0"/>
    <n v="60453024000390"/>
    <x v="27"/>
    <s v="SÃO PAULO"/>
    <s v="SP"/>
    <s v="PRIVADO"/>
    <s v="representante-ESP-SP@csl"/>
    <s v="tathiana.ponce@cslbehring.com"/>
    <s v="christiane.garcia@cslbehring.com"/>
    <x v="0"/>
    <n v="8"/>
  </r>
  <r>
    <x v="0"/>
    <x v="0"/>
    <n v="64"/>
    <x v="0"/>
    <n v="61213674000240"/>
    <x v="28"/>
    <s v="SÃO PAULO"/>
    <s v="SP"/>
    <s v="PRIVADO"/>
    <s v="representante-ESP-SP@csl"/>
    <s v="antonio.tunes@cslbehring.com"/>
    <s v="christiane.garcia@cslbehring.com"/>
    <x v="0"/>
    <n v="3"/>
  </r>
  <r>
    <x v="0"/>
    <x v="0"/>
    <n v="64"/>
    <x v="0"/>
    <n v="44649812028490"/>
    <x v="29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1599908000158"/>
    <x v="30"/>
    <s v="SÃO PAULO"/>
    <s v="SP"/>
    <s v="PRIVADO"/>
    <s v="representante-ESP-SP@csl"/>
    <s v="tathiana.ponce@cslbehring.com"/>
    <s v="christiane.garcia@cslbehring.com"/>
    <x v="0"/>
    <n v="30"/>
  </r>
  <r>
    <x v="0"/>
    <x v="0"/>
    <n v="64"/>
    <x v="0"/>
    <n v="61590410000124"/>
    <x v="31"/>
    <s v="SÃO PAULO"/>
    <s v="SP"/>
    <s v="PRIVADO"/>
    <s v="representante-ESP-SP@csl"/>
    <s v="representante-HSP-SP@csl"/>
    <s v="christiane.garcia@cslbehring.com"/>
    <x v="0"/>
    <n v="25"/>
  </r>
  <r>
    <x v="0"/>
    <x v="0"/>
    <n v="62"/>
    <x v="1"/>
    <n v="48858450000146"/>
    <x v="22"/>
    <s v="MAUÁ"/>
    <s v="SP"/>
    <s v="PRIVADO"/>
    <s v="representante-ESP-SP@csl"/>
    <s v="antonio.tunes@cslbehring.com"/>
    <s v="christiane.garcia@cslbehring.com"/>
    <x v="0"/>
    <n v="10"/>
  </r>
  <r>
    <x v="0"/>
    <x v="0"/>
    <n v="62"/>
    <x v="1"/>
    <n v="57571275001760"/>
    <x v="23"/>
    <s v="SÃO BERNARDO DO CAMPO"/>
    <s v="SP"/>
    <s v="PRIVADO"/>
    <s v="representante-ESP-SP@csl"/>
    <s v="antonio.tunes@cslbehring.com"/>
    <s v="christiane.garcia@cslbehring.com"/>
    <x v="0"/>
    <n v="19"/>
  </r>
  <r>
    <x v="0"/>
    <x v="0"/>
    <n v="62"/>
    <x v="1"/>
    <n v="60992427000650"/>
    <x v="32"/>
    <s v="SÃO PAULO"/>
    <s v="SP"/>
    <s v="PRIVADO"/>
    <s v="representante-ESP-SP@csl"/>
    <s v="tathiana.ponce@cslbehring.com"/>
    <s v="christiane.garcia@cslbehring.com"/>
    <x v="0"/>
    <n v="2"/>
  </r>
  <r>
    <x v="0"/>
    <x v="0"/>
    <n v="62"/>
    <x v="1"/>
    <n v="29435005009932"/>
    <x v="24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1"/>
    <n v="60884855000316"/>
    <x v="25"/>
    <s v="SÃO PAULO"/>
    <s v="SP"/>
    <s v="PRIVADO"/>
    <s v="representante-ESP-SP@csl"/>
    <s v="tathiana.ponce@cslbehring.com"/>
    <s v="christiane.garcia@cslbehring.com"/>
    <x v="0"/>
    <n v="11"/>
  </r>
  <r>
    <x v="0"/>
    <x v="0"/>
    <n v="62"/>
    <x v="1"/>
    <n v="60726502000126"/>
    <x v="26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1"/>
    <n v="60726502000711"/>
    <x v="33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1"/>
    <n v="61213674000240"/>
    <x v="28"/>
    <s v="SÃO PAULO"/>
    <s v="SP"/>
    <s v="PRIVADO"/>
    <s v="representante-ESP-SP@csl"/>
    <s v="antonio.tunes@cslbehring.com"/>
    <s v="christiane.garcia@cslbehring.com"/>
    <x v="0"/>
    <n v="3"/>
  </r>
  <r>
    <x v="0"/>
    <x v="0"/>
    <n v="62"/>
    <x v="1"/>
    <n v="60922168000771"/>
    <x v="34"/>
    <s v="SÃO PAULO"/>
    <s v="SP"/>
    <s v="PRIVADO"/>
    <s v="representante-ESP-SP@csl"/>
    <s v="tathiana.ponce@cslbehring.com"/>
    <s v="christiane.garcia@cslbehring.com"/>
    <x v="0"/>
    <n v="2"/>
  </r>
  <r>
    <x v="0"/>
    <x v="0"/>
    <n v="62"/>
    <x v="1"/>
    <n v="61590410000124"/>
    <x v="31"/>
    <s v="SÃO PAULO"/>
    <s v="SP"/>
    <s v="PRIVADO"/>
    <s v="representante-ESP-SP@csl"/>
    <s v="representante-HSP-SP@csl"/>
    <s v="christiane.garcia@cslbehring.com"/>
    <x v="0"/>
    <n v="110"/>
  </r>
  <r>
    <x v="0"/>
    <x v="1"/>
    <n v="64"/>
    <x v="0"/>
    <n v="46020301000269"/>
    <x v="1"/>
    <s v="CAMPINAS"/>
    <s v="SP"/>
    <s v="PRIVADO"/>
    <s v="bruna.claro@cslbehring.com"/>
    <s v="artur.junior@cslbehring.com"/>
    <s v="representante-EMH-SP@csl"/>
    <x v="0"/>
    <n v="1"/>
  </r>
  <r>
    <x v="0"/>
    <x v="1"/>
    <n v="64"/>
    <x v="0"/>
    <n v="60777901000116"/>
    <x v="35"/>
    <s v="SÃO PAULO"/>
    <s v="SP"/>
    <s v="PRIVADO"/>
    <s v="janaina.palmiro@cslbehring.com"/>
    <s v="tathiana.ponce@cslbehring.com"/>
    <s v="representante-EMH-SP@csl"/>
    <x v="0"/>
    <n v="10"/>
  </r>
  <r>
    <x v="0"/>
    <x v="1"/>
    <n v="64"/>
    <x v="0"/>
    <n v="60975737000232"/>
    <x v="36"/>
    <s v="SÃO PAULO"/>
    <s v="SP"/>
    <s v="PRIVADO"/>
    <s v="janaina.palmiro@cslbehring.com"/>
    <s v="representante-HSP-SP@csl"/>
    <s v="christiane.garcia@cslbehring.com"/>
    <x v="0"/>
    <n v="1"/>
  </r>
  <r>
    <x v="0"/>
    <x v="1"/>
    <n v="62"/>
    <x v="1"/>
    <n v="60678604000113"/>
    <x v="17"/>
    <s v="SÃO PAULO"/>
    <s v="SP"/>
    <s v="PRIVADO"/>
    <s v="janaina.palmiro@cslbehring.com"/>
    <s v="antonio.tunes@cslbehring.com"/>
    <s v="representante-EMH-SP@csl"/>
    <x v="0"/>
    <n v="20"/>
  </r>
  <r>
    <x v="0"/>
    <x v="1"/>
    <n v="62"/>
    <x v="1"/>
    <n v="60975737001204"/>
    <x v="13"/>
    <s v="SÃO PAULO"/>
    <s v="SP"/>
    <s v="PRIVADO"/>
    <s v="janaina.palmiro@cslbehring.com"/>
    <s v="representante-HSP-SP@csl"/>
    <s v="christiane.garcia@cslbehring.com"/>
    <x v="0"/>
    <n v="6"/>
  </r>
  <r>
    <x v="0"/>
    <x v="1"/>
    <n v="62"/>
    <x v="1"/>
    <n v="6047087000210"/>
    <x v="15"/>
    <s v="SÃO PAULO"/>
    <s v="SP"/>
    <s v="PRIVADO"/>
    <s v="janaina.palmiro@cslbehring.com"/>
    <s v="antonio.tunes@cslbehring.com"/>
    <s v="representante-EMH-SP@csl"/>
    <x v="0"/>
    <n v="20"/>
  </r>
  <r>
    <x v="0"/>
    <x v="1"/>
    <n v="62"/>
    <x v="1"/>
    <n v="28290788000137"/>
    <x v="19"/>
    <s v="SÃO PAULO"/>
    <s v="SP"/>
    <s v="PRIVADO"/>
    <s v="janaina.palmiro@cslbehring.com"/>
    <s v="antonio.tunes@cslbehring.com"/>
    <s v="representante-EMH-SP@csl"/>
    <x v="0"/>
    <n v="30"/>
  </r>
  <r>
    <x v="0"/>
    <x v="1"/>
    <n v="62"/>
    <x v="1"/>
    <n v="60961422000155"/>
    <x v="20"/>
    <s v="SÃO PAULO"/>
    <s v="SP"/>
    <s v="PRIVADO"/>
    <s v="janaina.palmiro@cslbehring.com"/>
    <s v="antonio.tunes@cslbehring.com"/>
    <s v="representante-EMH-SP@csl"/>
    <x v="0"/>
    <n v="2"/>
  </r>
  <r>
    <x v="0"/>
    <x v="1"/>
    <n v="64"/>
    <x v="0"/>
    <n v="60884855000316"/>
    <x v="25"/>
    <s v="SÃO PAULO"/>
    <s v="SP"/>
    <s v="PRIVADO"/>
    <s v="representante-ESP-SP@csl"/>
    <s v="tathiana.ponce@cslbehring.com"/>
    <s v="christiane.garcia@cslbehring.com"/>
    <x v="0"/>
    <n v="68"/>
  </r>
  <r>
    <x v="0"/>
    <x v="1"/>
    <n v="64"/>
    <x v="0"/>
    <n v="60453024000390"/>
    <x v="27"/>
    <s v="SÃO PAULO"/>
    <s v="SP"/>
    <s v="PRIVADO"/>
    <s v="representante-ESP-SP@csl"/>
    <s v="tathiana.ponce@cslbehring.com"/>
    <s v="christiane.garcia@cslbehring.com"/>
    <x v="0"/>
    <n v="7"/>
  </r>
  <r>
    <x v="0"/>
    <x v="1"/>
    <n v="64"/>
    <x v="0"/>
    <n v="61213674000240"/>
    <x v="28"/>
    <s v="SÃO PAULO"/>
    <s v="SP"/>
    <s v="PRIVADO"/>
    <s v="representante-ESP-SP@csl"/>
    <s v="antonio.tunes@cslbehring.com"/>
    <s v="christiane.garcia@cslbehring.com"/>
    <x v="0"/>
    <n v="2"/>
  </r>
  <r>
    <x v="0"/>
    <x v="1"/>
    <n v="64"/>
    <x v="0"/>
    <n v="61599908000158"/>
    <x v="30"/>
    <s v="SÃO PAULO"/>
    <s v="SP"/>
    <s v="PRIVADO"/>
    <s v="representante-ESP-SP@csl"/>
    <s v="tathiana.ponce@cslbehring.com"/>
    <s v="christiane.garcia@cslbehring.com"/>
    <x v="0"/>
    <n v="40"/>
  </r>
  <r>
    <x v="0"/>
    <x v="1"/>
    <n v="64"/>
    <x v="0"/>
    <n v="61590410000124"/>
    <x v="31"/>
    <s v="SÃO PAULO"/>
    <s v="SP"/>
    <s v="PRIVADO"/>
    <s v="representante-ESP-SP@csl"/>
    <s v="representante-HSP-SP@csl"/>
    <s v="christiane.garcia@cslbehring.com"/>
    <x v="0"/>
    <n v="30"/>
  </r>
  <r>
    <x v="0"/>
    <x v="1"/>
    <n v="64"/>
    <x v="0"/>
    <n v="61699567000435"/>
    <x v="37"/>
    <s v="TABOÃO DA SERRA"/>
    <s v="SP"/>
    <s v="PRIVADO"/>
    <s v="representante-ESP-SP@csl"/>
    <s v="tathiana.ponce@cslbehring.com"/>
    <s v="representante-EMH-SP@csl"/>
    <x v="0"/>
    <n v="2"/>
  </r>
  <r>
    <x v="0"/>
    <x v="1"/>
    <n v="62"/>
    <x v="1"/>
    <n v="57571275001760"/>
    <x v="23"/>
    <s v="SÃO BERNARDO DO CAMPO"/>
    <s v="SP"/>
    <s v="PRIVADO"/>
    <s v="representante-ESP-SP@csl"/>
    <s v="antonio.tunes@cslbehring.com"/>
    <s v="christiane.garcia@cslbehring.com"/>
    <x v="0"/>
    <n v="10"/>
  </r>
  <r>
    <x v="0"/>
    <x v="1"/>
    <n v="62"/>
    <x v="1"/>
    <n v="60884855000316"/>
    <x v="25"/>
    <s v="SÃO PAULO"/>
    <s v="SP"/>
    <s v="PRIVADO"/>
    <s v="representante-ESP-SP@csl"/>
    <s v="tathiana.ponce@cslbehring.com"/>
    <s v="christiane.garcia@cslbehring.com"/>
    <x v="0"/>
    <n v="51"/>
  </r>
  <r>
    <x v="0"/>
    <x v="1"/>
    <n v="62"/>
    <x v="1"/>
    <n v="60726502000711"/>
    <x v="33"/>
    <s v="SÃO PAULO"/>
    <s v="SP"/>
    <s v="PRIVADO"/>
    <s v="representante-ESP-SP@csl"/>
    <s v="tathiana.ponce@cslbehring.com"/>
    <s v="christiane.garcia@cslbehring.com"/>
    <x v="0"/>
    <n v="15"/>
  </r>
  <r>
    <x v="0"/>
    <x v="1"/>
    <n v="62"/>
    <x v="1"/>
    <n v="61213674000240"/>
    <x v="28"/>
    <s v="SÃO PAULO"/>
    <s v="SP"/>
    <s v="PRIVADO"/>
    <s v="representante-ESP-SP@csl"/>
    <s v="antonio.tunes@cslbehring.com"/>
    <s v="christiane.garcia@cslbehring.com"/>
    <x v="0"/>
    <n v="4"/>
  </r>
  <r>
    <x v="0"/>
    <x v="1"/>
    <n v="62"/>
    <x v="1"/>
    <n v="60922168000771"/>
    <x v="34"/>
    <s v="SÃO PAULO"/>
    <s v="SP"/>
    <s v="PRIVADO"/>
    <s v="representante-ESP-SP@csl"/>
    <s v="tathiana.ponce@cslbehring.com"/>
    <s v="christiane.garcia@cslbehring.com"/>
    <x v="0"/>
    <n v="2"/>
  </r>
  <r>
    <x v="0"/>
    <x v="1"/>
    <n v="62"/>
    <x v="1"/>
    <n v="44649812028490"/>
    <x v="29"/>
    <s v="SÃO PAULO"/>
    <s v="SP"/>
    <s v="PRIVADO"/>
    <s v="representante-ESP-SP@csl"/>
    <s v="tathiana.ponce@cslbehring.com"/>
    <s v="christiane.garcia@cslbehring.com"/>
    <x v="0"/>
    <n v="1"/>
  </r>
  <r>
    <x v="0"/>
    <x v="1"/>
    <n v="62"/>
    <x v="1"/>
    <n v="61590410000124"/>
    <x v="31"/>
    <s v="SÃO PAULO"/>
    <s v="SP"/>
    <s v="PRIVADO"/>
    <s v="representante-ESP-SP@csl"/>
    <s v="representante-HSP-SP@csl"/>
    <s v="christiane.garcia@cslbehring.com"/>
    <x v="0"/>
    <n v="20"/>
  </r>
  <r>
    <x v="0"/>
    <x v="0"/>
    <n v="64"/>
    <x v="0"/>
    <n v="8562523000133"/>
    <x v="38"/>
    <s v="DUQUE DE CAXIAS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29640612000120"/>
    <x v="39"/>
    <s v="ITAPERUNA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31635857000101"/>
    <x v="40"/>
    <s v="RIO DE JANEIRO"/>
    <s v="RJ"/>
    <s v="PRIVADO"/>
    <s v="eveline.goulart@cslbehring.com"/>
    <s v="marcus.bastos@cslbehring.com"/>
    <s v="representante-EMH-SUL@csl"/>
    <x v="1"/>
    <n v="14"/>
  </r>
  <r>
    <x v="0"/>
    <x v="0"/>
    <n v="64"/>
    <x v="0"/>
    <n v="29435005005198"/>
    <x v="41"/>
    <s v="RIO DE JANEIRO"/>
    <s v="RJ"/>
    <s v="PRIVADO"/>
    <s v="eveline.goulart@cslbehring.com"/>
    <s v="romeu.soares@cslbehring.com"/>
    <s v="representante-EMH-SUL@csl"/>
    <x v="1"/>
    <n v="6"/>
  </r>
  <r>
    <x v="0"/>
    <x v="0"/>
    <n v="64"/>
    <x v="0"/>
    <n v="31635857000454"/>
    <x v="42"/>
    <s v="RIO DE JANEIRO"/>
    <s v="RJ"/>
    <s v="PRIVADO"/>
    <s v="eveline.goulart@cslbehring.com"/>
    <s v="romeu.soares@cslbehring.com"/>
    <s v="representante-EMH-SUL@csl"/>
    <x v="1"/>
    <n v="3"/>
  </r>
  <r>
    <x v="0"/>
    <x v="0"/>
    <n v="64"/>
    <x v="0"/>
    <n v="6047087000996"/>
    <x v="43"/>
    <s v="RIO DE JANEIRO"/>
    <s v="RJ"/>
    <s v="PRIVADO"/>
    <s v="eveline.goulart@cslbehring.com"/>
    <s v="romeu.soares@cslbehring.com"/>
    <s v="representante-EMH-SUL@csl"/>
    <x v="1"/>
    <n v="31"/>
  </r>
  <r>
    <x v="0"/>
    <x v="0"/>
    <n v="64"/>
    <x v="0"/>
    <n v="6047087002697"/>
    <x v="44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34058123000103"/>
    <x v="45"/>
    <s v="RIO DE JANEIRO"/>
    <s v="RJ"/>
    <s v="PRIVADO"/>
    <s v="eveline.goulart@cslbehring.com"/>
    <s v="romeu.soares@cslbehring.com"/>
    <s v="representante-EMH-SUL@csl"/>
    <x v="1"/>
    <n v="8"/>
  </r>
  <r>
    <x v="0"/>
    <x v="0"/>
    <n v="64"/>
    <x v="0"/>
    <n v="9578217000158"/>
    <x v="46"/>
    <s v="RIO DE JANEIRO"/>
    <s v="RJ"/>
    <s v="PRIVADO"/>
    <s v="eveline.goulart@cslbehring.com"/>
    <s v="romeu.soares@cslbehring.com"/>
    <s v="representante-EMH-SUL@csl"/>
    <x v="1"/>
    <n v="7"/>
  </r>
  <r>
    <x v="0"/>
    <x v="0"/>
    <n v="64"/>
    <x v="0"/>
    <n v="6047087003316"/>
    <x v="47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47087001020"/>
    <x v="48"/>
    <s v="RIO DE JANEIRO"/>
    <s v="RJ"/>
    <s v="PRIVADO"/>
    <s v="eveline.goulart@cslbehring.com"/>
    <s v="romeu.soares@cslbehring.com"/>
    <s v="representante-EMH-SUL@csl"/>
    <x v="1"/>
    <n v="33"/>
  </r>
  <r>
    <x v="0"/>
    <x v="0"/>
    <n v="64"/>
    <x v="0"/>
    <n v="60884855001630"/>
    <x v="49"/>
    <s v="RIO DE JANEIRO"/>
    <s v="RJ"/>
    <s v="PRIVADO"/>
    <s v="eveline.goulart@cslbehring.com"/>
    <s v="marcus.bastos@cslbehring.com"/>
    <s v="representante-EMH-SUL@csl"/>
    <x v="1"/>
    <n v="50"/>
  </r>
  <r>
    <x v="0"/>
    <x v="0"/>
    <n v="64"/>
    <x v="0"/>
    <n v="33419482000259"/>
    <x v="50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9219138000584"/>
    <x v="51"/>
    <s v="RIO DE JANEIRO"/>
    <s v="RJ"/>
    <s v="PRIVADO"/>
    <s v="eveline.goulart@cslbehring.com"/>
    <s v="marcus.bastos@cslbehring.com"/>
    <s v="representante-EMH-SUL@csl"/>
    <x v="1"/>
    <n v="11"/>
  </r>
  <r>
    <x v="0"/>
    <x v="0"/>
    <n v="64"/>
    <x v="0"/>
    <n v="31671480000146"/>
    <x v="52"/>
    <s v="SÃO GONÇALO"/>
    <s v="RJ"/>
    <s v="PRIVADO"/>
    <s v="eveline.goulart@cslbehring.com"/>
    <s v="romeu.soares@cslbehring.com"/>
    <s v="representante-EMH-SUL@csl"/>
    <x v="1"/>
    <n v="9"/>
  </r>
  <r>
    <x v="0"/>
    <x v="0"/>
    <n v="64"/>
    <x v="0"/>
    <n v="35917970000726"/>
    <x v="53"/>
    <s v="VOLTA REDONDA"/>
    <s v="RJ"/>
    <s v="PRIVADO"/>
    <s v="eveline.goulart@cslbehring.com"/>
    <s v="marcus.bastos@cslbehring.com"/>
    <s v="representante-EMH-SUL@csl"/>
    <x v="1"/>
    <n v="2"/>
  </r>
  <r>
    <x v="0"/>
    <x v="0"/>
    <n v="62"/>
    <x v="1"/>
    <n v="60922168000348"/>
    <x v="54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1"/>
    <n v="29435005005198"/>
    <x v="41"/>
    <s v="RIO DE JANEIRO"/>
    <s v="RJ"/>
    <s v="PRIVADO"/>
    <s v="eveline.goulart@cslbehring.com"/>
    <s v="romeu.soares@cslbehring.com"/>
    <s v="representante-EMH-SUL@csl"/>
    <x v="1"/>
    <n v="6"/>
  </r>
  <r>
    <x v="0"/>
    <x v="0"/>
    <n v="62"/>
    <x v="1"/>
    <n v="73696718000219"/>
    <x v="55"/>
    <s v="RIO DE JANEIRO"/>
    <s v="RJ"/>
    <s v="PRIVADO"/>
    <s v="eveline.goulart@cslbehring.com"/>
    <s v="marcus.bastos@cslbehring.com"/>
    <s v="representante-EMH-SUL@csl"/>
    <x v="1"/>
    <n v="3"/>
  </r>
  <r>
    <x v="0"/>
    <x v="0"/>
    <n v="62"/>
    <x v="1"/>
    <n v="2284062000521"/>
    <x v="56"/>
    <s v="RIO DE JANEIRO"/>
    <s v="RJ"/>
    <s v="PRIVADO"/>
    <s v="eveline.goulart@cslbehring.com"/>
    <s v="marcus.bastos@cslbehring.com"/>
    <s v="representante-EMH-SUL@csl"/>
    <x v="1"/>
    <n v="7"/>
  </r>
  <r>
    <x v="0"/>
    <x v="0"/>
    <n v="62"/>
    <x v="1"/>
    <n v="24217779000160"/>
    <x v="57"/>
    <s v="RIO DE JANEIRO"/>
    <s v="RJ"/>
    <s v="PRIVADO"/>
    <s v="eveline.goulart@cslbehring.com"/>
    <s v="marcus.bastos@cslbehring.com"/>
    <s v="representante-EMH-SUL@csl"/>
    <x v="1"/>
    <n v="3"/>
  </r>
  <r>
    <x v="0"/>
    <x v="0"/>
    <n v="62"/>
    <x v="1"/>
    <n v="6047087000996"/>
    <x v="43"/>
    <s v="RIO DE JANEIRO"/>
    <s v="RJ"/>
    <s v="PRIVADO"/>
    <s v="eveline.goulart@cslbehring.com"/>
    <s v="romeu.soares@cslbehring.com"/>
    <s v="representante-EMH-SUL@csl"/>
    <x v="1"/>
    <n v="16"/>
  </r>
  <r>
    <x v="0"/>
    <x v="0"/>
    <n v="62"/>
    <x v="1"/>
    <n v="6047087002697"/>
    <x v="44"/>
    <s v="RIO DE JANEIRO"/>
    <s v="RJ"/>
    <s v="PRIVADO"/>
    <s v="eveline.goulart@cslbehring.com"/>
    <s v="romeu.soares@cslbehring.com"/>
    <s v="representante-EMH-SUL@csl"/>
    <x v="1"/>
    <n v="125"/>
  </r>
  <r>
    <x v="0"/>
    <x v="0"/>
    <n v="62"/>
    <x v="1"/>
    <n v="34058123000103"/>
    <x v="45"/>
    <s v="RIO DE JANEIRO"/>
    <s v="RJ"/>
    <s v="PRIVADO"/>
    <s v="eveline.goulart@cslbehring.com"/>
    <s v="romeu.soares@cslbehring.com"/>
    <s v="representante-EMH-SUL@csl"/>
    <x v="1"/>
    <n v="6"/>
  </r>
  <r>
    <x v="0"/>
    <x v="0"/>
    <n v="62"/>
    <x v="1"/>
    <n v="9578217000158"/>
    <x v="46"/>
    <s v="RIO DE JANEIRO"/>
    <s v="RJ"/>
    <s v="PRIVADO"/>
    <s v="eveline.goulart@cslbehring.com"/>
    <s v="romeu.soares@cslbehring.com"/>
    <s v="representante-EMH-SUL@csl"/>
    <x v="1"/>
    <n v="1"/>
  </r>
  <r>
    <x v="0"/>
    <x v="0"/>
    <n v="62"/>
    <x v="1"/>
    <n v="6047087001020"/>
    <x v="48"/>
    <s v="RIO DE JANEIRO"/>
    <s v="RJ"/>
    <s v="PRIVADO"/>
    <s v="eveline.goulart@cslbehring.com"/>
    <s v="romeu.soares@cslbehring.com"/>
    <s v="representante-EMH-SUL@csl"/>
    <x v="1"/>
    <n v="22"/>
  </r>
  <r>
    <x v="0"/>
    <x v="0"/>
    <n v="62"/>
    <x v="1"/>
    <n v="60884855001630"/>
    <x v="49"/>
    <s v="RIO DE JANEIRO"/>
    <s v="RJ"/>
    <s v="PRIVADO"/>
    <s v="eveline.goulart@cslbehring.com"/>
    <s v="marcus.bastos@cslbehring.com"/>
    <s v="representante-EMH-SUL@csl"/>
    <x v="1"/>
    <n v="60"/>
  </r>
  <r>
    <x v="0"/>
    <x v="0"/>
    <n v="62"/>
    <x v="1"/>
    <n v="18010750000100"/>
    <x v="58"/>
    <s v="RIO DE JANEIRO"/>
    <s v="RJ"/>
    <s v="PRIVADO"/>
    <s v="eveline.goulart@cslbehring.com"/>
    <s v="marcus.bastos@cslbehring.com"/>
    <s v="representante-EMH-SUL@csl"/>
    <x v="1"/>
    <n v="2"/>
  </r>
  <r>
    <x v="0"/>
    <x v="0"/>
    <n v="62"/>
    <x v="1"/>
    <n v="8850962000222"/>
    <x v="59"/>
    <s v="RIO DE JANEIRO"/>
    <s v="RJ"/>
    <s v="PRIVADO"/>
    <s v="eveline.goulart@cslbehring.com"/>
    <s v="romeu.soares@cslbehring.com"/>
    <s v="representante-EMH-SUL@csl"/>
    <x v="1"/>
    <n v="1"/>
  </r>
  <r>
    <x v="0"/>
    <x v="0"/>
    <n v="62"/>
    <x v="1"/>
    <n v="33419482000259"/>
    <x v="50"/>
    <s v="RIO DE JANEIRO"/>
    <s v="RJ"/>
    <s v="PRIVADO"/>
    <s v="eveline.goulart@cslbehring.com"/>
    <s v="romeu.soares@cslbehring.com"/>
    <s v="representante-EMH-SUL@csl"/>
    <x v="1"/>
    <n v="6"/>
  </r>
  <r>
    <x v="0"/>
    <x v="0"/>
    <n v="62"/>
    <x v="1"/>
    <n v="9219138000584"/>
    <x v="51"/>
    <s v="RIO DE JANEIRO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7088017000191"/>
    <x v="60"/>
    <s v="CAMPINA GRANDE DO SUL"/>
    <s v="PR"/>
    <s v="PRIVADO"/>
    <s v="michele.moraes@cslbehring.com"/>
    <s v="fernanda.bornhausen@cslbehring.com"/>
    <s v="representante-EMH-SUL@csl"/>
    <x v="1"/>
    <n v="2"/>
  </r>
  <r>
    <x v="0"/>
    <x v="0"/>
    <n v="64"/>
    <x v="0"/>
    <n v="92898550000279"/>
    <x v="61"/>
    <s v="ALVORADA"/>
    <s v="RS"/>
    <s v="PRIVADO"/>
    <s v="michele.moraes@cslbehring.com"/>
    <s v="aline.fonseca@cslbehring.com"/>
    <s v="representante-EMH-SUL@csl"/>
    <x v="1"/>
    <n v="6"/>
  </r>
  <r>
    <x v="0"/>
    <x v="0"/>
    <n v="64"/>
    <x v="0"/>
    <n v="91681361000368"/>
    <x v="62"/>
    <s v="NOVO HAMBURGO"/>
    <s v="RS"/>
    <s v="PRIVADO"/>
    <s v="michele.moraes@cslbehring.com"/>
    <s v="aline.fonseca@cslbehring.com"/>
    <s v="representante-EMH-SUL@csl"/>
    <x v="1"/>
    <n v="5"/>
  </r>
  <r>
    <x v="0"/>
    <x v="0"/>
    <n v="64"/>
    <x v="0"/>
    <n v="92741016000254"/>
    <x v="63"/>
    <s v="PORTO ALEGRE"/>
    <s v="RS"/>
    <s v="PRIVADO"/>
    <s v="michele.moraes@cslbehring.com"/>
    <s v="aline.fonseca@cslbehring.com"/>
    <s v="representante-EMH-SUL@csl"/>
    <x v="1"/>
    <n v="5"/>
  </r>
  <r>
    <x v="0"/>
    <x v="0"/>
    <n v="64"/>
    <x v="0"/>
    <n v="83884999000106"/>
    <x v="64"/>
    <s v="FLORIANÓPOLIS"/>
    <s v="SC"/>
    <s v="PRIVADO"/>
    <s v="michele.moraes@cslbehring.com"/>
    <s v="fernanda.bornhausen@cslbehring.com"/>
    <s v="representante-EMH-SUL@csl"/>
    <x v="1"/>
    <n v="1"/>
  </r>
  <r>
    <x v="0"/>
    <x v="0"/>
    <n v="62"/>
    <x v="1"/>
    <n v="76081892000164"/>
    <x v="65"/>
    <s v="CASCAVEL"/>
    <s v="PR"/>
    <s v="PRIVADO"/>
    <s v="michele.moraes@cslbehring.com"/>
    <s v="fernanda.bornhausen@cslbehring.com"/>
    <s v="representante-EMH-SUL@csl"/>
    <x v="1"/>
    <n v="2"/>
  </r>
  <r>
    <x v="0"/>
    <x v="0"/>
    <n v="62"/>
    <x v="1"/>
    <n v="92898550000279"/>
    <x v="61"/>
    <s v="ALVORADA"/>
    <s v="RS"/>
    <s v="PRIVADO"/>
    <s v="michele.moraes@cslbehring.com"/>
    <s v="aline.fonseca@cslbehring.com"/>
    <s v="representante-EMH-SUL@csl"/>
    <x v="1"/>
    <n v="5"/>
  </r>
  <r>
    <x v="0"/>
    <x v="0"/>
    <n v="62"/>
    <x v="1"/>
    <n v="92685833000151"/>
    <x v="66"/>
    <s v="PORTO ALEGRE"/>
    <s v="RS"/>
    <s v="PRIVADO"/>
    <s v="michele.moraes@cslbehring.com"/>
    <s v="aline.fonseca@cslbehring.com"/>
    <s v="representante-EMH-SUL@csl"/>
    <x v="1"/>
    <n v="32"/>
  </r>
  <r>
    <x v="0"/>
    <x v="0"/>
    <n v="62"/>
    <x v="1"/>
    <n v="92741016000254"/>
    <x v="63"/>
    <s v="PORTO ALEGRE"/>
    <s v="RS"/>
    <s v="PRIVADO"/>
    <s v="michele.moraes@cslbehring.com"/>
    <s v="aline.fonseca@cslbehring.com"/>
    <s v="representante-EMH-SUL@csl"/>
    <x v="1"/>
    <n v="5"/>
  </r>
  <r>
    <x v="0"/>
    <x v="0"/>
    <n v="62"/>
    <x v="1"/>
    <n v="88630413000796"/>
    <x v="67"/>
    <s v="PORTO ALEGRE"/>
    <s v="RS"/>
    <s v="PRIVADO"/>
    <s v="michele.moraes@cslbehring.com"/>
    <s v="aline.fonseca@cslbehring.com"/>
    <s v="representante-EMH-SUL@csl"/>
    <x v="1"/>
    <n v="3"/>
  </r>
  <r>
    <x v="0"/>
    <x v="0"/>
    <n v="62"/>
    <x v="1"/>
    <n v="92815000000168"/>
    <x v="68"/>
    <s v="PORTO ALEGRE"/>
    <s v="RS"/>
    <s v="PRIVADO"/>
    <s v="michele.moraes@cslbehring.com"/>
    <s v="aline.fonseca@cslbehring.com"/>
    <s v="representante-EMH-SUL@csl"/>
    <x v="1"/>
    <n v="60"/>
  </r>
  <r>
    <x v="0"/>
    <x v="0"/>
    <n v="62"/>
    <x v="1"/>
    <n v="95610887000146"/>
    <x v="69"/>
    <s v="SANTA MARIA"/>
    <s v="RS"/>
    <s v="PRIVADO"/>
    <s v="michele.moraes@cslbehring.com"/>
    <s v="aline.fonseca@cslbehring.com"/>
    <s v="representante-EMH-SUL@csl"/>
    <x v="1"/>
    <n v="12"/>
  </r>
  <r>
    <x v="0"/>
    <x v="0"/>
    <n v="64"/>
    <x v="0"/>
    <n v="3923271000379"/>
    <x v="70"/>
    <s v="BRASÍLIA"/>
    <s v="DF"/>
    <s v="PRIVADO"/>
    <s v="representante-ESP-NO@csl"/>
    <s v="karen.rosa@cslbehring.com"/>
    <s v="wladimir.campelo@cslbehring.com"/>
    <x v="2"/>
    <n v="1"/>
  </r>
  <r>
    <x v="0"/>
    <x v="0"/>
    <n v="64"/>
    <x v="0"/>
    <n v="60884855002289"/>
    <x v="71"/>
    <s v="BRASÍLIA"/>
    <s v="DF"/>
    <s v="PRIVADO"/>
    <s v="representante-ESP-NO@csl"/>
    <s v="karen.rosa@cslbehring.com"/>
    <s v="wladimir.campelo@cslbehring.com"/>
    <x v="2"/>
    <n v="10"/>
  </r>
  <r>
    <x v="0"/>
    <x v="0"/>
    <n v="64"/>
    <x v="0"/>
    <n v="6047087004207"/>
    <x v="72"/>
    <s v="BRASÍLIA"/>
    <s v="DF"/>
    <s v="PRIVADO"/>
    <s v="representante-ESP-NO@csl"/>
    <s v="karen.rosa@cslbehring.com"/>
    <s v="wladimir.campelo@cslbehring.com"/>
    <x v="2"/>
    <n v="20"/>
  </r>
  <r>
    <x v="0"/>
    <x v="0"/>
    <n v="64"/>
    <x v="0"/>
    <n v="6047087004126"/>
    <x v="73"/>
    <s v="BRASÍLIA"/>
    <s v="DF"/>
    <s v="PRIVADO"/>
    <s v="representante-ESP-NO@csl"/>
    <s v="karen.rosa@cslbehring.com"/>
    <s v="wladimir.campelo@cslbehring.com"/>
    <x v="2"/>
    <n v="1"/>
  </r>
  <r>
    <x v="0"/>
    <x v="0"/>
    <n v="64"/>
    <x v="0"/>
    <n v="610980000144"/>
    <x v="74"/>
    <s v="BRASÍLIA"/>
    <s v="DF"/>
    <s v="PRIVADO"/>
    <s v="representante-ESP-NO@csl"/>
    <s v="karen.rosa@cslbehring.com"/>
    <s v="wladimir.campelo@cslbehring.com"/>
    <x v="2"/>
    <n v="35"/>
  </r>
  <r>
    <x v="0"/>
    <x v="0"/>
    <n v="64"/>
    <x v="0"/>
    <n v="1277573000120"/>
    <x v="75"/>
    <s v="GOIÂNIA"/>
    <s v="GO"/>
    <s v="PRIVADO"/>
    <s v="representante-ESP-NO@csl"/>
    <s v="karen.rosa@cslbehring.com"/>
    <s v="representante-EMH-NO@csl"/>
    <x v="2"/>
    <n v="2"/>
  </r>
  <r>
    <x v="0"/>
    <x v="0"/>
    <n v="64"/>
    <x v="0"/>
    <n v="7750144000104"/>
    <x v="76"/>
    <s v="SÃO LUÍS"/>
    <s v="MA"/>
    <s v="PRIVADO"/>
    <s v="representante-ESP-NO@csl"/>
    <s v="kleber.silva@cslbehring.com"/>
    <s v="wladimir.campelo@cslbehring.com"/>
    <x v="2"/>
    <n v="1"/>
  </r>
  <r>
    <x v="0"/>
    <x v="0"/>
    <n v="64"/>
    <x v="0"/>
    <n v="23813270000117"/>
    <x v="77"/>
    <s v="SÃO LUÍS"/>
    <s v="MA"/>
    <s v="PRIVADO"/>
    <s v="representante-ESP-NO@csl"/>
    <s v="kleber.silva@cslbehring.com"/>
    <s v="wladimir.campelo@cslbehring.com"/>
    <x v="2"/>
    <n v="3"/>
  </r>
  <r>
    <x v="0"/>
    <x v="0"/>
    <n v="64"/>
    <x v="0"/>
    <n v="3468485000130"/>
    <x v="78"/>
    <s v="CUIABÁ"/>
    <s v="MT"/>
    <s v="PRIVADO"/>
    <s v="representante-ESP-NO@csl"/>
    <s v="karen.rosa@cslbehring.com"/>
    <s v="representante-EMH-NO@csl"/>
    <x v="2"/>
    <n v="8"/>
  </r>
  <r>
    <x v="0"/>
    <x v="0"/>
    <n v="64"/>
    <x v="0"/>
    <n v="24232886008303"/>
    <x v="79"/>
    <s v="SANTARÉM"/>
    <s v="PA"/>
    <s v="PRIVADO"/>
    <s v="representante-ESP-NO@csl"/>
    <s v="representante-HSP-NO@csl"/>
    <s v="wladimir.campelo@cslbehring.com"/>
    <x v="2"/>
    <n v="2"/>
  </r>
  <r>
    <x v="0"/>
    <x v="0"/>
    <n v="64"/>
    <x v="0"/>
    <n v="14702257000795"/>
    <x v="80"/>
    <s v="ARAGOMINAS"/>
    <s v="TO"/>
    <s v="PRIVADO"/>
    <s v="representante-ESP-NO@csl"/>
    <s v="karen.rosa@cslbehring.com"/>
    <s v="representante-EMH-NO@csl"/>
    <x v="2"/>
    <n v="2"/>
  </r>
  <r>
    <x v="0"/>
    <x v="0"/>
    <n v="62"/>
    <x v="1"/>
    <n v="37108388000159"/>
    <x v="81"/>
    <s v="BRASÍLIA"/>
    <s v="DF"/>
    <s v="PRIVADO"/>
    <s v="representante-ESP-NO@csl"/>
    <s v="karen.rosa@cslbehring.com"/>
    <s v="wladimir.campelo@cslbehring.com"/>
    <x v="2"/>
    <n v="12"/>
  </r>
  <r>
    <x v="0"/>
    <x v="0"/>
    <n v="62"/>
    <x v="1"/>
    <n v="6047087004207"/>
    <x v="72"/>
    <s v="BRASÍLIA"/>
    <s v="DF"/>
    <s v="PRIVADO"/>
    <s v="representante-ESP-NO@csl"/>
    <s v="karen.rosa@cslbehring.com"/>
    <s v="wladimir.campelo@cslbehring.com"/>
    <x v="2"/>
    <n v="33"/>
  </r>
  <r>
    <x v="0"/>
    <x v="0"/>
    <n v="62"/>
    <x v="1"/>
    <n v="61590410001287"/>
    <x v="82"/>
    <s v="BRASÍLIA"/>
    <s v="DF"/>
    <s v="PRIVADO"/>
    <s v="representante-ESP-NO@csl"/>
    <s v="karen.rosa@cslbehring.com"/>
    <s v="wladimir.campelo@cslbehring.com"/>
    <x v="2"/>
    <n v="38"/>
  </r>
  <r>
    <x v="0"/>
    <x v="0"/>
    <n v="64"/>
    <x v="0"/>
    <n v="22790182000184"/>
    <x v="83"/>
    <s v="MURIAÉ"/>
    <s v="MG"/>
    <s v="PRIVADO"/>
    <s v="representante-ESP-SUL@csl"/>
    <s v="representante-HSP-SUL@csl"/>
    <s v="iwens.silva@cslbehring.com"/>
    <x v="1"/>
    <n v="3"/>
  </r>
  <r>
    <x v="0"/>
    <x v="0"/>
    <n v="62"/>
    <x v="1"/>
    <n v="17214149000176"/>
    <x v="84"/>
    <s v="BELO HORIZONTE"/>
    <s v="MG"/>
    <s v="PRIVADO"/>
    <s v="representante-ESP-SUL@csl"/>
    <s v="representante-HSP-SUL@csl"/>
    <s v="iwens.silva@cslbehring.com"/>
    <x v="1"/>
    <n v="20"/>
  </r>
  <r>
    <x v="0"/>
    <x v="0"/>
    <n v="62"/>
    <x v="1"/>
    <n v="17087591000189"/>
    <x v="85"/>
    <s v="UBERLÂNDIA"/>
    <s v="MG"/>
    <s v="PRIVADO"/>
    <s v="representante-ESP-SUL@csl"/>
    <s v="representante-HSP-SUL@csl"/>
    <s v="iwens.silva@cslbehring.com"/>
    <x v="1"/>
    <n v="9"/>
  </r>
  <r>
    <x v="0"/>
    <x v="0"/>
    <n v="64"/>
    <x v="0"/>
    <n v="1722424000122"/>
    <x v="86"/>
    <s v="MACEIÓ"/>
    <s v="AL"/>
    <s v="PRIVADO"/>
    <s v="valeria.braga@cslbehring.com"/>
    <s v="lais.magalhaes@cslbehring.com"/>
    <s v="representante-EMH-NO@csl"/>
    <x v="2"/>
    <n v="3"/>
  </r>
  <r>
    <x v="0"/>
    <x v="0"/>
    <n v="64"/>
    <x v="0"/>
    <n v="13952064000134"/>
    <x v="87"/>
    <s v="SALVADOR"/>
    <s v="BA"/>
    <s v="PRIVADO"/>
    <s v="valeria.braga@cslbehring.com"/>
    <s v="lais.magalhaes@cslbehring.com"/>
    <s v="representante-EMH-NO@csl"/>
    <x v="2"/>
    <n v="15"/>
  </r>
  <r>
    <x v="0"/>
    <x v="0"/>
    <n v="64"/>
    <x v="0"/>
    <n v="5469172000122"/>
    <x v="88"/>
    <s v="SALVADOR"/>
    <s v="BA"/>
    <s v="PRIVADO"/>
    <s v="valeria.braga@cslbehring.com"/>
    <s v="lais.magalhaes@cslbehring.com"/>
    <s v="representante-EMH-NO@csl"/>
    <x v="2"/>
    <n v="12"/>
  </r>
  <r>
    <x v="0"/>
    <x v="0"/>
    <n v="64"/>
    <x v="0"/>
    <n v="13016092000140"/>
    <x v="89"/>
    <s v="SALVADOR"/>
    <s v="BA"/>
    <s v="PRIVADO"/>
    <s v="valeria.braga@cslbehring.com"/>
    <s v="lais.magalhaes@cslbehring.com"/>
    <s v="representante-EMH-NO@csl"/>
    <x v="2"/>
    <n v="15"/>
  </r>
  <r>
    <x v="0"/>
    <x v="0"/>
    <n v="64"/>
    <x v="0"/>
    <n v="97397848000138"/>
    <x v="90"/>
    <s v="SALVADOR"/>
    <s v="BA"/>
    <s v="PRIVADO"/>
    <s v="valeria.braga@cslbehring.com"/>
    <s v="lais.magalhaes@cslbehring.com"/>
    <s v="representante-EMH-NO@csl"/>
    <x v="2"/>
    <n v="2"/>
  </r>
  <r>
    <x v="0"/>
    <x v="0"/>
    <n v="64"/>
    <x v="0"/>
    <n v="27372066000169"/>
    <x v="91"/>
    <s v="SALVADOR"/>
    <s v="BA"/>
    <s v="PRIVADO"/>
    <s v="valeria.braga@cslbehring.com"/>
    <s v="lais.magalhaes@cslbehring.com"/>
    <s v="representante-EMH-NO@csl"/>
    <x v="2"/>
    <n v="29"/>
  </r>
  <r>
    <x v="0"/>
    <x v="0"/>
    <n v="64"/>
    <x v="0"/>
    <n v="5868278000280"/>
    <x v="92"/>
    <s v="FORTALEZA"/>
    <s v="CE"/>
    <s v="PRIVADO"/>
    <s v="valeria.braga@cslbehring.com"/>
    <s v="kleber.silva@cslbehring.com"/>
    <s v="representante-EMH-NO@csl"/>
    <x v="2"/>
    <n v="45"/>
  </r>
  <r>
    <x v="0"/>
    <x v="0"/>
    <n v="64"/>
    <x v="0"/>
    <n v="7818313000109"/>
    <x v="93"/>
    <s v="SOBRAL"/>
    <s v="CE"/>
    <s v="PRIVADO"/>
    <s v="valeria.braga@cslbehring.com"/>
    <s v="kleber.silva@cslbehring.com"/>
    <s v="representante-EMH-NO@csl"/>
    <x v="2"/>
    <n v="4"/>
  </r>
  <r>
    <x v="0"/>
    <x v="0"/>
    <n v="64"/>
    <x v="0"/>
    <n v="10892164000124"/>
    <x v="94"/>
    <s v="RECIFE"/>
    <s v="PE"/>
    <s v="PRIVADO"/>
    <s v="valeria.braga@cslbehring.com"/>
    <s v="lenilson.silva@cslbehring.com"/>
    <s v="representante-EMH-NO@csl"/>
    <x v="2"/>
    <n v="5"/>
  </r>
  <r>
    <x v="0"/>
    <x v="0"/>
    <n v="64"/>
    <x v="0"/>
    <n v="2284062000440"/>
    <x v="95"/>
    <s v="RECIFE"/>
    <s v="PE"/>
    <s v="PRIVADO"/>
    <s v="valeria.braga@cslbehring.com"/>
    <s v="lenilson.silva@cslbehring.com"/>
    <s v="representante-EMH-NO@csl"/>
    <x v="2"/>
    <n v="5"/>
  </r>
  <r>
    <x v="0"/>
    <x v="0"/>
    <n v="64"/>
    <x v="0"/>
    <n v="820737000150"/>
    <x v="96"/>
    <s v="NATAL"/>
    <s v="RN"/>
    <s v="PRIVADO"/>
    <s v="valeria.braga@cslbehring.com"/>
    <s v="lenilson.silva@cslbehring.com"/>
    <s v="representante-EMH-NO@csl"/>
    <x v="2"/>
    <n v="10"/>
  </r>
  <r>
    <x v="0"/>
    <x v="0"/>
    <n v="64"/>
    <x v="0"/>
    <n v="1507901000137"/>
    <x v="97"/>
    <s v="NATAL"/>
    <s v="RN"/>
    <s v="PRIVADO"/>
    <s v="valeria.braga@cslbehring.com"/>
    <s v="lenilson.silva@cslbehring.com"/>
    <s v="representante-EMH-NO@csl"/>
    <x v="2"/>
    <n v="14"/>
  </r>
  <r>
    <x v="0"/>
    <x v="0"/>
    <n v="64"/>
    <x v="0"/>
    <n v="13356779000124"/>
    <x v="98"/>
    <s v="ARACAJU"/>
    <s v="SE"/>
    <s v="PRIVADO"/>
    <s v="valeria.braga@cslbehring.com"/>
    <s v="lais.magalhaes@cslbehring.com"/>
    <s v="representante-EMH-NO@csl"/>
    <x v="2"/>
    <n v="3"/>
  </r>
  <r>
    <x v="0"/>
    <x v="0"/>
    <n v="62"/>
    <x v="1"/>
    <n v="5469172000122"/>
    <x v="88"/>
    <s v="SALVADOR"/>
    <s v="BA"/>
    <s v="PRIVADO"/>
    <s v="valeria.braga@cslbehring.com"/>
    <s v="lais.magalhaes@cslbehring.com"/>
    <s v="representante-EMH-NO@csl"/>
    <x v="2"/>
    <n v="2"/>
  </r>
  <r>
    <x v="0"/>
    <x v="0"/>
    <n v="62"/>
    <x v="1"/>
    <n v="13016092000140"/>
    <x v="89"/>
    <s v="SALVADOR"/>
    <s v="BA"/>
    <s v="PRIVADO"/>
    <s v="valeria.braga@cslbehring.com"/>
    <s v="lais.magalhaes@cslbehring.com"/>
    <s v="representante-EMH-NO@csl"/>
    <x v="2"/>
    <n v="5"/>
  </r>
  <r>
    <x v="0"/>
    <x v="0"/>
    <n v="62"/>
    <x v="1"/>
    <n v="27372066000169"/>
    <x v="91"/>
    <s v="SALVADOR"/>
    <s v="BA"/>
    <s v="PRIVADO"/>
    <s v="valeria.braga@cslbehring.com"/>
    <s v="lais.magalhaes@cslbehring.com"/>
    <s v="representante-EMH-NO@csl"/>
    <x v="2"/>
    <n v="21"/>
  </r>
  <r>
    <x v="0"/>
    <x v="0"/>
    <n v="62"/>
    <x v="1"/>
    <n v="5874946000281"/>
    <x v="99"/>
    <s v="FORTALEZA"/>
    <s v="CE"/>
    <s v="PRIVADO"/>
    <s v="valeria.braga@cslbehring.com"/>
    <s v="kleber.silva@cslbehring.com"/>
    <s v="representante-EMH-NO@csl"/>
    <x v="2"/>
    <n v="12"/>
  </r>
  <r>
    <x v="0"/>
    <x v="0"/>
    <n v="62"/>
    <x v="1"/>
    <n v="5868278000280"/>
    <x v="92"/>
    <s v="FORTALEZA"/>
    <s v="CE"/>
    <s v="PRIVADO"/>
    <s v="valeria.braga@cslbehring.com"/>
    <s v="kleber.silva@cslbehring.com"/>
    <s v="representante-EMH-NO@csl"/>
    <x v="2"/>
    <n v="50"/>
  </r>
  <r>
    <x v="0"/>
    <x v="0"/>
    <n v="62"/>
    <x v="1"/>
    <n v="10892164000124"/>
    <x v="94"/>
    <s v="RECIFE"/>
    <s v="PE"/>
    <s v="PRIVADO"/>
    <s v="valeria.braga@cslbehring.com"/>
    <s v="lenilson.silva@cslbehring.com"/>
    <s v="representante-EMH-NO@csl"/>
    <x v="2"/>
    <n v="8"/>
  </r>
  <r>
    <x v="0"/>
    <x v="0"/>
    <n v="62"/>
    <x v="1"/>
    <n v="1507901000137"/>
    <x v="97"/>
    <s v="NATAL"/>
    <s v="RN"/>
    <s v="PRIVADO"/>
    <s v="valeria.braga@cslbehring.com"/>
    <s v="lenilson.silva@cslbehring.com"/>
    <s v="representante-EMH-NO@csl"/>
    <x v="2"/>
    <n v="1"/>
  </r>
  <r>
    <x v="0"/>
    <x v="0"/>
    <n v="62"/>
    <x v="1"/>
    <n v="81887838001112"/>
    <x v="100"/>
    <s v="SÃO GONÇALO DO AMARANTE"/>
    <s v="RN"/>
    <s v="PRIVADO"/>
    <s v="valeria.braga@cslbehring.com"/>
    <s v="lenilson.silva@cslbehring.com"/>
    <s v="representante-EMH-NO@csl"/>
    <x v="2"/>
    <n v="2"/>
  </r>
  <r>
    <x v="0"/>
    <x v="1"/>
    <n v="66"/>
    <x v="2"/>
    <n v="6047087000996"/>
    <x v="43"/>
    <s v="RIO DE JANEIRO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6047087001372"/>
    <x v="101"/>
    <s v="DUQUE DE CAXIAS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30145502000171"/>
    <x v="102"/>
    <s v="NITERÓI"/>
    <s v="RJ"/>
    <s v="PRIVADO"/>
    <s v="eveline.goulart@cslbehring.com"/>
    <s v="romeu.soares@cslbehring.com"/>
    <s v="representante-EMH-SUL@csl"/>
    <x v="1"/>
    <n v="2"/>
  </r>
  <r>
    <x v="0"/>
    <x v="1"/>
    <n v="64"/>
    <x v="0"/>
    <n v="33607045000188"/>
    <x v="103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394429017429"/>
    <x v="104"/>
    <s v="RIO DE JANEIRO"/>
    <s v="RJ"/>
    <s v="PRIVADO"/>
    <s v="eveline.goulart@cslbehring.com"/>
    <s v="romeu.soares@cslbehring.com"/>
    <s v="representante-EMH-SUL@csl"/>
    <x v="1"/>
    <n v="8"/>
  </r>
  <r>
    <x v="0"/>
    <x v="1"/>
    <n v="64"/>
    <x v="0"/>
    <n v="29435005005198"/>
    <x v="41"/>
    <s v="RIO DE JANEIRO"/>
    <s v="RJ"/>
    <s v="PRIVADO"/>
    <s v="eveline.goulart@cslbehring.com"/>
    <s v="romeu.soares@cslbehring.com"/>
    <s v="representante-EMH-SUL@csl"/>
    <x v="1"/>
    <n v="14"/>
  </r>
  <r>
    <x v="0"/>
    <x v="1"/>
    <n v="64"/>
    <x v="0"/>
    <n v="31635857000454"/>
    <x v="42"/>
    <s v="RIO DE JANEIRO"/>
    <s v="RJ"/>
    <s v="PRIVADO"/>
    <s v="eveline.goulart@cslbehring.com"/>
    <s v="romeu.soares@cslbehring.com"/>
    <s v="representante-EMH-SUL@csl"/>
    <x v="1"/>
    <n v="7"/>
  </r>
  <r>
    <x v="0"/>
    <x v="1"/>
    <n v="64"/>
    <x v="0"/>
    <n v="6047087000996"/>
    <x v="43"/>
    <s v="RIO DE JANEIRO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6047087002697"/>
    <x v="44"/>
    <s v="RIO DE JANEIRO"/>
    <s v="RJ"/>
    <s v="PRIVADO"/>
    <s v="eveline.goulart@cslbehring.com"/>
    <s v="romeu.soares@cslbehring.com"/>
    <s v="representante-EMH-SUL@csl"/>
    <x v="1"/>
    <n v="40"/>
  </r>
  <r>
    <x v="0"/>
    <x v="1"/>
    <n v="64"/>
    <x v="0"/>
    <n v="32154700000127"/>
    <x v="105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6047087001020"/>
    <x v="48"/>
    <s v="RIO DE JANEIRO"/>
    <s v="RJ"/>
    <s v="PRIVADO"/>
    <s v="eveline.goulart@cslbehring.com"/>
    <s v="romeu.soares@cslbehring.com"/>
    <s v="representante-EMH-SUL@csl"/>
    <x v="1"/>
    <n v="15"/>
  </r>
  <r>
    <x v="0"/>
    <x v="1"/>
    <n v="62"/>
    <x v="1"/>
    <n v="60922168000348"/>
    <x v="54"/>
    <s v="RIO DE JANEIRO"/>
    <s v="RJ"/>
    <s v="PRIVADO"/>
    <s v="eveline.goulart@cslbehring.com"/>
    <s v="romeu.soares@cslbehring.com"/>
    <s v="representante-EMH-SUL@csl"/>
    <x v="1"/>
    <n v="8"/>
  </r>
  <r>
    <x v="0"/>
    <x v="1"/>
    <n v="62"/>
    <x v="1"/>
    <n v="29435005005198"/>
    <x v="41"/>
    <s v="RIO DE JANEIRO"/>
    <s v="RJ"/>
    <s v="PRIVADO"/>
    <s v="eveline.goulart@cslbehring.com"/>
    <s v="romeu.soares@cslbehring.com"/>
    <s v="representante-EMH-SUL@csl"/>
    <x v="1"/>
    <n v="6"/>
  </r>
  <r>
    <x v="0"/>
    <x v="1"/>
    <n v="62"/>
    <x v="1"/>
    <n v="31635857000454"/>
    <x v="42"/>
    <s v="RIO DE JANEIRO"/>
    <s v="RJ"/>
    <s v="PRIVADO"/>
    <s v="eveline.goulart@cslbehring.com"/>
    <s v="romeu.soares@cslbehring.com"/>
    <s v="representante-EMH-SUL@csl"/>
    <x v="1"/>
    <n v="6"/>
  </r>
  <r>
    <x v="0"/>
    <x v="1"/>
    <n v="62"/>
    <x v="1"/>
    <n v="31635857000292"/>
    <x v="106"/>
    <s v="RIO DE JANEIRO"/>
    <s v="RJ"/>
    <s v="PRIVADO"/>
    <s v="eveline.goulart@cslbehring.com"/>
    <s v="romeu.soares@cslbehring.com"/>
    <s v="representante-EMH-SUL@csl"/>
    <x v="1"/>
    <n v="2"/>
  </r>
  <r>
    <x v="0"/>
    <x v="1"/>
    <n v="62"/>
    <x v="1"/>
    <n v="6047087000996"/>
    <x v="43"/>
    <s v="RIO DE JANEIRO"/>
    <s v="RJ"/>
    <s v="PRIVADO"/>
    <s v="eveline.goulart@cslbehring.com"/>
    <s v="romeu.soares@cslbehring.com"/>
    <s v="representante-EMH-SUL@csl"/>
    <x v="1"/>
    <n v="6"/>
  </r>
  <r>
    <x v="0"/>
    <x v="1"/>
    <n v="62"/>
    <x v="1"/>
    <n v="6047087002697"/>
    <x v="44"/>
    <s v="RIO DE JANEIRO"/>
    <s v="RJ"/>
    <s v="PRIVADO"/>
    <s v="eveline.goulart@cslbehring.com"/>
    <s v="romeu.soares@cslbehring.com"/>
    <s v="representante-EMH-SUL@csl"/>
    <x v="1"/>
    <n v="30"/>
  </r>
  <r>
    <x v="0"/>
    <x v="1"/>
    <n v="62"/>
    <x v="1"/>
    <n v="6047087001020"/>
    <x v="48"/>
    <s v="RIO DE JANEIRO"/>
    <s v="RJ"/>
    <s v="PRIVADO"/>
    <s v="eveline.goulart@cslbehring.com"/>
    <s v="romeu.soares@cslbehring.com"/>
    <s v="representante-EMH-SUL@csl"/>
    <x v="1"/>
    <n v="8"/>
  </r>
  <r>
    <x v="0"/>
    <x v="1"/>
    <n v="62"/>
    <x v="1"/>
    <n v="9219138000584"/>
    <x v="51"/>
    <s v="RIO DE JANEIRO"/>
    <s v="RJ"/>
    <s v="PRIVADO"/>
    <s v="eveline.goulart@cslbehring.com"/>
    <s v="marcus.bastos@cslbehring.com"/>
    <s v="representante-EMH-SUL@csl"/>
    <x v="1"/>
    <n v="1"/>
  </r>
  <r>
    <x v="0"/>
    <x v="1"/>
    <n v="62"/>
    <x v="1"/>
    <n v="92815000000168"/>
    <x v="68"/>
    <s v="PORTO ALEGRE"/>
    <s v="RS"/>
    <s v="PRIVADO"/>
    <s v="michele.moraes@cslbehring.com"/>
    <s v="aline.fonseca@cslbehring.com"/>
    <s v="representante-EMH-SUL@csl"/>
    <x v="1"/>
    <n v="10"/>
  </r>
  <r>
    <x v="0"/>
    <x v="1"/>
    <n v="66"/>
    <x v="2"/>
    <n v="2476067000394"/>
    <x v="107"/>
    <s v="GOIÂNIA"/>
    <s v="GO"/>
    <s v="PRIVADO"/>
    <s v="representante-ESP-NO@csl"/>
    <s v="karen.rosa@cslbehring.com"/>
    <s v="representante-EMH-NO@csl"/>
    <x v="2"/>
    <n v="2"/>
  </r>
  <r>
    <x v="0"/>
    <x v="1"/>
    <n v="64"/>
    <x v="0"/>
    <n v="61590410000558"/>
    <x v="108"/>
    <s v="BRASÍLIA"/>
    <s v="DF"/>
    <s v="PRIVADO"/>
    <s v="representante-ESP-NO@csl"/>
    <s v="karen.rosa@cslbehring.com"/>
    <s v="wladimir.campelo@cslbehring.com"/>
    <x v="2"/>
    <n v="25"/>
  </r>
  <r>
    <x v="0"/>
    <x v="1"/>
    <n v="64"/>
    <x v="0"/>
    <n v="61590410001287"/>
    <x v="82"/>
    <s v="BRASÍLIA"/>
    <s v="DF"/>
    <s v="PRIVADO"/>
    <s v="representante-ESP-NO@csl"/>
    <s v="karen.rosa@cslbehring.com"/>
    <s v="wladimir.campelo@cslbehring.com"/>
    <x v="2"/>
    <n v="25"/>
  </r>
  <r>
    <x v="0"/>
    <x v="1"/>
    <n v="64"/>
    <x v="0"/>
    <n v="3925419000142"/>
    <x v="109"/>
    <s v="CUIABÁ"/>
    <s v="MT"/>
    <s v="PRIVADO"/>
    <s v="representante-ESP-NO@csl"/>
    <s v="karen.rosa@cslbehring.com"/>
    <s v="representante-EMH-NO@csl"/>
    <x v="2"/>
    <n v="2"/>
  </r>
  <r>
    <x v="0"/>
    <x v="1"/>
    <n v="62"/>
    <x v="1"/>
    <n v="5460308000133"/>
    <x v="110"/>
    <s v="MANAUS"/>
    <s v="AM"/>
    <s v="PRIVADO"/>
    <s v="representante-ESP-NO@csl"/>
    <s v="representante-HSP-NO@csl"/>
    <s v="wladimir.campelo@cslbehring.com"/>
    <x v="2"/>
    <n v="2"/>
  </r>
  <r>
    <x v="0"/>
    <x v="1"/>
    <n v="62"/>
    <x v="1"/>
    <n v="31635857000616"/>
    <x v="111"/>
    <s v="BRASÍLIA"/>
    <s v="DF"/>
    <s v="PRIVADO"/>
    <s v="representante-ESP-NO@csl"/>
    <s v="karen.rosa@cslbehring.com"/>
    <s v="wladimir.campelo@cslbehring.com"/>
    <x v="2"/>
    <n v="20"/>
  </r>
  <r>
    <x v="0"/>
    <x v="1"/>
    <n v="62"/>
    <x v="1"/>
    <n v="17214149000176"/>
    <x v="84"/>
    <s v="BELO HORIZONTE"/>
    <s v="MG"/>
    <s v="PRIVADO"/>
    <s v="representante-ESP-SUL@csl"/>
    <s v="representante-HSP-SUL@csl"/>
    <s v="iwens.silva@cslbehring.com"/>
    <x v="1"/>
    <n v="25"/>
  </r>
  <r>
    <x v="0"/>
    <x v="1"/>
    <n v="64"/>
    <x v="0"/>
    <n v="4602792000125"/>
    <x v="112"/>
    <s v="LAURO DE FREITAS"/>
    <s v="BA"/>
    <s v="PRIVADO"/>
    <s v="valeria.braga@cslbehring.com"/>
    <s v="lais.magalhaes@cslbehring.com"/>
    <s v="representante-EMH-NO@csl"/>
    <x v="2"/>
    <n v="6"/>
  </r>
  <r>
    <x v="0"/>
    <x v="1"/>
    <n v="64"/>
    <x v="0"/>
    <n v="13016092000140"/>
    <x v="89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27372066000169"/>
    <x v="91"/>
    <s v="SALVADOR"/>
    <s v="BA"/>
    <s v="PRIVADO"/>
    <s v="valeria.braga@cslbehring.com"/>
    <s v="lais.magalhaes@cslbehring.com"/>
    <s v="representante-EMH-NO@csl"/>
    <x v="2"/>
    <n v="5"/>
  </r>
  <r>
    <x v="0"/>
    <x v="1"/>
    <n v="64"/>
    <x v="0"/>
    <n v="6047087009276"/>
    <x v="113"/>
    <s v="RECIFE"/>
    <s v="PE"/>
    <s v="PRIVADO"/>
    <s v="valeria.braga@cslbehring.com"/>
    <s v="lenilson.silva@cslbehring.com"/>
    <s v="representante-EMH-NO@csl"/>
    <x v="2"/>
    <n v="10"/>
  </r>
  <r>
    <x v="0"/>
    <x v="1"/>
    <n v="64"/>
    <x v="0"/>
    <n v="1507901000137"/>
    <x v="97"/>
    <s v="NATAL"/>
    <s v="RN"/>
    <s v="PRIVADO"/>
    <s v="valeria.braga@cslbehring.com"/>
    <s v="lenilson.silva@cslbehring.com"/>
    <s v="representante-EMH-NO@csl"/>
    <x v="2"/>
    <n v="10"/>
  </r>
  <r>
    <x v="0"/>
    <x v="1"/>
    <n v="62"/>
    <x v="1"/>
    <n v="13952064000134"/>
    <x v="87"/>
    <s v="SALVADOR"/>
    <s v="BA"/>
    <s v="PRIVADO"/>
    <s v="valeria.braga@cslbehring.com"/>
    <s v="lais.magalhaes@cslbehring.com"/>
    <s v="representante-EMH-NO@csl"/>
    <x v="2"/>
    <n v="4"/>
  </r>
  <r>
    <x v="0"/>
    <x v="1"/>
    <n v="62"/>
    <x v="1"/>
    <n v="5874946000281"/>
    <x v="99"/>
    <s v="FORTALEZA"/>
    <s v="CE"/>
    <s v="PRIVADO"/>
    <s v="valeria.braga@cslbehring.com"/>
    <s v="kleber.silva@cslbehring.com"/>
    <s v="representante-EMH-NO@csl"/>
    <x v="2"/>
    <n v="2"/>
  </r>
  <r>
    <x v="0"/>
    <x v="1"/>
    <n v="62"/>
    <x v="1"/>
    <n v="23443518000103"/>
    <x v="114"/>
    <s v="FORTALEZA"/>
    <s v="CE"/>
    <s v="PRIVADO"/>
    <s v="valeria.braga@cslbehring.com"/>
    <s v="kleber.silva@cslbehring.com"/>
    <s v="representante-EMH-NO@csl"/>
    <x v="2"/>
    <n v="5"/>
  </r>
  <r>
    <x v="0"/>
    <x v="0"/>
    <n v="62"/>
    <x v="1"/>
    <n v="12474705000120"/>
    <x v="115"/>
    <s v="BOTUCATU"/>
    <s v="SP"/>
    <s v="PUBLICO"/>
    <s v="bruna.claro@cslbehring.com"/>
    <s v="artur.junior@cslbehring.com"/>
    <s v="representante-EMH-SP@csl"/>
    <x v="0"/>
    <n v="4"/>
  </r>
  <r>
    <x v="0"/>
    <x v="0"/>
    <n v="64"/>
    <x v="0"/>
    <n v="9609235000230"/>
    <x v="116"/>
    <s v="RIO DE JANEIRO"/>
    <s v="RJ"/>
    <s v="PUBLICO"/>
    <s v="eveline.goulart@cslbehring.com"/>
    <s v="marcus.bastos@cslbehring.com"/>
    <s v="representante-EMH-SUL@csl"/>
    <x v="1"/>
    <n v="10"/>
  </r>
  <r>
    <x v="0"/>
    <x v="0"/>
    <n v="64"/>
    <x v="0"/>
    <n v="394502014870"/>
    <x v="117"/>
    <s v="RIO DE JANEIRO"/>
    <s v="RJ"/>
    <s v="PUBLICO"/>
    <s v="eveline.goulart@cslbehring.com"/>
    <s v="marcus.bastos@cslbehring.com"/>
    <s v="representante-EMH-SUL@csl"/>
    <x v="1"/>
    <n v="30"/>
  </r>
  <r>
    <x v="0"/>
    <x v="0"/>
    <n v="64"/>
    <x v="0"/>
    <n v="394544017150"/>
    <x v="118"/>
    <s v="RIO DE JANEIRO"/>
    <s v="RJ"/>
    <s v="PUBLICO"/>
    <s v="eveline.goulart@cslbehring.com"/>
    <s v="marcus.bastos@cslbehring.com"/>
    <s v="representante-EMH-SUL@csl"/>
    <x v="1"/>
    <n v="20"/>
  </r>
  <r>
    <x v="0"/>
    <x v="0"/>
    <n v="66"/>
    <x v="2"/>
    <n v="80673411000187"/>
    <x v="119"/>
    <s v="FLORIANÓPOLIS"/>
    <s v="SC"/>
    <s v="PUBLICO"/>
    <s v="michele.moraes@cslbehring.com"/>
    <s v="fernanda.bornhausen@cslbehring.com"/>
    <s v="representante-EMH-SUL@csl"/>
    <x v="1"/>
    <n v="150"/>
  </r>
  <r>
    <x v="0"/>
    <x v="0"/>
    <n v="66"/>
    <x v="2"/>
    <n v="48063983904"/>
    <x v="120"/>
    <s v="FLORIANÓPOLIS"/>
    <s v="SC"/>
    <s v="PESSOA FISICA"/>
    <s v="michele.moraes@cslbehring.com"/>
    <s v="fernanda.bornhausen@cslbehring.com"/>
    <s v="representante-EMH-SUL@csl"/>
    <x v="1"/>
    <n v="68"/>
  </r>
  <r>
    <x v="0"/>
    <x v="0"/>
    <n v="64"/>
    <x v="0"/>
    <n v="92787118000391"/>
    <x v="121"/>
    <s v="PORTO ALEGRE"/>
    <s v="RS"/>
    <s v="PUBLICO"/>
    <s v="michele.moraes@cslbehring.com"/>
    <s v="aline.fonseca@cslbehring.com"/>
    <s v="representante-EMH-SUL@csl"/>
    <x v="1"/>
    <n v="10"/>
  </r>
  <r>
    <x v="0"/>
    <x v="0"/>
    <n v="64"/>
    <x v="0"/>
    <n v="87020517000120"/>
    <x v="122"/>
    <s v="PORTO ALEGRE"/>
    <s v="RS"/>
    <s v="PUBLICO"/>
    <s v="michele.moraes@cslbehring.com"/>
    <s v="aline.fonseca@cslbehring.com"/>
    <s v="representante-EMH-SUL@csl"/>
    <x v="1"/>
    <n v="15"/>
  </r>
  <r>
    <x v="0"/>
    <x v="0"/>
    <n v="62"/>
    <x v="1"/>
    <n v="87020517000120"/>
    <x v="122"/>
    <s v="PORTO ALEGRE"/>
    <s v="RS"/>
    <s v="PUBLICO"/>
    <s v="michele.moraes@cslbehring.com"/>
    <s v="aline.fonseca@cslbehring.com"/>
    <s v="representante-EMH-SUL@csl"/>
    <x v="1"/>
    <n v="20"/>
  </r>
  <r>
    <x v="0"/>
    <x v="0"/>
    <n v="62"/>
    <x v="1"/>
    <n v="15126437003401"/>
    <x v="123"/>
    <s v="FLORIANÓPOLIS"/>
    <s v="SC"/>
    <s v="PUBLICO"/>
    <s v="michele.moraes@cslbehring.com"/>
    <s v="fernanda.bornhausen@cslbehring.com"/>
    <s v="representante-EMH-SUL@csl"/>
    <x v="1"/>
    <n v="6"/>
  </r>
  <r>
    <x v="0"/>
    <x v="0"/>
    <n v="66"/>
    <x v="2"/>
    <n v="16334439650"/>
    <x v="124"/>
    <s v="CONSELHEIRO LAFAIETE"/>
    <s v="MG"/>
    <s v="PESSOA FISICA"/>
    <s v="representante-ESP-SUL@csl"/>
    <s v="representante-HSP-SUL@csl"/>
    <s v="iwens.silva@cslbehring.com"/>
    <x v="1"/>
    <n v="18"/>
  </r>
  <r>
    <x v="0"/>
    <x v="0"/>
    <n v="66"/>
    <x v="2"/>
    <n v="16890180623"/>
    <x v="125"/>
    <s v="SABARÁ"/>
    <s v="MG"/>
    <s v="PESSOA FISICA"/>
    <s v="representante-ESP-SUL@csl"/>
    <s v="representante-HSP-SUL@csl"/>
    <s v="iwens.silva@cslbehring.com"/>
    <x v="1"/>
    <n v="10"/>
  </r>
  <r>
    <x v="0"/>
    <x v="0"/>
    <n v="64"/>
    <x v="0"/>
    <n v="17217332003906"/>
    <x v="126"/>
    <s v="BELO HORIZONTE"/>
    <s v="MG"/>
    <s v="PUBLICO"/>
    <s v="representante-ESP-SUL@csl"/>
    <s v="representante-HSP-SUL@csl"/>
    <s v="iwens.silva@cslbehring.com"/>
    <x v="1"/>
    <n v="35"/>
  </r>
  <r>
    <x v="0"/>
    <x v="0"/>
    <n v="66"/>
    <x v="2"/>
    <n v="24464109000229"/>
    <x v="127"/>
    <s v="MACEIÓ"/>
    <s v="AL"/>
    <s v="PUBLICO"/>
    <s v="valeria.braga@cslbehring.com"/>
    <s v="lais.magalhaes@cslbehring.com"/>
    <s v="representante-EMH-NO@csl"/>
    <x v="2"/>
    <n v="120"/>
  </r>
  <r>
    <x v="0"/>
    <x v="0"/>
    <n v="64"/>
    <x v="0"/>
    <n v="15180714000520"/>
    <x v="128"/>
    <s v="SALVADOR"/>
    <s v="BA"/>
    <s v="PUBLICO"/>
    <s v="valeria.braga@cslbehring.com"/>
    <s v="lais.magalhaes@cslbehring.com"/>
    <s v="representante-EMH-NO@csl"/>
    <x v="2"/>
    <n v="20"/>
  </r>
  <r>
    <x v="0"/>
    <x v="0"/>
    <n v="64"/>
    <x v="0"/>
    <n v="28102490000156"/>
    <x v="129"/>
    <s v="FORTALEZA"/>
    <s v="CE"/>
    <s v="PESSOA FISICA"/>
    <s v="valeria.braga@cslbehring.com"/>
    <s v="kleber.silva@cslbehring.com"/>
    <s v="representante-EMH-NO@csl"/>
    <x v="2"/>
    <n v="15"/>
  </r>
  <r>
    <x v="0"/>
    <x v="0"/>
    <n v="64"/>
    <x v="0"/>
    <n v="5522917000170"/>
    <x v="130"/>
    <s v="TERESINA"/>
    <s v="PI"/>
    <s v="PUBLICO"/>
    <s v="valeria.braga@cslbehring.com"/>
    <s v="kleber.silva@cslbehring.com"/>
    <s v="representante-EMH-NO@csl"/>
    <x v="2"/>
    <n v="5"/>
  </r>
  <r>
    <x v="0"/>
    <x v="0"/>
    <n v="62"/>
    <x v="1"/>
    <n v="28102490000156"/>
    <x v="129"/>
    <s v="FORTALEZA"/>
    <s v="CE"/>
    <s v="PESSOA FISICA"/>
    <s v="valeria.braga@cslbehring.com"/>
    <s v="kleber.silva@cslbehring.com"/>
    <s v="representante-EMH-NO@csl"/>
    <x v="2"/>
    <n v="10"/>
  </r>
  <r>
    <x v="0"/>
    <x v="0"/>
    <n v="62"/>
    <x v="1"/>
    <n v="74031865000151"/>
    <x v="131"/>
    <s v="FORTALEZA"/>
    <s v="CE"/>
    <s v="PUBLICO"/>
    <s v="valeria.braga@cslbehring.com"/>
    <s v="kleber.silva@cslbehring.com"/>
    <s v="representante-EMH-NO@csl"/>
    <x v="2"/>
    <n v="100"/>
  </r>
  <r>
    <x v="0"/>
    <x v="1"/>
    <n v="62"/>
    <x v="1"/>
    <n v="394544021344"/>
    <x v="132"/>
    <s v="RIO DE JANEIRO"/>
    <s v="RJ"/>
    <s v="PUBLICO"/>
    <s v="eveline.goulart@cslbehring.com"/>
    <s v="romeu.soares@cslbehring.com"/>
    <s v="representante-EMH-SUL@csl"/>
    <x v="1"/>
    <n v="50"/>
  </r>
  <r>
    <x v="0"/>
    <x v="1"/>
    <n v="64"/>
    <x v="0"/>
    <n v="92963560000160"/>
    <x v="133"/>
    <s v="PORTO ALEGRE"/>
    <s v="RS"/>
    <s v="PUBLICO"/>
    <s v="michele.moraes@cslbehring.com"/>
    <s v="aline.fonseca@cslbehring.com"/>
    <s v="representante-EMH-SUL@csl"/>
    <x v="1"/>
    <n v="20"/>
  </r>
  <r>
    <x v="0"/>
    <x v="1"/>
    <n v="66"/>
    <x v="2"/>
    <n v="394544000851"/>
    <x v="134"/>
    <s v="BRASÍLIA"/>
    <s v="DF"/>
    <s v="PUBLICO"/>
    <s v="ministerio.saude@vago"/>
    <s v="ministerio.saude@vago"/>
    <s v="ministerio.saude@vago"/>
    <x v="3"/>
    <n v="232"/>
  </r>
  <r>
    <x v="0"/>
    <x v="1"/>
    <n v="64"/>
    <x v="0"/>
    <n v="60448040000122"/>
    <x v="135"/>
    <s v="SÃO PAULO"/>
    <s v="SP"/>
    <s v="PUBLICO"/>
    <s v="representante-ESP-SP@csl"/>
    <s v="representante-HSP-SP@csl"/>
    <s v="christiane.garcia@cslbehring.com"/>
    <x v="0"/>
    <n v="97"/>
  </r>
  <r>
    <x v="0"/>
    <x v="1"/>
    <n v="66"/>
    <x v="2"/>
    <n v="8806754000145"/>
    <x v="136"/>
    <s v="JOÃO PESSOA"/>
    <s v="PB"/>
    <s v="PUBLICO"/>
    <s v="valeria.braga@cslbehring.com"/>
    <s v="lenilson.silva@cslbehring.com"/>
    <s v="representante-EMH-NO@csl"/>
    <x v="2"/>
    <n v="144"/>
  </r>
  <r>
    <x v="0"/>
    <x v="1"/>
    <n v="62"/>
    <x v="1"/>
    <n v="28102490000156"/>
    <x v="129"/>
    <s v="FORTALEZA"/>
    <s v="CE"/>
    <s v="PESSOA FISICA"/>
    <s v="valeria.braga@cslbehring.com"/>
    <s v="kleber.silva@cslbehring.com"/>
    <s v="representante-EMH-NO@csl"/>
    <x v="2"/>
    <n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x v="0"/>
    <x v="0"/>
    <n v="66"/>
    <x v="0"/>
    <n v="24464109000229"/>
    <x v="0"/>
    <s v="MACEIÓ"/>
    <s v="AL"/>
    <s v="PUBLICO"/>
    <x v="0"/>
    <s v="LAIS MAGALHAES HSP (BA/AL/SE)"/>
    <s v="20"/>
    <x v="0"/>
    <n v="120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120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120"/>
  </r>
  <r>
    <x v="0"/>
    <x v="0"/>
    <n v="66"/>
    <x v="0"/>
    <n v="16334439650"/>
    <x v="1"/>
    <s v="CONSELHEIRO LAFAIETE"/>
    <s v="MG"/>
    <s v="PESSOA FISICA"/>
    <x v="3"/>
    <s v="IWENS SILVA EMH (MG/ES)"/>
    <s v="30"/>
    <x v="1"/>
    <n v="18"/>
  </r>
  <r>
    <x v="0"/>
    <x v="0"/>
    <n v="66"/>
    <x v="0"/>
    <n v="16334439650"/>
    <x v="1"/>
    <s v="CONSELHEIRO LAFAIETE"/>
    <s v="MG"/>
    <s v="PESSOA FISICA"/>
    <x v="4"/>
    <s v="(Vazio) ESP (ES/MG)"/>
    <s v="10"/>
    <x v="2"/>
    <n v="18"/>
  </r>
  <r>
    <x v="0"/>
    <x v="0"/>
    <n v="66"/>
    <x v="0"/>
    <n v="16334439650"/>
    <x v="1"/>
    <s v="CONSELHEIRO LAFAIETE"/>
    <s v="MG"/>
    <s v="PESSOA FISICA"/>
    <x v="5"/>
    <s v="(Vazio) HSP (ES/MG)"/>
    <s v="20"/>
    <x v="0"/>
    <n v="18"/>
  </r>
  <r>
    <x v="0"/>
    <x v="0"/>
    <n v="66"/>
    <x v="0"/>
    <n v="16890180623"/>
    <x v="2"/>
    <s v="SABARÁ"/>
    <s v="MG"/>
    <s v="PESSOA FISICA"/>
    <x v="3"/>
    <s v="IWENS SILVA EMH (MG/ES)"/>
    <s v="30"/>
    <x v="1"/>
    <n v="10"/>
  </r>
  <r>
    <x v="0"/>
    <x v="0"/>
    <n v="66"/>
    <x v="0"/>
    <n v="16890180623"/>
    <x v="2"/>
    <s v="SABARÁ"/>
    <s v="MG"/>
    <s v="PESSOA FISICA"/>
    <x v="4"/>
    <s v="(Vazio) ESP (ES/MG)"/>
    <s v="10"/>
    <x v="2"/>
    <n v="10"/>
  </r>
  <r>
    <x v="0"/>
    <x v="0"/>
    <n v="66"/>
    <x v="0"/>
    <n v="16890180623"/>
    <x v="2"/>
    <s v="SABARÁ"/>
    <s v="MG"/>
    <s v="PESSOA FISICA"/>
    <x v="5"/>
    <s v="(Vazio) HSP (ES/MG)"/>
    <s v="20"/>
    <x v="0"/>
    <n v="10"/>
  </r>
  <r>
    <x v="0"/>
    <x v="0"/>
    <n v="66"/>
    <x v="0"/>
    <n v="80673411000187"/>
    <x v="3"/>
    <s v="FLORIANÓPOLIS"/>
    <s v="SC"/>
    <s v="PUBLICO"/>
    <x v="6"/>
    <s v="FERNANDA BORNHAUSEN HSP (SC/PR)"/>
    <s v="20"/>
    <x v="0"/>
    <n v="150"/>
  </r>
  <r>
    <x v="0"/>
    <x v="0"/>
    <n v="66"/>
    <x v="0"/>
    <n v="80673411000187"/>
    <x v="3"/>
    <s v="FLORIANÓPOLIS"/>
    <s v="SC"/>
    <s v="PUBLICO"/>
    <x v="7"/>
    <s v="MICHELE MORAES ESP (PR/SC/RS)"/>
    <s v="10"/>
    <x v="2"/>
    <n v="150"/>
  </r>
  <r>
    <x v="0"/>
    <x v="0"/>
    <n v="66"/>
    <x v="0"/>
    <n v="80673411000187"/>
    <x v="3"/>
    <s v="FLORIANÓPOLIS"/>
    <s v="SC"/>
    <s v="PUBLICO"/>
    <x v="8"/>
    <s v="(Vazio) EMH (PR/RS/SC)"/>
    <s v="30"/>
    <x v="1"/>
    <n v="150"/>
  </r>
  <r>
    <x v="0"/>
    <x v="0"/>
    <n v="66"/>
    <x v="0"/>
    <n v="48063983904"/>
    <x v="4"/>
    <s v="FLORIANÓPOLIS"/>
    <s v="SC"/>
    <s v="PESSOA FISICA"/>
    <x v="6"/>
    <s v="FERNANDA BORNHAUSEN HSP (SC/PR)"/>
    <s v="20"/>
    <x v="0"/>
    <n v="68"/>
  </r>
  <r>
    <x v="0"/>
    <x v="0"/>
    <n v="66"/>
    <x v="0"/>
    <n v="48063983904"/>
    <x v="4"/>
    <s v="FLORIANÓPOLIS"/>
    <s v="SC"/>
    <s v="PESSOA FISICA"/>
    <x v="7"/>
    <s v="MICHELE MORAES ESP (PR/SC/RS)"/>
    <s v="10"/>
    <x v="2"/>
    <n v="68"/>
  </r>
  <r>
    <x v="0"/>
    <x v="0"/>
    <n v="66"/>
    <x v="0"/>
    <n v="48063983904"/>
    <x v="4"/>
    <s v="FLORIANÓPOLIS"/>
    <s v="SC"/>
    <s v="PESSOA FISICA"/>
    <x v="8"/>
    <s v="(Vazio) EMH (PR/RS/SC)"/>
    <s v="30"/>
    <x v="1"/>
    <n v="68"/>
  </r>
  <r>
    <x v="0"/>
    <x v="0"/>
    <n v="64"/>
    <x v="1"/>
    <n v="1722424000122"/>
    <x v="5"/>
    <s v="MACEIÓ"/>
    <s v="AL"/>
    <s v="PRIVADO"/>
    <x v="0"/>
    <s v="LAIS MAGALHAES HSP (BA/AL/SE)"/>
    <s v="20"/>
    <x v="0"/>
    <n v="3"/>
  </r>
  <r>
    <x v="0"/>
    <x v="0"/>
    <n v="64"/>
    <x v="1"/>
    <n v="1722424000122"/>
    <x v="5"/>
    <s v="MACEIÓ"/>
    <s v="AL"/>
    <s v="PRIVADO"/>
    <x v="1"/>
    <s v="(Vazio) EMH (AL/BA/CE/GO/MS/MT/PB/PE/PI/RN/SE/TO)"/>
    <s v="30"/>
    <x v="1"/>
    <n v="3"/>
  </r>
  <r>
    <x v="0"/>
    <x v="0"/>
    <n v="64"/>
    <x v="1"/>
    <n v="1722424000122"/>
    <x v="5"/>
    <s v="MACEIÓ"/>
    <s v="AL"/>
    <s v="PRIVADO"/>
    <x v="2"/>
    <s v="VALERIA BRAGA ESP (CE/MA/PI/BA/AL/SE/PB/PE/RN)"/>
    <s v="10"/>
    <x v="2"/>
    <n v="3"/>
  </r>
  <r>
    <x v="0"/>
    <x v="0"/>
    <n v="64"/>
    <x v="1"/>
    <n v="13952064000134"/>
    <x v="6"/>
    <s v="SALVADOR"/>
    <s v="BA"/>
    <s v="PRIVADO"/>
    <x v="0"/>
    <s v="LAIS MAGALHAES HSP (BA/AL/SE)"/>
    <s v="20"/>
    <x v="0"/>
    <n v="15"/>
  </r>
  <r>
    <x v="0"/>
    <x v="0"/>
    <n v="64"/>
    <x v="1"/>
    <n v="13952064000134"/>
    <x v="6"/>
    <s v="SALVADOR"/>
    <s v="BA"/>
    <s v="PRIVADO"/>
    <x v="1"/>
    <s v="(Vazio) EMH (AL/BA/CE/GO/MS/MT/PB/PE/PI/RN/SE/TO)"/>
    <s v="30"/>
    <x v="1"/>
    <n v="15"/>
  </r>
  <r>
    <x v="0"/>
    <x v="0"/>
    <n v="64"/>
    <x v="1"/>
    <n v="13952064000134"/>
    <x v="6"/>
    <s v="SALVADOR"/>
    <s v="BA"/>
    <s v="PRIVADO"/>
    <x v="2"/>
    <s v="VALERIA BRAGA ESP (CE/MA/PI/BA/AL/SE/PB/PE/RN)"/>
    <s v="10"/>
    <x v="2"/>
    <n v="15"/>
  </r>
  <r>
    <x v="0"/>
    <x v="0"/>
    <n v="64"/>
    <x v="1"/>
    <n v="5469172000122"/>
    <x v="7"/>
    <s v="SALVADOR"/>
    <s v="BA"/>
    <s v="PRIVADO"/>
    <x v="0"/>
    <s v="LAIS MAGALHAES HSP (BA/AL/SE)"/>
    <s v="20"/>
    <x v="0"/>
    <n v="12"/>
  </r>
  <r>
    <x v="0"/>
    <x v="0"/>
    <n v="64"/>
    <x v="1"/>
    <n v="5469172000122"/>
    <x v="7"/>
    <s v="SALVADOR"/>
    <s v="BA"/>
    <s v="PRIVADO"/>
    <x v="1"/>
    <s v="(Vazio) EMH (AL/BA/CE/GO/MS/MT/PB/PE/PI/RN/SE/TO)"/>
    <s v="30"/>
    <x v="1"/>
    <n v="12"/>
  </r>
  <r>
    <x v="0"/>
    <x v="0"/>
    <n v="64"/>
    <x v="1"/>
    <n v="5469172000122"/>
    <x v="7"/>
    <s v="SALVADOR"/>
    <s v="BA"/>
    <s v="PRIVADO"/>
    <x v="2"/>
    <s v="VALERIA BRAGA ESP (CE/MA/PI/BA/AL/SE/PB/PE/RN)"/>
    <s v="10"/>
    <x v="2"/>
    <n v="12"/>
  </r>
  <r>
    <x v="0"/>
    <x v="0"/>
    <n v="64"/>
    <x v="1"/>
    <n v="13016092000140"/>
    <x v="8"/>
    <s v="SALVADOR"/>
    <s v="BA"/>
    <s v="PRIVADO"/>
    <x v="0"/>
    <s v="LAIS MAGALHAES HSP (BA/AL/SE)"/>
    <s v="20"/>
    <x v="0"/>
    <n v="15"/>
  </r>
  <r>
    <x v="0"/>
    <x v="0"/>
    <n v="64"/>
    <x v="1"/>
    <n v="13016092000140"/>
    <x v="8"/>
    <s v="SALVADOR"/>
    <s v="BA"/>
    <s v="PRIVADO"/>
    <x v="1"/>
    <s v="(Vazio) EMH (AL/BA/CE/GO/MS/MT/PB/PE/PI/RN/SE/TO)"/>
    <s v="30"/>
    <x v="1"/>
    <n v="15"/>
  </r>
  <r>
    <x v="0"/>
    <x v="0"/>
    <n v="64"/>
    <x v="1"/>
    <n v="13016092000140"/>
    <x v="8"/>
    <s v="SALVADOR"/>
    <s v="BA"/>
    <s v="PRIVADO"/>
    <x v="2"/>
    <s v="VALERIA BRAGA ESP (CE/MA/PI/BA/AL/SE/PB/PE/RN)"/>
    <s v="10"/>
    <x v="2"/>
    <n v="15"/>
  </r>
  <r>
    <x v="0"/>
    <x v="0"/>
    <n v="64"/>
    <x v="1"/>
    <n v="97397848000138"/>
    <x v="9"/>
    <s v="SALVADOR"/>
    <s v="BA"/>
    <s v="PRIVADO"/>
    <x v="0"/>
    <s v="LAIS MAGALHAES HSP (BA/AL/SE)"/>
    <s v="20"/>
    <x v="0"/>
    <n v="2"/>
  </r>
  <r>
    <x v="0"/>
    <x v="0"/>
    <n v="64"/>
    <x v="1"/>
    <n v="97397848000138"/>
    <x v="9"/>
    <s v="SALVADOR"/>
    <s v="BA"/>
    <s v="PRIVADO"/>
    <x v="1"/>
    <s v="(Vazio) EMH (AL/BA/CE/GO/MS/MT/PB/PE/PI/RN/SE/TO)"/>
    <s v="30"/>
    <x v="1"/>
    <n v="2"/>
  </r>
  <r>
    <x v="0"/>
    <x v="0"/>
    <n v="64"/>
    <x v="1"/>
    <n v="97397848000138"/>
    <x v="9"/>
    <s v="SALVADOR"/>
    <s v="BA"/>
    <s v="PRIVADO"/>
    <x v="2"/>
    <s v="VALERIA BRAGA ESP (CE/MA/PI/BA/AL/SE/PB/PE/RN)"/>
    <s v="10"/>
    <x v="2"/>
    <n v="2"/>
  </r>
  <r>
    <x v="0"/>
    <x v="0"/>
    <n v="64"/>
    <x v="1"/>
    <n v="27372066000169"/>
    <x v="10"/>
    <s v="SALVADOR"/>
    <s v="BA"/>
    <s v="PRIVADO"/>
    <x v="0"/>
    <s v="LAIS MAGALHAES HSP (BA/AL/SE)"/>
    <s v="20"/>
    <x v="0"/>
    <n v="29"/>
  </r>
  <r>
    <x v="0"/>
    <x v="0"/>
    <n v="64"/>
    <x v="1"/>
    <n v="27372066000169"/>
    <x v="10"/>
    <s v="SALVADOR"/>
    <s v="BA"/>
    <s v="PRIVADO"/>
    <x v="1"/>
    <s v="(Vazio) EMH (AL/BA/CE/GO/MS/MT/PB/PE/PI/RN/SE/TO)"/>
    <s v="30"/>
    <x v="1"/>
    <n v="29"/>
  </r>
  <r>
    <x v="0"/>
    <x v="0"/>
    <n v="64"/>
    <x v="1"/>
    <n v="27372066000169"/>
    <x v="10"/>
    <s v="SALVADOR"/>
    <s v="BA"/>
    <s v="PRIVADO"/>
    <x v="2"/>
    <s v="VALERIA BRAGA ESP (CE/MA/PI/BA/AL/SE/PB/PE/RN)"/>
    <s v="10"/>
    <x v="2"/>
    <n v="29"/>
  </r>
  <r>
    <x v="0"/>
    <x v="0"/>
    <n v="64"/>
    <x v="1"/>
    <n v="15180714000520"/>
    <x v="11"/>
    <s v="SALVADOR"/>
    <s v="BA"/>
    <s v="PUBLICO"/>
    <x v="0"/>
    <s v="LAIS MAGALHAES HSP (BA/AL/SE)"/>
    <s v="20"/>
    <x v="0"/>
    <n v="20"/>
  </r>
  <r>
    <x v="0"/>
    <x v="0"/>
    <n v="64"/>
    <x v="1"/>
    <n v="15180714000520"/>
    <x v="11"/>
    <s v="SALVADOR"/>
    <s v="BA"/>
    <s v="PUBLICO"/>
    <x v="1"/>
    <s v="(Vazio) EMH (AL/BA/CE/GO/MS/MT/PB/PE/PI/RN/SE/TO)"/>
    <s v="30"/>
    <x v="1"/>
    <n v="20"/>
  </r>
  <r>
    <x v="0"/>
    <x v="0"/>
    <n v="64"/>
    <x v="1"/>
    <n v="15180714000520"/>
    <x v="11"/>
    <s v="SALVADOR"/>
    <s v="BA"/>
    <s v="PUBLICO"/>
    <x v="2"/>
    <s v="VALERIA BRAGA ESP (CE/MA/PI/BA/AL/SE/PB/PE/RN)"/>
    <s v="10"/>
    <x v="2"/>
    <n v="20"/>
  </r>
  <r>
    <x v="0"/>
    <x v="0"/>
    <n v="64"/>
    <x v="1"/>
    <n v="28102490000156"/>
    <x v="12"/>
    <s v="FORTALEZA"/>
    <s v="CE"/>
    <s v="PESSOA FISICA"/>
    <x v="9"/>
    <s v="KLEBER SILVA HSP (CE/MA/PI)"/>
    <s v="20"/>
    <x v="0"/>
    <n v="15"/>
  </r>
  <r>
    <x v="0"/>
    <x v="0"/>
    <n v="64"/>
    <x v="1"/>
    <n v="28102490000156"/>
    <x v="12"/>
    <s v="FORTALEZA"/>
    <s v="CE"/>
    <s v="PESSOA FISICA"/>
    <x v="1"/>
    <s v="(Vazio) EMH (AL/BA/CE/GO/MS/MT/PB/PE/PI/RN/SE/TO)"/>
    <s v="30"/>
    <x v="1"/>
    <n v="15"/>
  </r>
  <r>
    <x v="0"/>
    <x v="0"/>
    <n v="64"/>
    <x v="1"/>
    <n v="28102490000156"/>
    <x v="12"/>
    <s v="FORTALEZA"/>
    <s v="CE"/>
    <s v="PESSOA FISICA"/>
    <x v="2"/>
    <s v="VALERIA BRAGA ESP (CE/MA/PI/BA/AL/SE/PB/PE/RN)"/>
    <s v="10"/>
    <x v="2"/>
    <n v="15"/>
  </r>
  <r>
    <x v="0"/>
    <x v="0"/>
    <n v="64"/>
    <x v="1"/>
    <n v="5868278000280"/>
    <x v="13"/>
    <s v="FORTALEZA"/>
    <s v="CE"/>
    <s v="PRIVADO"/>
    <x v="9"/>
    <s v="KLEBER SILVA HSP (CE/MA/PI)"/>
    <s v="20"/>
    <x v="0"/>
    <n v="45"/>
  </r>
  <r>
    <x v="0"/>
    <x v="0"/>
    <n v="64"/>
    <x v="1"/>
    <n v="5868278000280"/>
    <x v="13"/>
    <s v="FORTALEZA"/>
    <s v="CE"/>
    <s v="PRIVADO"/>
    <x v="1"/>
    <s v="(Vazio) EMH (AL/BA/CE/GO/MS/MT/PB/PE/PI/RN/SE/TO)"/>
    <s v="30"/>
    <x v="1"/>
    <n v="45"/>
  </r>
  <r>
    <x v="0"/>
    <x v="0"/>
    <n v="64"/>
    <x v="1"/>
    <n v="5868278000280"/>
    <x v="13"/>
    <s v="FORTALEZA"/>
    <s v="CE"/>
    <s v="PRIVADO"/>
    <x v="2"/>
    <s v="VALERIA BRAGA ESP (CE/MA/PI/BA/AL/SE/PB/PE/RN)"/>
    <s v="10"/>
    <x v="2"/>
    <n v="45"/>
  </r>
  <r>
    <x v="0"/>
    <x v="0"/>
    <n v="64"/>
    <x v="1"/>
    <n v="7818313000109"/>
    <x v="14"/>
    <s v="SOBRAL"/>
    <s v="CE"/>
    <s v="PRIVADO"/>
    <x v="9"/>
    <s v="KLEBER SILVA HSP (CE/MA/PI)"/>
    <s v="20"/>
    <x v="0"/>
    <n v="4"/>
  </r>
  <r>
    <x v="0"/>
    <x v="0"/>
    <n v="64"/>
    <x v="1"/>
    <n v="7818313000109"/>
    <x v="14"/>
    <s v="SOBRAL"/>
    <s v="CE"/>
    <s v="PRIVADO"/>
    <x v="1"/>
    <s v="(Vazio) EMH (AL/BA/CE/GO/MS/MT/PB/PE/PI/RN/SE/TO)"/>
    <s v="30"/>
    <x v="1"/>
    <n v="4"/>
  </r>
  <r>
    <x v="0"/>
    <x v="0"/>
    <n v="64"/>
    <x v="1"/>
    <n v="7818313000109"/>
    <x v="14"/>
    <s v="SOBRAL"/>
    <s v="CE"/>
    <s v="PRIVADO"/>
    <x v="2"/>
    <s v="VALERIA BRAGA ESP (CE/MA/PI/BA/AL/SE/PB/PE/RN)"/>
    <s v="10"/>
    <x v="2"/>
    <n v="4"/>
  </r>
  <r>
    <x v="0"/>
    <x v="0"/>
    <n v="64"/>
    <x v="1"/>
    <n v="3923271000379"/>
    <x v="15"/>
    <s v="BRASÍLIA"/>
    <s v="DF"/>
    <s v="PRIVADO"/>
    <x v="10"/>
    <s v="KAREN ROSA HSP (DF/GO/MS/MT/TO)"/>
    <s v="20"/>
    <x v="0"/>
    <n v="1"/>
  </r>
  <r>
    <x v="0"/>
    <x v="0"/>
    <n v="64"/>
    <x v="1"/>
    <n v="3923271000379"/>
    <x v="15"/>
    <s v="BRASÍLIA"/>
    <s v="DF"/>
    <s v="PRIVADO"/>
    <x v="11"/>
    <s v="(Vazio) ESP (AC/AM/AP/DF/GO/MA/MS/MT/PA/RO/RR/TO)"/>
    <s v="10"/>
    <x v="2"/>
    <n v="1"/>
  </r>
  <r>
    <x v="0"/>
    <x v="0"/>
    <n v="64"/>
    <x v="1"/>
    <n v="60884855002289"/>
    <x v="16"/>
    <s v="BRASÍLIA"/>
    <s v="DF"/>
    <s v="PRIVADO"/>
    <x v="10"/>
    <s v="KAREN ROSA HSP (DF/GO/MS/MT/TO)"/>
    <s v="20"/>
    <x v="0"/>
    <n v="10"/>
  </r>
  <r>
    <x v="0"/>
    <x v="0"/>
    <n v="64"/>
    <x v="1"/>
    <n v="60884855002289"/>
    <x v="16"/>
    <s v="BRASÍLIA"/>
    <s v="DF"/>
    <s v="PRIVADO"/>
    <x v="11"/>
    <s v="(Vazio) ESP (AC/AM/AP/DF/GO/MA/MS/MT/PA/RO/RR/TO)"/>
    <s v="10"/>
    <x v="2"/>
    <n v="10"/>
  </r>
  <r>
    <x v="0"/>
    <x v="0"/>
    <n v="64"/>
    <x v="1"/>
    <n v="6047087004207"/>
    <x v="17"/>
    <s v="BRASÍLIA"/>
    <s v="DF"/>
    <s v="PRIVADO"/>
    <x v="10"/>
    <s v="KAREN ROSA HSP (DF/GO/MS/MT/TO)"/>
    <s v="20"/>
    <x v="0"/>
    <n v="20"/>
  </r>
  <r>
    <x v="0"/>
    <x v="0"/>
    <n v="64"/>
    <x v="1"/>
    <n v="6047087004207"/>
    <x v="17"/>
    <s v="BRASÍLIA"/>
    <s v="DF"/>
    <s v="PRIVADO"/>
    <x v="11"/>
    <s v="(Vazio) ESP (AC/AM/AP/DF/GO/MA/MS/MT/PA/RO/RR/TO)"/>
    <s v="10"/>
    <x v="2"/>
    <n v="20"/>
  </r>
  <r>
    <x v="0"/>
    <x v="0"/>
    <n v="64"/>
    <x v="1"/>
    <n v="6047087004126"/>
    <x v="18"/>
    <s v="BRASÍLIA"/>
    <s v="DF"/>
    <s v="PRIVADO"/>
    <x v="10"/>
    <s v="KAREN ROSA HSP (DF/GO/MS/MT/TO)"/>
    <s v="20"/>
    <x v="0"/>
    <n v="1"/>
  </r>
  <r>
    <x v="0"/>
    <x v="0"/>
    <n v="64"/>
    <x v="1"/>
    <n v="6047087004126"/>
    <x v="18"/>
    <s v="BRASÍLIA"/>
    <s v="DF"/>
    <s v="PRIVADO"/>
    <x v="11"/>
    <s v="(Vazio) ESP (AC/AM/AP/DF/GO/MA/MS/MT/PA/RO/RR/TO)"/>
    <s v="10"/>
    <x v="2"/>
    <n v="1"/>
  </r>
  <r>
    <x v="0"/>
    <x v="0"/>
    <n v="64"/>
    <x v="1"/>
    <n v="610980000144"/>
    <x v="19"/>
    <s v="BRASÍLIA"/>
    <s v="DF"/>
    <s v="PRIVADO"/>
    <x v="10"/>
    <s v="KAREN ROSA HSP (DF/GO/MS/MT/TO)"/>
    <s v="20"/>
    <x v="0"/>
    <n v="35"/>
  </r>
  <r>
    <x v="0"/>
    <x v="0"/>
    <n v="64"/>
    <x v="1"/>
    <n v="610980000144"/>
    <x v="19"/>
    <s v="BRASÍLIA"/>
    <s v="DF"/>
    <s v="PRIVADO"/>
    <x v="11"/>
    <s v="(Vazio) ESP (AC/AM/AP/DF/GO/MA/MS/MT/PA/RO/RR/TO)"/>
    <s v="10"/>
    <x v="2"/>
    <n v="35"/>
  </r>
  <r>
    <x v="0"/>
    <x v="0"/>
    <n v="64"/>
    <x v="1"/>
    <n v="1277573000120"/>
    <x v="20"/>
    <s v="GOIÂNIA"/>
    <s v="GO"/>
    <s v="PRIVADO"/>
    <x v="10"/>
    <s v="KAREN ROSA HSP (DF/GO/MS/MT/TO)"/>
    <s v="20"/>
    <x v="0"/>
    <n v="2"/>
  </r>
  <r>
    <x v="0"/>
    <x v="0"/>
    <n v="64"/>
    <x v="1"/>
    <n v="1277573000120"/>
    <x v="20"/>
    <s v="GOIÂNIA"/>
    <s v="GO"/>
    <s v="PRIVADO"/>
    <x v="1"/>
    <s v="(Vazio) EMH (AL/BA/CE/GO/MS/MT/PB/PE/PI/RN/SE/TO)"/>
    <s v="30"/>
    <x v="1"/>
    <n v="2"/>
  </r>
  <r>
    <x v="0"/>
    <x v="0"/>
    <n v="64"/>
    <x v="1"/>
    <n v="1277573000120"/>
    <x v="20"/>
    <s v="GOIÂNIA"/>
    <s v="GO"/>
    <s v="PRIVADO"/>
    <x v="11"/>
    <s v="(Vazio) ESP (AC/AM/AP/DF/GO/MA/MS/MT/PA/RO/RR/TO)"/>
    <s v="10"/>
    <x v="2"/>
    <n v="2"/>
  </r>
  <r>
    <x v="0"/>
    <x v="0"/>
    <n v="64"/>
    <x v="1"/>
    <n v="7750144000104"/>
    <x v="21"/>
    <s v="SÃO LUÍS"/>
    <s v="MA"/>
    <s v="PRIVADO"/>
    <x v="9"/>
    <s v="KLEBER SILVA HSP (CE/MA/PI)"/>
    <s v="20"/>
    <x v="0"/>
    <n v="1"/>
  </r>
  <r>
    <x v="0"/>
    <x v="0"/>
    <n v="64"/>
    <x v="1"/>
    <n v="7750144000104"/>
    <x v="21"/>
    <s v="SÃO LUÍS"/>
    <s v="MA"/>
    <s v="PRIVADO"/>
    <x v="11"/>
    <s v="(Vazio) ESP (AC/AM/AP/DF/GO/MA/MS/MT/PA/RO/RR/TO)"/>
    <s v="10"/>
    <x v="2"/>
    <n v="1"/>
  </r>
  <r>
    <x v="0"/>
    <x v="0"/>
    <n v="64"/>
    <x v="1"/>
    <n v="23813270000117"/>
    <x v="22"/>
    <s v="SÃO LUÍS"/>
    <s v="MA"/>
    <s v="PRIVADO"/>
    <x v="9"/>
    <s v="KLEBER SILVA HSP (CE/MA/PI)"/>
    <s v="20"/>
    <x v="0"/>
    <n v="3"/>
  </r>
  <r>
    <x v="0"/>
    <x v="0"/>
    <n v="64"/>
    <x v="1"/>
    <n v="23813270000117"/>
    <x v="22"/>
    <s v="SÃO LUÍS"/>
    <s v="MA"/>
    <s v="PRIVADO"/>
    <x v="11"/>
    <s v="(Vazio) ESP (AC/AM/AP/DF/GO/MA/MS/MT/PA/RO/RR/TO)"/>
    <s v="10"/>
    <x v="2"/>
    <n v="3"/>
  </r>
  <r>
    <x v="0"/>
    <x v="0"/>
    <n v="64"/>
    <x v="1"/>
    <n v="17217332003906"/>
    <x v="23"/>
    <s v="BELO HORIZONTE"/>
    <s v="MG"/>
    <s v="PUBLICO"/>
    <x v="3"/>
    <s v="IWENS SILVA EMH (MG/ES)"/>
    <s v="30"/>
    <x v="1"/>
    <n v="35"/>
  </r>
  <r>
    <x v="0"/>
    <x v="0"/>
    <n v="64"/>
    <x v="1"/>
    <n v="17217332003906"/>
    <x v="23"/>
    <s v="BELO HORIZONTE"/>
    <s v="MG"/>
    <s v="PUBLICO"/>
    <x v="4"/>
    <s v="(Vazio) ESP (ES/MG)"/>
    <s v="10"/>
    <x v="2"/>
    <n v="35"/>
  </r>
  <r>
    <x v="0"/>
    <x v="0"/>
    <n v="64"/>
    <x v="1"/>
    <n v="17217332003906"/>
    <x v="23"/>
    <s v="BELO HORIZONTE"/>
    <s v="MG"/>
    <s v="PUBLICO"/>
    <x v="5"/>
    <s v="(Vazio) HSP (ES/MG)"/>
    <s v="20"/>
    <x v="0"/>
    <n v="35"/>
  </r>
  <r>
    <x v="0"/>
    <x v="0"/>
    <n v="64"/>
    <x v="1"/>
    <n v="22790182000184"/>
    <x v="24"/>
    <s v="MURIAÉ"/>
    <s v="MG"/>
    <s v="PRIVADO"/>
    <x v="3"/>
    <s v="IWENS SILVA EMH (MG/ES)"/>
    <s v="30"/>
    <x v="1"/>
    <n v="3"/>
  </r>
  <r>
    <x v="0"/>
    <x v="0"/>
    <n v="64"/>
    <x v="1"/>
    <n v="22790182000184"/>
    <x v="24"/>
    <s v="MURIAÉ"/>
    <s v="MG"/>
    <s v="PRIVADO"/>
    <x v="4"/>
    <s v="(Vazio) ESP (ES/MG)"/>
    <s v="10"/>
    <x v="2"/>
    <n v="3"/>
  </r>
  <r>
    <x v="0"/>
    <x v="0"/>
    <n v="64"/>
    <x v="1"/>
    <n v="22790182000184"/>
    <x v="24"/>
    <s v="MURIAÉ"/>
    <s v="MG"/>
    <s v="PRIVADO"/>
    <x v="5"/>
    <s v="(Vazio) HSP (ES/MG)"/>
    <s v="20"/>
    <x v="0"/>
    <n v="3"/>
  </r>
  <r>
    <x v="0"/>
    <x v="0"/>
    <n v="64"/>
    <x v="1"/>
    <n v="3468485000130"/>
    <x v="25"/>
    <s v="CUIABÁ"/>
    <s v="MT"/>
    <s v="PRIVADO"/>
    <x v="10"/>
    <s v="KAREN ROSA HSP (DF/GO/MS/MT/TO)"/>
    <s v="20"/>
    <x v="0"/>
    <n v="8"/>
  </r>
  <r>
    <x v="0"/>
    <x v="0"/>
    <n v="64"/>
    <x v="1"/>
    <n v="3468485000130"/>
    <x v="25"/>
    <s v="CUIABÁ"/>
    <s v="MT"/>
    <s v="PRIVADO"/>
    <x v="1"/>
    <s v="(Vazio) EMH (AL/BA/CE/GO/MS/MT/PB/PE/PI/RN/SE/TO)"/>
    <s v="30"/>
    <x v="1"/>
    <n v="8"/>
  </r>
  <r>
    <x v="0"/>
    <x v="0"/>
    <n v="64"/>
    <x v="1"/>
    <n v="3468485000130"/>
    <x v="25"/>
    <s v="CUIABÁ"/>
    <s v="MT"/>
    <s v="PRIVADO"/>
    <x v="11"/>
    <s v="(Vazio) ESP (AC/AM/AP/DF/GO/MA/MS/MT/PA/RO/RR/TO)"/>
    <s v="10"/>
    <x v="2"/>
    <n v="8"/>
  </r>
  <r>
    <x v="0"/>
    <x v="0"/>
    <n v="64"/>
    <x v="1"/>
    <n v="24232886008303"/>
    <x v="26"/>
    <s v="SANTARÉM"/>
    <s v="PA"/>
    <s v="PRIVADO"/>
    <x v="11"/>
    <s v="(Vazio) ESP (AC/AM/AP/DF/GO/MA/MS/MT/PA/RO/RR/TO)"/>
    <s v="10"/>
    <x v="2"/>
    <n v="2"/>
  </r>
  <r>
    <x v="0"/>
    <x v="0"/>
    <n v="64"/>
    <x v="1"/>
    <n v="24232886008303"/>
    <x v="26"/>
    <s v="SANTARÉM"/>
    <s v="PA"/>
    <s v="PRIVADO"/>
    <x v="12"/>
    <s v="(Vazio) HSP (AC/AM/AP/PA/RO/RR)"/>
    <s v="20"/>
    <x v="0"/>
    <n v="2"/>
  </r>
  <r>
    <x v="0"/>
    <x v="0"/>
    <n v="64"/>
    <x v="1"/>
    <n v="24232886008303"/>
    <x v="26"/>
    <s v="SANTARÉM"/>
    <s v="PA"/>
    <s v="PRIVADO"/>
    <x v="13"/>
    <s v="WLADIMIR CAMPELO EMH (AC/AM/AP/PA/RO/RR/DF)"/>
    <s v="30"/>
    <x v="1"/>
    <n v="2"/>
  </r>
  <r>
    <x v="0"/>
    <x v="0"/>
    <n v="64"/>
    <x v="1"/>
    <n v="10892164000124"/>
    <x v="27"/>
    <s v="RECIFE"/>
    <s v="PE"/>
    <s v="PRIVADO"/>
    <x v="14"/>
    <s v="LENILSON SILVA HSP (PB/PE/RN)"/>
    <s v="20"/>
    <x v="0"/>
    <n v="5"/>
  </r>
  <r>
    <x v="0"/>
    <x v="0"/>
    <n v="64"/>
    <x v="1"/>
    <n v="10892164000124"/>
    <x v="27"/>
    <s v="RECIFE"/>
    <s v="PE"/>
    <s v="PRIVADO"/>
    <x v="1"/>
    <s v="(Vazio) EMH (AL/BA/CE/GO/MS/MT/PB/PE/PI/RN/SE/TO)"/>
    <s v="30"/>
    <x v="1"/>
    <n v="5"/>
  </r>
  <r>
    <x v="0"/>
    <x v="0"/>
    <n v="64"/>
    <x v="1"/>
    <n v="10892164000124"/>
    <x v="27"/>
    <s v="RECIFE"/>
    <s v="PE"/>
    <s v="PRIVADO"/>
    <x v="2"/>
    <s v="VALERIA BRAGA ESP (CE/MA/PI/BA/AL/SE/PB/PE/RN)"/>
    <s v="10"/>
    <x v="2"/>
    <n v="5"/>
  </r>
  <r>
    <x v="0"/>
    <x v="0"/>
    <n v="64"/>
    <x v="1"/>
    <n v="2284062000440"/>
    <x v="28"/>
    <s v="RECIFE"/>
    <s v="PE"/>
    <s v="PRIVADO"/>
    <x v="14"/>
    <s v="LENILSON SILVA HSP (PB/PE/RN)"/>
    <s v="20"/>
    <x v="0"/>
    <n v="5"/>
  </r>
  <r>
    <x v="0"/>
    <x v="0"/>
    <n v="64"/>
    <x v="1"/>
    <n v="2284062000440"/>
    <x v="28"/>
    <s v="RECIFE"/>
    <s v="PE"/>
    <s v="PRIVADO"/>
    <x v="1"/>
    <s v="(Vazio) EMH (AL/BA/CE/GO/MS/MT/PB/PE/PI/RN/SE/TO)"/>
    <s v="30"/>
    <x v="1"/>
    <n v="5"/>
  </r>
  <r>
    <x v="0"/>
    <x v="0"/>
    <n v="64"/>
    <x v="1"/>
    <n v="2284062000440"/>
    <x v="28"/>
    <s v="RECIFE"/>
    <s v="PE"/>
    <s v="PRIVADO"/>
    <x v="2"/>
    <s v="VALERIA BRAGA ESP (CE/MA/PI/BA/AL/SE/PB/PE/RN)"/>
    <s v="10"/>
    <x v="2"/>
    <n v="5"/>
  </r>
  <r>
    <x v="0"/>
    <x v="0"/>
    <n v="64"/>
    <x v="1"/>
    <n v="5522917000170"/>
    <x v="29"/>
    <s v="TERESINA"/>
    <s v="PI"/>
    <s v="PUBLICO"/>
    <x v="9"/>
    <s v="KLEBER SILVA HSP (CE/MA/PI)"/>
    <s v="20"/>
    <x v="0"/>
    <n v="5"/>
  </r>
  <r>
    <x v="0"/>
    <x v="0"/>
    <n v="64"/>
    <x v="1"/>
    <n v="5522917000170"/>
    <x v="29"/>
    <s v="TERESINA"/>
    <s v="PI"/>
    <s v="PUBLICO"/>
    <x v="1"/>
    <s v="(Vazio) EMH (AL/BA/CE/GO/MS/MT/PB/PE/PI/RN/SE/TO)"/>
    <s v="30"/>
    <x v="1"/>
    <n v="5"/>
  </r>
  <r>
    <x v="0"/>
    <x v="0"/>
    <n v="64"/>
    <x v="1"/>
    <n v="5522917000170"/>
    <x v="29"/>
    <s v="TERESINA"/>
    <s v="PI"/>
    <s v="PUBLICO"/>
    <x v="2"/>
    <s v="VALERIA BRAGA ESP (CE/MA/PI/BA/AL/SE/PB/PE/RN)"/>
    <s v="10"/>
    <x v="2"/>
    <n v="5"/>
  </r>
  <r>
    <x v="0"/>
    <x v="0"/>
    <n v="64"/>
    <x v="1"/>
    <n v="7088017000191"/>
    <x v="30"/>
    <s v="CAMPINA GRANDE DO SUL"/>
    <s v="PR"/>
    <s v="PRIVADO"/>
    <x v="6"/>
    <s v="FERNANDA BORNHAUSEN HSP (SC/PR)"/>
    <s v="20"/>
    <x v="0"/>
    <n v="2"/>
  </r>
  <r>
    <x v="0"/>
    <x v="0"/>
    <n v="64"/>
    <x v="1"/>
    <n v="7088017000191"/>
    <x v="30"/>
    <s v="CAMPINA GRANDE DO SUL"/>
    <s v="PR"/>
    <s v="PRIVADO"/>
    <x v="7"/>
    <s v="MICHELE MORAES ESP (PR/SC/RS)"/>
    <s v="10"/>
    <x v="2"/>
    <n v="2"/>
  </r>
  <r>
    <x v="0"/>
    <x v="0"/>
    <n v="64"/>
    <x v="1"/>
    <n v="7088017000191"/>
    <x v="30"/>
    <s v="CAMPINA GRANDE DO SUL"/>
    <s v="PR"/>
    <s v="PRIVADO"/>
    <x v="8"/>
    <s v="(Vazio) EMH (PR/RS/SC)"/>
    <s v="30"/>
    <x v="1"/>
    <n v="2"/>
  </r>
  <r>
    <x v="0"/>
    <x v="0"/>
    <n v="64"/>
    <x v="1"/>
    <n v="8562523000133"/>
    <x v="31"/>
    <s v="DUQUE DE CAXIAS"/>
    <s v="RJ"/>
    <s v="PRIVADO"/>
    <x v="15"/>
    <s v="EVELINE GOULART ESP (RJ)"/>
    <s v="10"/>
    <x v="2"/>
    <n v="2"/>
  </r>
  <r>
    <x v="0"/>
    <x v="0"/>
    <n v="64"/>
    <x v="1"/>
    <n v="8562523000133"/>
    <x v="31"/>
    <s v="DUQUE DE CAXIAS"/>
    <s v="RJ"/>
    <s v="PRIVADO"/>
    <x v="16"/>
    <s v="MARCUS BASTOS HSP (RJ)"/>
    <s v="20"/>
    <x v="0"/>
    <n v="2"/>
  </r>
  <r>
    <x v="0"/>
    <x v="0"/>
    <n v="64"/>
    <x v="1"/>
    <n v="8562523000133"/>
    <x v="31"/>
    <s v="DUQUE DE CAXIAS"/>
    <s v="RJ"/>
    <s v="PRIVADO"/>
    <x v="8"/>
    <s v="(Vazio) EMH (PR/RS/SC)"/>
    <s v="30"/>
    <x v="1"/>
    <n v="2"/>
  </r>
  <r>
    <x v="0"/>
    <x v="0"/>
    <n v="64"/>
    <x v="1"/>
    <n v="29640612000120"/>
    <x v="32"/>
    <s v="ITAPERUNA"/>
    <s v="RJ"/>
    <s v="PRIVADO"/>
    <x v="15"/>
    <s v="EVELINE GOULART ESP (RJ)"/>
    <s v="10"/>
    <x v="2"/>
    <n v="2"/>
  </r>
  <r>
    <x v="0"/>
    <x v="0"/>
    <n v="64"/>
    <x v="1"/>
    <n v="29640612000120"/>
    <x v="32"/>
    <s v="ITAPERUNA"/>
    <s v="RJ"/>
    <s v="PRIVADO"/>
    <x v="16"/>
    <s v="MARCUS BASTOS HSP (RJ)"/>
    <s v="20"/>
    <x v="0"/>
    <n v="2"/>
  </r>
  <r>
    <x v="0"/>
    <x v="0"/>
    <n v="64"/>
    <x v="1"/>
    <n v="29640612000120"/>
    <x v="32"/>
    <s v="ITAPERUNA"/>
    <s v="RJ"/>
    <s v="PRIVADO"/>
    <x v="8"/>
    <s v="(Vazio) EMH (PR/RS/SC)"/>
    <s v="30"/>
    <x v="1"/>
    <n v="2"/>
  </r>
  <r>
    <x v="0"/>
    <x v="0"/>
    <n v="64"/>
    <x v="1"/>
    <n v="31635857000101"/>
    <x v="33"/>
    <s v="RIO DE JANEIRO"/>
    <s v="RJ"/>
    <s v="PRIVADO"/>
    <x v="15"/>
    <s v="EVELINE GOULART ESP (RJ)"/>
    <s v="10"/>
    <x v="2"/>
    <n v="14"/>
  </r>
  <r>
    <x v="0"/>
    <x v="0"/>
    <n v="64"/>
    <x v="1"/>
    <n v="31635857000101"/>
    <x v="33"/>
    <s v="RIO DE JANEIRO"/>
    <s v="RJ"/>
    <s v="PRIVADO"/>
    <x v="16"/>
    <s v="MARCUS BASTOS HSP (RJ)"/>
    <s v="20"/>
    <x v="0"/>
    <n v="14"/>
  </r>
  <r>
    <x v="0"/>
    <x v="0"/>
    <n v="64"/>
    <x v="1"/>
    <n v="31635857000101"/>
    <x v="33"/>
    <s v="RIO DE JANEIRO"/>
    <s v="RJ"/>
    <s v="PRIVADO"/>
    <x v="8"/>
    <s v="(Vazio) EMH (PR/RS/SC)"/>
    <s v="30"/>
    <x v="1"/>
    <n v="14"/>
  </r>
  <r>
    <x v="0"/>
    <x v="0"/>
    <n v="64"/>
    <x v="1"/>
    <n v="29435005005198"/>
    <x v="34"/>
    <s v="RIO DE JANEIRO"/>
    <s v="RJ"/>
    <s v="PRIVADO"/>
    <x v="15"/>
    <s v="EVELINE GOULART ESP (RJ)"/>
    <s v="10"/>
    <x v="2"/>
    <n v="6"/>
  </r>
  <r>
    <x v="0"/>
    <x v="0"/>
    <n v="64"/>
    <x v="1"/>
    <n v="29435005005198"/>
    <x v="34"/>
    <s v="RIO DE JANEIRO"/>
    <s v="RJ"/>
    <s v="PRIVADO"/>
    <x v="8"/>
    <s v="(Vazio) EMH (PR/RS/SC)"/>
    <s v="30"/>
    <x v="1"/>
    <n v="6"/>
  </r>
  <r>
    <x v="0"/>
    <x v="0"/>
    <n v="64"/>
    <x v="1"/>
    <n v="29435005005198"/>
    <x v="34"/>
    <s v="RIO DE JANEIRO"/>
    <s v="RJ"/>
    <s v="PRIVADO"/>
    <x v="17"/>
    <s v="ROMEU SOARES HSP (RJ)"/>
    <s v="20"/>
    <x v="0"/>
    <n v="6"/>
  </r>
  <r>
    <x v="0"/>
    <x v="0"/>
    <n v="64"/>
    <x v="1"/>
    <n v="31635857000454"/>
    <x v="35"/>
    <s v="RIO DE JANEIRO"/>
    <s v="RJ"/>
    <s v="PRIVADO"/>
    <x v="15"/>
    <s v="EVELINE GOULART ESP (RJ)"/>
    <s v="10"/>
    <x v="2"/>
    <n v="3"/>
  </r>
  <r>
    <x v="0"/>
    <x v="0"/>
    <n v="64"/>
    <x v="1"/>
    <n v="31635857000454"/>
    <x v="35"/>
    <s v="RIO DE JANEIRO"/>
    <s v="RJ"/>
    <s v="PRIVADO"/>
    <x v="8"/>
    <s v="(Vazio) EMH (PR/RS/SC)"/>
    <s v="30"/>
    <x v="1"/>
    <n v="3"/>
  </r>
  <r>
    <x v="0"/>
    <x v="0"/>
    <n v="64"/>
    <x v="1"/>
    <n v="31635857000454"/>
    <x v="35"/>
    <s v="RIO DE JANEIRO"/>
    <s v="RJ"/>
    <s v="PRIVADO"/>
    <x v="17"/>
    <s v="ROMEU SOARES HSP (RJ)"/>
    <s v="20"/>
    <x v="0"/>
    <n v="3"/>
  </r>
  <r>
    <x v="0"/>
    <x v="0"/>
    <n v="64"/>
    <x v="1"/>
    <n v="9609235000230"/>
    <x v="36"/>
    <s v="RIO DE JANEIRO"/>
    <s v="RJ"/>
    <s v="PUBLICO"/>
    <x v="15"/>
    <s v="EVELINE GOULART ESP (RJ)"/>
    <s v="10"/>
    <x v="2"/>
    <n v="10"/>
  </r>
  <r>
    <x v="0"/>
    <x v="0"/>
    <n v="64"/>
    <x v="1"/>
    <n v="9609235000230"/>
    <x v="36"/>
    <s v="RIO DE JANEIRO"/>
    <s v="RJ"/>
    <s v="PUBLICO"/>
    <x v="16"/>
    <s v="MARCUS BASTOS HSP (RJ)"/>
    <s v="20"/>
    <x v="0"/>
    <n v="10"/>
  </r>
  <r>
    <x v="0"/>
    <x v="0"/>
    <n v="64"/>
    <x v="1"/>
    <n v="9609235000230"/>
    <x v="36"/>
    <s v="RIO DE JANEIRO"/>
    <s v="RJ"/>
    <s v="PUBLICO"/>
    <x v="8"/>
    <s v="(Vazio) EMH (PR/RS/SC)"/>
    <s v="30"/>
    <x v="1"/>
    <n v="10"/>
  </r>
  <r>
    <x v="0"/>
    <x v="0"/>
    <n v="64"/>
    <x v="1"/>
    <n v="6047087000996"/>
    <x v="37"/>
    <s v="RIO DE JANEIRO"/>
    <s v="RJ"/>
    <s v="PRIVADO"/>
    <x v="15"/>
    <s v="EVELINE GOULART ESP (RJ)"/>
    <s v="10"/>
    <x v="2"/>
    <n v="31"/>
  </r>
  <r>
    <x v="0"/>
    <x v="0"/>
    <n v="64"/>
    <x v="1"/>
    <n v="6047087000996"/>
    <x v="37"/>
    <s v="RIO DE JANEIRO"/>
    <s v="RJ"/>
    <s v="PRIVADO"/>
    <x v="8"/>
    <s v="(Vazio) EMH (PR/RS/SC)"/>
    <s v="30"/>
    <x v="1"/>
    <n v="31"/>
  </r>
  <r>
    <x v="0"/>
    <x v="0"/>
    <n v="64"/>
    <x v="1"/>
    <n v="6047087000996"/>
    <x v="37"/>
    <s v="RIO DE JANEIRO"/>
    <s v="RJ"/>
    <s v="PRIVADO"/>
    <x v="17"/>
    <s v="ROMEU SOARES HSP (RJ)"/>
    <s v="20"/>
    <x v="0"/>
    <n v="31"/>
  </r>
  <r>
    <x v="0"/>
    <x v="0"/>
    <n v="64"/>
    <x v="1"/>
    <n v="6047087002697"/>
    <x v="38"/>
    <s v="RIO DE JANEIRO"/>
    <s v="RJ"/>
    <s v="PRIVADO"/>
    <x v="15"/>
    <s v="EVELINE GOULART ESP (RJ)"/>
    <s v="10"/>
    <x v="2"/>
    <n v="2"/>
  </r>
  <r>
    <x v="0"/>
    <x v="0"/>
    <n v="64"/>
    <x v="1"/>
    <n v="6047087002697"/>
    <x v="38"/>
    <s v="RIO DE JANEIRO"/>
    <s v="RJ"/>
    <s v="PRIVADO"/>
    <x v="8"/>
    <s v="(Vazio) EMH (PR/RS/SC)"/>
    <s v="30"/>
    <x v="1"/>
    <n v="2"/>
  </r>
  <r>
    <x v="0"/>
    <x v="0"/>
    <n v="64"/>
    <x v="1"/>
    <n v="6047087002697"/>
    <x v="38"/>
    <s v="RIO DE JANEIRO"/>
    <s v="RJ"/>
    <s v="PRIVADO"/>
    <x v="17"/>
    <s v="ROMEU SOARES HSP (RJ)"/>
    <s v="20"/>
    <x v="0"/>
    <n v="2"/>
  </r>
  <r>
    <x v="0"/>
    <x v="0"/>
    <n v="64"/>
    <x v="1"/>
    <n v="34058123000103"/>
    <x v="39"/>
    <s v="RIO DE JANEIRO"/>
    <s v="RJ"/>
    <s v="PRIVADO"/>
    <x v="15"/>
    <s v="EVELINE GOULART ESP (RJ)"/>
    <s v="10"/>
    <x v="2"/>
    <n v="8"/>
  </r>
  <r>
    <x v="0"/>
    <x v="0"/>
    <n v="64"/>
    <x v="1"/>
    <n v="34058123000103"/>
    <x v="39"/>
    <s v="RIO DE JANEIRO"/>
    <s v="RJ"/>
    <s v="PRIVADO"/>
    <x v="8"/>
    <s v="(Vazio) EMH (PR/RS/SC)"/>
    <s v="30"/>
    <x v="1"/>
    <n v="8"/>
  </r>
  <r>
    <x v="0"/>
    <x v="0"/>
    <n v="64"/>
    <x v="1"/>
    <n v="34058123000103"/>
    <x v="39"/>
    <s v="RIO DE JANEIRO"/>
    <s v="RJ"/>
    <s v="PRIVADO"/>
    <x v="17"/>
    <s v="ROMEU SOARES HSP (RJ)"/>
    <s v="20"/>
    <x v="0"/>
    <n v="8"/>
  </r>
  <r>
    <x v="0"/>
    <x v="0"/>
    <n v="64"/>
    <x v="1"/>
    <n v="394502014870"/>
    <x v="40"/>
    <s v="RIO DE JANEIRO"/>
    <s v="RJ"/>
    <s v="PUBLICO"/>
    <x v="15"/>
    <s v="EVELINE GOULART ESP (RJ)"/>
    <s v="10"/>
    <x v="2"/>
    <n v="30"/>
  </r>
  <r>
    <x v="0"/>
    <x v="0"/>
    <n v="64"/>
    <x v="1"/>
    <n v="394502014870"/>
    <x v="40"/>
    <s v="RIO DE JANEIRO"/>
    <s v="RJ"/>
    <s v="PUBLICO"/>
    <x v="16"/>
    <s v="MARCUS BASTOS HSP (RJ)"/>
    <s v="20"/>
    <x v="0"/>
    <n v="30"/>
  </r>
  <r>
    <x v="0"/>
    <x v="0"/>
    <n v="64"/>
    <x v="1"/>
    <n v="394502014870"/>
    <x v="40"/>
    <s v="RIO DE JANEIRO"/>
    <s v="RJ"/>
    <s v="PUBLICO"/>
    <x v="8"/>
    <s v="(Vazio) EMH (PR/RS/SC)"/>
    <s v="30"/>
    <x v="1"/>
    <n v="30"/>
  </r>
  <r>
    <x v="0"/>
    <x v="0"/>
    <n v="64"/>
    <x v="1"/>
    <n v="9578217000158"/>
    <x v="41"/>
    <s v="RIO DE JANEIRO"/>
    <s v="RJ"/>
    <s v="PRIVADO"/>
    <x v="15"/>
    <s v="EVELINE GOULART ESP (RJ)"/>
    <s v="10"/>
    <x v="2"/>
    <n v="7"/>
  </r>
  <r>
    <x v="0"/>
    <x v="0"/>
    <n v="64"/>
    <x v="1"/>
    <n v="9578217000158"/>
    <x v="41"/>
    <s v="RIO DE JANEIRO"/>
    <s v="RJ"/>
    <s v="PRIVADO"/>
    <x v="8"/>
    <s v="(Vazio) EMH (PR/RS/SC)"/>
    <s v="30"/>
    <x v="1"/>
    <n v="7"/>
  </r>
  <r>
    <x v="0"/>
    <x v="0"/>
    <n v="64"/>
    <x v="1"/>
    <n v="9578217000158"/>
    <x v="41"/>
    <s v="RIO DE JANEIRO"/>
    <s v="RJ"/>
    <s v="PRIVADO"/>
    <x v="17"/>
    <s v="ROMEU SOARES HSP (RJ)"/>
    <s v="20"/>
    <x v="0"/>
    <n v="7"/>
  </r>
  <r>
    <x v="0"/>
    <x v="0"/>
    <n v="64"/>
    <x v="1"/>
    <n v="6047087003316"/>
    <x v="42"/>
    <s v="RIO DE JANEIRO"/>
    <s v="RJ"/>
    <s v="PRIVADO"/>
    <x v="15"/>
    <s v="EVELINE GOULART ESP (RJ)"/>
    <s v="10"/>
    <x v="2"/>
    <n v="2"/>
  </r>
  <r>
    <x v="0"/>
    <x v="0"/>
    <n v="64"/>
    <x v="1"/>
    <n v="6047087003316"/>
    <x v="42"/>
    <s v="RIO DE JANEIRO"/>
    <s v="RJ"/>
    <s v="PRIVADO"/>
    <x v="8"/>
    <s v="(Vazio) EMH (PR/RS/SC)"/>
    <s v="30"/>
    <x v="1"/>
    <n v="2"/>
  </r>
  <r>
    <x v="0"/>
    <x v="0"/>
    <n v="64"/>
    <x v="1"/>
    <n v="6047087003316"/>
    <x v="42"/>
    <s v="RIO DE JANEIRO"/>
    <s v="RJ"/>
    <s v="PRIVADO"/>
    <x v="17"/>
    <s v="ROMEU SOARES HSP (RJ)"/>
    <s v="20"/>
    <x v="0"/>
    <n v="2"/>
  </r>
  <r>
    <x v="0"/>
    <x v="0"/>
    <n v="64"/>
    <x v="1"/>
    <n v="6047087001020"/>
    <x v="43"/>
    <s v="RIO DE JANEIRO"/>
    <s v="RJ"/>
    <s v="PRIVADO"/>
    <x v="15"/>
    <s v="EVELINE GOULART ESP (RJ)"/>
    <s v="10"/>
    <x v="2"/>
    <n v="33"/>
  </r>
  <r>
    <x v="0"/>
    <x v="0"/>
    <n v="64"/>
    <x v="1"/>
    <n v="6047087001020"/>
    <x v="43"/>
    <s v="RIO DE JANEIRO"/>
    <s v="RJ"/>
    <s v="PRIVADO"/>
    <x v="8"/>
    <s v="(Vazio) EMH (PR/RS/SC)"/>
    <s v="30"/>
    <x v="1"/>
    <n v="33"/>
  </r>
  <r>
    <x v="0"/>
    <x v="0"/>
    <n v="64"/>
    <x v="1"/>
    <n v="6047087001020"/>
    <x v="43"/>
    <s v="RIO DE JANEIRO"/>
    <s v="RJ"/>
    <s v="PRIVADO"/>
    <x v="17"/>
    <s v="ROMEU SOARES HSP (RJ)"/>
    <s v="20"/>
    <x v="0"/>
    <n v="33"/>
  </r>
  <r>
    <x v="0"/>
    <x v="0"/>
    <n v="64"/>
    <x v="1"/>
    <n v="60884855001630"/>
    <x v="44"/>
    <s v="RIO DE JANEIRO"/>
    <s v="RJ"/>
    <s v="PRIVADO"/>
    <x v="15"/>
    <s v="EVELINE GOULART ESP (RJ)"/>
    <s v="10"/>
    <x v="2"/>
    <n v="50"/>
  </r>
  <r>
    <x v="0"/>
    <x v="0"/>
    <n v="64"/>
    <x v="1"/>
    <n v="60884855001630"/>
    <x v="44"/>
    <s v="RIO DE JANEIRO"/>
    <s v="RJ"/>
    <s v="PRIVADO"/>
    <x v="16"/>
    <s v="MARCUS BASTOS HSP (RJ)"/>
    <s v="20"/>
    <x v="0"/>
    <n v="50"/>
  </r>
  <r>
    <x v="0"/>
    <x v="0"/>
    <n v="64"/>
    <x v="1"/>
    <n v="60884855001630"/>
    <x v="44"/>
    <s v="RIO DE JANEIRO"/>
    <s v="RJ"/>
    <s v="PRIVADO"/>
    <x v="8"/>
    <s v="(Vazio) EMH (PR/RS/SC)"/>
    <s v="30"/>
    <x v="1"/>
    <n v="50"/>
  </r>
  <r>
    <x v="0"/>
    <x v="0"/>
    <n v="64"/>
    <x v="1"/>
    <n v="394544017150"/>
    <x v="45"/>
    <s v="RIO DE JANEIRO"/>
    <s v="RJ"/>
    <s v="PUBLICO"/>
    <x v="15"/>
    <s v="EVELINE GOULART ESP (RJ)"/>
    <s v="10"/>
    <x v="2"/>
    <n v="20"/>
  </r>
  <r>
    <x v="0"/>
    <x v="0"/>
    <n v="64"/>
    <x v="1"/>
    <n v="394544017150"/>
    <x v="45"/>
    <s v="RIO DE JANEIRO"/>
    <s v="RJ"/>
    <s v="PUBLICO"/>
    <x v="16"/>
    <s v="MARCUS BASTOS HSP (RJ)"/>
    <s v="20"/>
    <x v="0"/>
    <n v="20"/>
  </r>
  <r>
    <x v="0"/>
    <x v="0"/>
    <n v="64"/>
    <x v="1"/>
    <n v="394544017150"/>
    <x v="45"/>
    <s v="RIO DE JANEIRO"/>
    <s v="RJ"/>
    <s v="PUBLICO"/>
    <x v="8"/>
    <s v="(Vazio) EMH (PR/RS/SC)"/>
    <s v="30"/>
    <x v="1"/>
    <n v="20"/>
  </r>
  <r>
    <x v="0"/>
    <x v="0"/>
    <n v="64"/>
    <x v="1"/>
    <n v="33419482000259"/>
    <x v="46"/>
    <s v="RIO DE JANEIRO"/>
    <s v="RJ"/>
    <s v="PRIVADO"/>
    <x v="15"/>
    <s v="EVELINE GOULART ESP (RJ)"/>
    <s v="10"/>
    <x v="2"/>
    <n v="2"/>
  </r>
  <r>
    <x v="0"/>
    <x v="0"/>
    <n v="64"/>
    <x v="1"/>
    <n v="33419482000259"/>
    <x v="46"/>
    <s v="RIO DE JANEIRO"/>
    <s v="RJ"/>
    <s v="PRIVADO"/>
    <x v="8"/>
    <s v="(Vazio) EMH (PR/RS/SC)"/>
    <s v="30"/>
    <x v="1"/>
    <n v="2"/>
  </r>
  <r>
    <x v="0"/>
    <x v="0"/>
    <n v="64"/>
    <x v="1"/>
    <n v="33419482000259"/>
    <x v="46"/>
    <s v="RIO DE JANEIRO"/>
    <s v="RJ"/>
    <s v="PRIVADO"/>
    <x v="17"/>
    <s v="ROMEU SOARES HSP (RJ)"/>
    <s v="20"/>
    <x v="0"/>
    <n v="2"/>
  </r>
  <r>
    <x v="0"/>
    <x v="0"/>
    <n v="64"/>
    <x v="1"/>
    <n v="9219138000584"/>
    <x v="47"/>
    <s v="RIO DE JANEIRO"/>
    <s v="RJ"/>
    <s v="PRIVADO"/>
    <x v="15"/>
    <s v="EVELINE GOULART ESP (RJ)"/>
    <s v="10"/>
    <x v="2"/>
    <n v="11"/>
  </r>
  <r>
    <x v="0"/>
    <x v="0"/>
    <n v="64"/>
    <x v="1"/>
    <n v="9219138000584"/>
    <x v="47"/>
    <s v="RIO DE JANEIRO"/>
    <s v="RJ"/>
    <s v="PRIVADO"/>
    <x v="16"/>
    <s v="MARCUS BASTOS HSP (RJ)"/>
    <s v="20"/>
    <x v="0"/>
    <n v="11"/>
  </r>
  <r>
    <x v="0"/>
    <x v="0"/>
    <n v="64"/>
    <x v="1"/>
    <n v="9219138000584"/>
    <x v="47"/>
    <s v="RIO DE JANEIRO"/>
    <s v="RJ"/>
    <s v="PRIVADO"/>
    <x v="8"/>
    <s v="(Vazio) EMH (PR/RS/SC)"/>
    <s v="30"/>
    <x v="1"/>
    <n v="11"/>
  </r>
  <r>
    <x v="0"/>
    <x v="0"/>
    <n v="64"/>
    <x v="1"/>
    <n v="31671480000146"/>
    <x v="48"/>
    <s v="SÃO GONÇALO"/>
    <s v="RJ"/>
    <s v="PRIVADO"/>
    <x v="15"/>
    <s v="EVELINE GOULART ESP (RJ)"/>
    <s v="10"/>
    <x v="2"/>
    <n v="9"/>
  </r>
  <r>
    <x v="0"/>
    <x v="0"/>
    <n v="64"/>
    <x v="1"/>
    <n v="31671480000146"/>
    <x v="48"/>
    <s v="SÃO GONÇALO"/>
    <s v="RJ"/>
    <s v="PRIVADO"/>
    <x v="8"/>
    <s v="(Vazio) EMH (PR/RS/SC)"/>
    <s v="30"/>
    <x v="1"/>
    <n v="9"/>
  </r>
  <r>
    <x v="0"/>
    <x v="0"/>
    <n v="64"/>
    <x v="1"/>
    <n v="31671480000146"/>
    <x v="48"/>
    <s v="SÃO GONÇALO"/>
    <s v="RJ"/>
    <s v="PRIVADO"/>
    <x v="17"/>
    <s v="ROMEU SOARES HSP (RJ)"/>
    <s v="20"/>
    <x v="0"/>
    <n v="9"/>
  </r>
  <r>
    <x v="0"/>
    <x v="0"/>
    <n v="64"/>
    <x v="1"/>
    <n v="35917970000726"/>
    <x v="49"/>
    <s v="VOLTA REDONDA"/>
    <s v="RJ"/>
    <s v="PRIVADO"/>
    <x v="15"/>
    <s v="EVELINE GOULART ESP (RJ)"/>
    <s v="10"/>
    <x v="2"/>
    <n v="2"/>
  </r>
  <r>
    <x v="0"/>
    <x v="0"/>
    <n v="64"/>
    <x v="1"/>
    <n v="35917970000726"/>
    <x v="49"/>
    <s v="VOLTA REDONDA"/>
    <s v="RJ"/>
    <s v="PRIVADO"/>
    <x v="16"/>
    <s v="MARCUS BASTOS HSP (RJ)"/>
    <s v="20"/>
    <x v="0"/>
    <n v="2"/>
  </r>
  <r>
    <x v="0"/>
    <x v="0"/>
    <n v="64"/>
    <x v="1"/>
    <n v="35917970000726"/>
    <x v="49"/>
    <s v="VOLTA REDONDA"/>
    <s v="RJ"/>
    <s v="PRIVADO"/>
    <x v="8"/>
    <s v="(Vazio) EMH (PR/RS/SC)"/>
    <s v="30"/>
    <x v="1"/>
    <n v="2"/>
  </r>
  <r>
    <x v="0"/>
    <x v="0"/>
    <n v="64"/>
    <x v="1"/>
    <n v="820737000150"/>
    <x v="50"/>
    <s v="NATAL"/>
    <s v="RN"/>
    <s v="PRIVADO"/>
    <x v="14"/>
    <s v="LENILSON SILVA HSP (PB/PE/RN)"/>
    <s v="20"/>
    <x v="0"/>
    <n v="10"/>
  </r>
  <r>
    <x v="0"/>
    <x v="0"/>
    <n v="64"/>
    <x v="1"/>
    <n v="820737000150"/>
    <x v="50"/>
    <s v="NATAL"/>
    <s v="RN"/>
    <s v="PRIVADO"/>
    <x v="1"/>
    <s v="(Vazio) EMH (AL/BA/CE/GO/MS/MT/PB/PE/PI/RN/SE/TO)"/>
    <s v="30"/>
    <x v="1"/>
    <n v="10"/>
  </r>
  <r>
    <x v="0"/>
    <x v="0"/>
    <n v="64"/>
    <x v="1"/>
    <n v="820737000150"/>
    <x v="50"/>
    <s v="NATAL"/>
    <s v="RN"/>
    <s v="PRIVADO"/>
    <x v="2"/>
    <s v="VALERIA BRAGA ESP (CE/MA/PI/BA/AL/SE/PB/PE/RN)"/>
    <s v="10"/>
    <x v="2"/>
    <n v="10"/>
  </r>
  <r>
    <x v="0"/>
    <x v="0"/>
    <n v="64"/>
    <x v="1"/>
    <n v="1507901000137"/>
    <x v="51"/>
    <s v="NATAL"/>
    <s v="RN"/>
    <s v="PRIVADO"/>
    <x v="14"/>
    <s v="LENILSON SILVA HSP (PB/PE/RN)"/>
    <s v="20"/>
    <x v="0"/>
    <n v="14"/>
  </r>
  <r>
    <x v="0"/>
    <x v="0"/>
    <n v="64"/>
    <x v="1"/>
    <n v="1507901000137"/>
    <x v="51"/>
    <s v="NATAL"/>
    <s v="RN"/>
    <s v="PRIVADO"/>
    <x v="1"/>
    <s v="(Vazio) EMH (AL/BA/CE/GO/MS/MT/PB/PE/PI/RN/SE/TO)"/>
    <s v="30"/>
    <x v="1"/>
    <n v="14"/>
  </r>
  <r>
    <x v="0"/>
    <x v="0"/>
    <n v="64"/>
    <x v="1"/>
    <n v="1507901000137"/>
    <x v="51"/>
    <s v="NATAL"/>
    <s v="RN"/>
    <s v="PRIVADO"/>
    <x v="2"/>
    <s v="VALERIA BRAGA ESP (CE/MA/PI/BA/AL/SE/PB/PE/RN)"/>
    <s v="10"/>
    <x v="2"/>
    <n v="14"/>
  </r>
  <r>
    <x v="0"/>
    <x v="0"/>
    <n v="64"/>
    <x v="1"/>
    <n v="92898550000279"/>
    <x v="52"/>
    <s v="ALVORADA"/>
    <s v="RS"/>
    <s v="PRIVADO"/>
    <x v="18"/>
    <s v="ALINE FONSECA HSP (RS)"/>
    <s v="20"/>
    <x v="0"/>
    <n v="6"/>
  </r>
  <r>
    <x v="0"/>
    <x v="0"/>
    <n v="64"/>
    <x v="1"/>
    <n v="92898550000279"/>
    <x v="52"/>
    <s v="ALVORADA"/>
    <s v="RS"/>
    <s v="PRIVADO"/>
    <x v="7"/>
    <s v="MICHELE MORAES ESP (PR/SC/RS)"/>
    <s v="10"/>
    <x v="2"/>
    <n v="6"/>
  </r>
  <r>
    <x v="0"/>
    <x v="0"/>
    <n v="64"/>
    <x v="1"/>
    <n v="92898550000279"/>
    <x v="52"/>
    <s v="ALVORADA"/>
    <s v="RS"/>
    <s v="PRIVADO"/>
    <x v="8"/>
    <s v="(Vazio) EMH (PR/RS/SC)"/>
    <s v="30"/>
    <x v="1"/>
    <n v="6"/>
  </r>
  <r>
    <x v="0"/>
    <x v="0"/>
    <n v="64"/>
    <x v="1"/>
    <n v="91681361000368"/>
    <x v="53"/>
    <s v="NOVO HAMBURGO"/>
    <s v="RS"/>
    <s v="PRIVADO"/>
    <x v="18"/>
    <s v="ALINE FONSECA HSP (RS)"/>
    <s v="20"/>
    <x v="0"/>
    <n v="5"/>
  </r>
  <r>
    <x v="0"/>
    <x v="0"/>
    <n v="64"/>
    <x v="1"/>
    <n v="91681361000368"/>
    <x v="53"/>
    <s v="NOVO HAMBURGO"/>
    <s v="RS"/>
    <s v="PRIVADO"/>
    <x v="7"/>
    <s v="MICHELE MORAES ESP (PR/SC/RS)"/>
    <s v="10"/>
    <x v="2"/>
    <n v="5"/>
  </r>
  <r>
    <x v="0"/>
    <x v="0"/>
    <n v="64"/>
    <x v="1"/>
    <n v="91681361000368"/>
    <x v="53"/>
    <s v="NOVO HAMBURGO"/>
    <s v="RS"/>
    <s v="PRIVADO"/>
    <x v="8"/>
    <s v="(Vazio) EMH (PR/RS/SC)"/>
    <s v="30"/>
    <x v="1"/>
    <n v="5"/>
  </r>
  <r>
    <x v="0"/>
    <x v="0"/>
    <n v="64"/>
    <x v="1"/>
    <n v="92787118000391"/>
    <x v="54"/>
    <s v="PORTO ALEGRE"/>
    <s v="RS"/>
    <s v="PUBLICO"/>
    <x v="18"/>
    <s v="ALINE FONSECA HSP (RS)"/>
    <s v="20"/>
    <x v="0"/>
    <n v="10"/>
  </r>
  <r>
    <x v="0"/>
    <x v="0"/>
    <n v="64"/>
    <x v="1"/>
    <n v="92787118000391"/>
    <x v="54"/>
    <s v="PORTO ALEGRE"/>
    <s v="RS"/>
    <s v="PUBLICO"/>
    <x v="7"/>
    <s v="MICHELE MORAES ESP (PR/SC/RS)"/>
    <s v="10"/>
    <x v="2"/>
    <n v="10"/>
  </r>
  <r>
    <x v="0"/>
    <x v="0"/>
    <n v="64"/>
    <x v="1"/>
    <n v="92787118000391"/>
    <x v="54"/>
    <s v="PORTO ALEGRE"/>
    <s v="RS"/>
    <s v="PUBLICO"/>
    <x v="8"/>
    <s v="(Vazio) EMH (PR/RS/SC)"/>
    <s v="30"/>
    <x v="1"/>
    <n v="10"/>
  </r>
  <r>
    <x v="0"/>
    <x v="0"/>
    <n v="64"/>
    <x v="1"/>
    <n v="87020517000120"/>
    <x v="55"/>
    <s v="PORTO ALEGRE"/>
    <s v="RS"/>
    <s v="PUBLICO"/>
    <x v="18"/>
    <s v="ALINE FONSECA HSP (RS)"/>
    <s v="20"/>
    <x v="0"/>
    <n v="15"/>
  </r>
  <r>
    <x v="0"/>
    <x v="0"/>
    <n v="64"/>
    <x v="1"/>
    <n v="87020517000120"/>
    <x v="55"/>
    <s v="PORTO ALEGRE"/>
    <s v="RS"/>
    <s v="PUBLICO"/>
    <x v="7"/>
    <s v="MICHELE MORAES ESP (PR/SC/RS)"/>
    <s v="10"/>
    <x v="2"/>
    <n v="15"/>
  </r>
  <r>
    <x v="0"/>
    <x v="0"/>
    <n v="64"/>
    <x v="1"/>
    <n v="87020517000120"/>
    <x v="55"/>
    <s v="PORTO ALEGRE"/>
    <s v="RS"/>
    <s v="PUBLICO"/>
    <x v="8"/>
    <s v="(Vazio) EMH (PR/RS/SC)"/>
    <s v="30"/>
    <x v="1"/>
    <n v="15"/>
  </r>
  <r>
    <x v="0"/>
    <x v="0"/>
    <n v="64"/>
    <x v="1"/>
    <n v="92741016000254"/>
    <x v="56"/>
    <s v="PORTO ALEGRE"/>
    <s v="RS"/>
    <s v="PRIVADO"/>
    <x v="18"/>
    <s v="ALINE FONSECA HSP (RS)"/>
    <s v="20"/>
    <x v="0"/>
    <n v="5"/>
  </r>
  <r>
    <x v="0"/>
    <x v="0"/>
    <n v="64"/>
    <x v="1"/>
    <n v="92741016000254"/>
    <x v="56"/>
    <s v="PORTO ALEGRE"/>
    <s v="RS"/>
    <s v="PRIVADO"/>
    <x v="7"/>
    <s v="MICHELE MORAES ESP (PR/SC/RS)"/>
    <s v="10"/>
    <x v="2"/>
    <n v="5"/>
  </r>
  <r>
    <x v="0"/>
    <x v="0"/>
    <n v="64"/>
    <x v="1"/>
    <n v="92741016000254"/>
    <x v="56"/>
    <s v="PORTO ALEGRE"/>
    <s v="RS"/>
    <s v="PRIVADO"/>
    <x v="8"/>
    <s v="(Vazio) EMH (PR/RS/SC)"/>
    <s v="30"/>
    <x v="1"/>
    <n v="5"/>
  </r>
  <r>
    <x v="0"/>
    <x v="0"/>
    <n v="64"/>
    <x v="1"/>
    <n v="83884999000106"/>
    <x v="57"/>
    <s v="FLORIANÓPOLIS"/>
    <s v="SC"/>
    <s v="PRIVADO"/>
    <x v="6"/>
    <s v="FERNANDA BORNHAUSEN HSP (SC/PR)"/>
    <s v="20"/>
    <x v="0"/>
    <n v="1"/>
  </r>
  <r>
    <x v="0"/>
    <x v="0"/>
    <n v="64"/>
    <x v="1"/>
    <n v="83884999000106"/>
    <x v="57"/>
    <s v="FLORIANÓPOLIS"/>
    <s v="SC"/>
    <s v="PRIVADO"/>
    <x v="7"/>
    <s v="MICHELE MORAES ESP (PR/SC/RS)"/>
    <s v="10"/>
    <x v="2"/>
    <n v="1"/>
  </r>
  <r>
    <x v="0"/>
    <x v="0"/>
    <n v="64"/>
    <x v="1"/>
    <n v="83884999000106"/>
    <x v="57"/>
    <s v="FLORIANÓPOLIS"/>
    <s v="SC"/>
    <s v="PRIVADO"/>
    <x v="8"/>
    <s v="(Vazio) EMH (PR/RS/SC)"/>
    <s v="30"/>
    <x v="1"/>
    <n v="1"/>
  </r>
  <r>
    <x v="0"/>
    <x v="0"/>
    <n v="64"/>
    <x v="1"/>
    <n v="13356779000124"/>
    <x v="58"/>
    <s v="ARACAJU"/>
    <s v="SE"/>
    <s v="PRIVADO"/>
    <x v="0"/>
    <s v="LAIS MAGALHAES HSP (BA/AL/SE)"/>
    <s v="20"/>
    <x v="0"/>
    <n v="3"/>
  </r>
  <r>
    <x v="0"/>
    <x v="0"/>
    <n v="64"/>
    <x v="1"/>
    <n v="13356779000124"/>
    <x v="58"/>
    <s v="ARACAJU"/>
    <s v="SE"/>
    <s v="PRIVADO"/>
    <x v="1"/>
    <s v="(Vazio) EMH (AL/BA/CE/GO/MS/MT/PB/PE/PI/RN/SE/TO)"/>
    <s v="30"/>
    <x v="1"/>
    <n v="3"/>
  </r>
  <r>
    <x v="0"/>
    <x v="0"/>
    <n v="64"/>
    <x v="1"/>
    <n v="13356779000124"/>
    <x v="58"/>
    <s v="ARACAJU"/>
    <s v="SE"/>
    <s v="PRIVADO"/>
    <x v="2"/>
    <s v="VALERIA BRAGA ESP (CE/MA/PI/BA/AL/SE/PB/PE/RN)"/>
    <s v="10"/>
    <x v="2"/>
    <n v="3"/>
  </r>
  <r>
    <x v="0"/>
    <x v="0"/>
    <n v="64"/>
    <x v="1"/>
    <n v="44782779000110"/>
    <x v="59"/>
    <s v="BARRETOS"/>
    <s v="SP"/>
    <s v="PRIVADO"/>
    <x v="19"/>
    <s v="ARTUR JUNIOR HSP (SPI)"/>
    <s v="20"/>
    <x v="0"/>
    <n v="4"/>
  </r>
  <r>
    <x v="0"/>
    <x v="0"/>
    <n v="64"/>
    <x v="1"/>
    <n v="44782779000110"/>
    <x v="59"/>
    <s v="BARRETOS"/>
    <s v="SP"/>
    <s v="PRIVADO"/>
    <x v="20"/>
    <s v="BRUNA CLARO ESP (SPI)"/>
    <s v="10"/>
    <x v="2"/>
    <n v="4"/>
  </r>
  <r>
    <x v="0"/>
    <x v="0"/>
    <n v="64"/>
    <x v="1"/>
    <n v="44782779000110"/>
    <x v="59"/>
    <s v="BARRETOS"/>
    <s v="SP"/>
    <s v="PRIVADO"/>
    <x v="21"/>
    <s v="(Vazio) EMH SPC/SPI"/>
    <s v="30"/>
    <x v="1"/>
    <n v="4"/>
  </r>
  <r>
    <x v="0"/>
    <x v="0"/>
    <n v="64"/>
    <x v="1"/>
    <n v="46020301000269"/>
    <x v="60"/>
    <s v="CAMPINAS"/>
    <s v="SP"/>
    <s v="PRIVADO"/>
    <x v="19"/>
    <s v="ARTUR JUNIOR HSP (SPI)"/>
    <s v="20"/>
    <x v="0"/>
    <n v="3"/>
  </r>
  <r>
    <x v="0"/>
    <x v="0"/>
    <n v="64"/>
    <x v="1"/>
    <n v="46020301000269"/>
    <x v="60"/>
    <s v="CAMPINAS"/>
    <s v="SP"/>
    <s v="PRIVADO"/>
    <x v="20"/>
    <s v="BRUNA CLARO ESP (SPI)"/>
    <s v="10"/>
    <x v="2"/>
    <n v="3"/>
  </r>
  <r>
    <x v="0"/>
    <x v="0"/>
    <n v="64"/>
    <x v="1"/>
    <n v="46020301000269"/>
    <x v="60"/>
    <s v="CAMPINAS"/>
    <s v="SP"/>
    <s v="PRIVADO"/>
    <x v="21"/>
    <s v="(Vazio) EMH SPC/SPI"/>
    <s v="30"/>
    <x v="1"/>
    <n v="3"/>
  </r>
  <r>
    <x v="0"/>
    <x v="0"/>
    <n v="64"/>
    <x v="1"/>
    <n v="44593523000245"/>
    <x v="61"/>
    <s v="CAMPINAS"/>
    <s v="SP"/>
    <s v="PRIVADO"/>
    <x v="19"/>
    <s v="ARTUR JUNIOR HSP (SPI)"/>
    <s v="20"/>
    <x v="0"/>
    <n v="1"/>
  </r>
  <r>
    <x v="0"/>
    <x v="0"/>
    <n v="64"/>
    <x v="1"/>
    <n v="44593523000245"/>
    <x v="61"/>
    <s v="CAMPINAS"/>
    <s v="SP"/>
    <s v="PRIVADO"/>
    <x v="20"/>
    <s v="BRUNA CLARO ESP (SPI)"/>
    <s v="10"/>
    <x v="2"/>
    <n v="1"/>
  </r>
  <r>
    <x v="0"/>
    <x v="0"/>
    <n v="64"/>
    <x v="1"/>
    <n v="44593523000245"/>
    <x v="61"/>
    <s v="CAMPINAS"/>
    <s v="SP"/>
    <s v="PRIVADO"/>
    <x v="21"/>
    <s v="(Vazio) EMH SPC/SPI"/>
    <s v="30"/>
    <x v="1"/>
    <n v="1"/>
  </r>
  <r>
    <x v="0"/>
    <x v="0"/>
    <n v="64"/>
    <x v="1"/>
    <n v="56727134001216"/>
    <x v="62"/>
    <s v="JUNDIAÍ"/>
    <s v="SP"/>
    <s v="PRIVADO"/>
    <x v="19"/>
    <s v="ARTUR JUNIOR HSP (SPI)"/>
    <s v="20"/>
    <x v="0"/>
    <n v="2"/>
  </r>
  <r>
    <x v="0"/>
    <x v="0"/>
    <n v="64"/>
    <x v="1"/>
    <n v="56727134001216"/>
    <x v="62"/>
    <s v="JUNDIAÍ"/>
    <s v="SP"/>
    <s v="PRIVADO"/>
    <x v="20"/>
    <s v="BRUNA CLARO ESP (SPI)"/>
    <s v="10"/>
    <x v="2"/>
    <n v="2"/>
  </r>
  <r>
    <x v="0"/>
    <x v="0"/>
    <n v="64"/>
    <x v="1"/>
    <n v="56727134001216"/>
    <x v="62"/>
    <s v="JUNDIAÍ"/>
    <s v="SP"/>
    <s v="PRIVADO"/>
    <x v="21"/>
    <s v="(Vazio) EMH SPC/SPI"/>
    <s v="30"/>
    <x v="1"/>
    <n v="2"/>
  </r>
  <r>
    <x v="0"/>
    <x v="0"/>
    <n v="64"/>
    <x v="1"/>
    <n v="48858450000146"/>
    <x v="63"/>
    <s v="MAUÁ"/>
    <s v="SP"/>
    <s v="PRIVADO"/>
    <x v="22"/>
    <s v="ANTONIO TUNES HSP (SPC)"/>
    <s v="20"/>
    <x v="0"/>
    <n v="2"/>
  </r>
  <r>
    <x v="0"/>
    <x v="0"/>
    <n v="64"/>
    <x v="1"/>
    <n v="48858450000146"/>
    <x v="63"/>
    <s v="MAUÁ"/>
    <s v="SP"/>
    <s v="PRIVADO"/>
    <x v="23"/>
    <s v="(Vazio) ESP SPC/SPI"/>
    <s v="10"/>
    <x v="2"/>
    <n v="2"/>
  </r>
  <r>
    <x v="0"/>
    <x v="0"/>
    <n v="64"/>
    <x v="1"/>
    <n v="57571275001760"/>
    <x v="64"/>
    <s v="SÃO BERNARDO DO CAMPO"/>
    <s v="SP"/>
    <s v="PRIVADO"/>
    <x v="22"/>
    <s v="ANTONIO TUNES HSP (SPC)"/>
    <s v="20"/>
    <x v="0"/>
    <n v="3"/>
  </r>
  <r>
    <x v="0"/>
    <x v="0"/>
    <n v="64"/>
    <x v="1"/>
    <n v="57571275001760"/>
    <x v="64"/>
    <s v="SÃO BERNARDO DO CAMPO"/>
    <s v="SP"/>
    <s v="PRIVADO"/>
    <x v="23"/>
    <s v="(Vazio) ESP SPC/SPI"/>
    <s v="10"/>
    <x v="2"/>
    <n v="3"/>
  </r>
  <r>
    <x v="0"/>
    <x v="0"/>
    <n v="64"/>
    <x v="1"/>
    <n v="60003761000129"/>
    <x v="65"/>
    <s v="SÃO JOSÉ DO RIO PRETO"/>
    <s v="SP"/>
    <s v="PRIVADO"/>
    <x v="19"/>
    <s v="ARTUR JUNIOR HSP (SPI)"/>
    <s v="20"/>
    <x v="0"/>
    <n v="18"/>
  </r>
  <r>
    <x v="0"/>
    <x v="0"/>
    <n v="64"/>
    <x v="1"/>
    <n v="60003761000129"/>
    <x v="65"/>
    <s v="SÃO JOSÉ DO RIO PRETO"/>
    <s v="SP"/>
    <s v="PRIVADO"/>
    <x v="20"/>
    <s v="BRUNA CLARO ESP (SPI)"/>
    <s v="10"/>
    <x v="2"/>
    <n v="18"/>
  </r>
  <r>
    <x v="0"/>
    <x v="0"/>
    <n v="64"/>
    <x v="1"/>
    <n v="60003761000129"/>
    <x v="65"/>
    <s v="SÃO JOSÉ DO RIO PRETO"/>
    <s v="SP"/>
    <s v="PRIVADO"/>
    <x v="21"/>
    <s v="(Vazio) EMH SPC/SPI"/>
    <s v="30"/>
    <x v="1"/>
    <n v="18"/>
  </r>
  <r>
    <x v="0"/>
    <x v="0"/>
    <n v="64"/>
    <x v="1"/>
    <n v="51722957000506"/>
    <x v="66"/>
    <s v="SÃO PAULO"/>
    <s v="SP"/>
    <s v="PRIVADO"/>
    <x v="24"/>
    <s v="JANAINA PALMIRO ESP (SPC)"/>
    <s v="10"/>
    <x v="2"/>
    <n v="3"/>
  </r>
  <r>
    <x v="0"/>
    <x v="0"/>
    <n v="64"/>
    <x v="1"/>
    <n v="51722957000506"/>
    <x v="66"/>
    <s v="SÃO PAULO"/>
    <s v="SP"/>
    <s v="PRIVADO"/>
    <x v="21"/>
    <s v="(Vazio) EMH SPC/SPI"/>
    <s v="30"/>
    <x v="1"/>
    <n v="3"/>
  </r>
  <r>
    <x v="0"/>
    <x v="0"/>
    <n v="64"/>
    <x v="1"/>
    <n v="51722957000506"/>
    <x v="66"/>
    <s v="SÃO PAULO"/>
    <s v="SP"/>
    <s v="PRIVADO"/>
    <x v="25"/>
    <s v="TATHIANA PONCE HSP (SPC)"/>
    <s v="20"/>
    <x v="0"/>
    <n v="3"/>
  </r>
  <r>
    <x v="0"/>
    <x v="0"/>
    <n v="64"/>
    <x v="1"/>
    <n v="29435005009932"/>
    <x v="67"/>
    <s v="SÃO PAULO"/>
    <s v="SP"/>
    <s v="PRIVADO"/>
    <x v="22"/>
    <s v="ANTONIO TUNES HSP (SPC)"/>
    <s v="20"/>
    <x v="0"/>
    <n v="2"/>
  </r>
  <r>
    <x v="0"/>
    <x v="0"/>
    <n v="64"/>
    <x v="1"/>
    <n v="29435005009932"/>
    <x v="67"/>
    <s v="SÃO PAULO"/>
    <s v="SP"/>
    <s v="PRIVADO"/>
    <x v="23"/>
    <s v="(Vazio) ESP SPC/SPI"/>
    <s v="10"/>
    <x v="2"/>
    <n v="2"/>
  </r>
  <r>
    <x v="0"/>
    <x v="0"/>
    <n v="64"/>
    <x v="1"/>
    <n v="60884855000316"/>
    <x v="68"/>
    <s v="SÃO PAULO"/>
    <s v="SP"/>
    <s v="PRIVADO"/>
    <x v="23"/>
    <s v="(Vazio) ESP SPC/SPI"/>
    <s v="10"/>
    <x v="2"/>
    <n v="50"/>
  </r>
  <r>
    <x v="0"/>
    <x v="0"/>
    <n v="64"/>
    <x v="1"/>
    <n v="60884855000316"/>
    <x v="68"/>
    <s v="SÃO PAULO"/>
    <s v="SP"/>
    <s v="PRIVADO"/>
    <x v="25"/>
    <s v="TATHIANA PONCE HSP (SPC)"/>
    <s v="20"/>
    <x v="0"/>
    <n v="50"/>
  </r>
  <r>
    <x v="0"/>
    <x v="0"/>
    <n v="64"/>
    <x v="1"/>
    <n v="60726502000126"/>
    <x v="69"/>
    <s v="SÃO PAULO"/>
    <s v="SP"/>
    <s v="PRIVADO"/>
    <x v="23"/>
    <s v="(Vazio) ESP SPC/SPI"/>
    <s v="10"/>
    <x v="2"/>
    <n v="18"/>
  </r>
  <r>
    <x v="0"/>
    <x v="0"/>
    <n v="64"/>
    <x v="1"/>
    <n v="60726502000126"/>
    <x v="69"/>
    <s v="SÃO PAULO"/>
    <s v="SP"/>
    <s v="PRIVADO"/>
    <x v="25"/>
    <s v="TATHIANA PONCE HSP (SPC)"/>
    <s v="20"/>
    <x v="0"/>
    <n v="18"/>
  </r>
  <r>
    <x v="0"/>
    <x v="0"/>
    <n v="64"/>
    <x v="1"/>
    <n v="72775745000133"/>
    <x v="70"/>
    <s v="SÃO PAULO"/>
    <s v="SP"/>
    <s v="PRIVADO"/>
    <x v="22"/>
    <s v="ANTONIO TUNES HSP (SPC)"/>
    <s v="20"/>
    <x v="0"/>
    <n v="20"/>
  </r>
  <r>
    <x v="0"/>
    <x v="0"/>
    <n v="64"/>
    <x v="1"/>
    <n v="72775745000133"/>
    <x v="70"/>
    <s v="SÃO PAULO"/>
    <s v="SP"/>
    <s v="PRIVADO"/>
    <x v="24"/>
    <s v="JANAINA PALMIRO ESP (SPC)"/>
    <s v="10"/>
    <x v="2"/>
    <n v="20"/>
  </r>
  <r>
    <x v="0"/>
    <x v="0"/>
    <n v="64"/>
    <x v="1"/>
    <n v="72775745000133"/>
    <x v="70"/>
    <s v="SÃO PAULO"/>
    <s v="SP"/>
    <s v="PRIVADO"/>
    <x v="21"/>
    <s v="(Vazio) EMH SPC/SPI"/>
    <s v="30"/>
    <x v="1"/>
    <n v="20"/>
  </r>
  <r>
    <x v="0"/>
    <x v="0"/>
    <n v="64"/>
    <x v="1"/>
    <n v="21371777000132"/>
    <x v="71"/>
    <s v="SÃO PAULO"/>
    <s v="SP"/>
    <s v="PRIVADO"/>
    <x v="24"/>
    <s v="JANAINA PALMIRO ESP (SPC)"/>
    <s v="10"/>
    <x v="2"/>
    <n v="7"/>
  </r>
  <r>
    <x v="0"/>
    <x v="0"/>
    <n v="64"/>
    <x v="1"/>
    <n v="21371777000132"/>
    <x v="71"/>
    <s v="SÃO PAULO"/>
    <s v="SP"/>
    <s v="PRIVADO"/>
    <x v="21"/>
    <s v="(Vazio) EMH SPC/SPI"/>
    <s v="30"/>
    <x v="1"/>
    <n v="7"/>
  </r>
  <r>
    <x v="0"/>
    <x v="0"/>
    <n v="64"/>
    <x v="1"/>
    <n v="21371777000132"/>
    <x v="71"/>
    <s v="SÃO PAULO"/>
    <s v="SP"/>
    <s v="PRIVADO"/>
    <x v="25"/>
    <s v="TATHIANA PONCE HSP (SPC)"/>
    <s v="20"/>
    <x v="0"/>
    <n v="7"/>
  </r>
  <r>
    <x v="0"/>
    <x v="0"/>
    <n v="64"/>
    <x v="1"/>
    <n v="60453024000390"/>
    <x v="72"/>
    <s v="SÃO PAULO"/>
    <s v="SP"/>
    <s v="PRIVADO"/>
    <x v="23"/>
    <s v="(Vazio) ESP SPC/SPI"/>
    <s v="10"/>
    <x v="2"/>
    <n v="8"/>
  </r>
  <r>
    <x v="0"/>
    <x v="0"/>
    <n v="64"/>
    <x v="1"/>
    <n v="60453024000390"/>
    <x v="72"/>
    <s v="SÃO PAULO"/>
    <s v="SP"/>
    <s v="PRIVADO"/>
    <x v="25"/>
    <s v="TATHIANA PONCE HSP (SPC)"/>
    <s v="20"/>
    <x v="0"/>
    <n v="8"/>
  </r>
  <r>
    <x v="0"/>
    <x v="0"/>
    <n v="64"/>
    <x v="1"/>
    <n v="61213674000240"/>
    <x v="73"/>
    <s v="SÃO PAULO"/>
    <s v="SP"/>
    <s v="PRIVADO"/>
    <x v="22"/>
    <s v="ANTONIO TUNES HSP (SPC)"/>
    <s v="20"/>
    <x v="0"/>
    <n v="3"/>
  </r>
  <r>
    <x v="0"/>
    <x v="0"/>
    <n v="64"/>
    <x v="1"/>
    <n v="61213674000240"/>
    <x v="73"/>
    <s v="SÃO PAULO"/>
    <s v="SP"/>
    <s v="PRIVADO"/>
    <x v="23"/>
    <s v="(Vazio) ESP SPC/SPI"/>
    <s v="10"/>
    <x v="2"/>
    <n v="3"/>
  </r>
  <r>
    <x v="0"/>
    <x v="0"/>
    <n v="64"/>
    <x v="1"/>
    <n v="19056055000141"/>
    <x v="74"/>
    <s v="SÃO PAULO"/>
    <s v="SP"/>
    <s v="PRIVADO"/>
    <x v="26"/>
    <s v="CHRISTIANE GARCIA ESP (SPC)"/>
    <s v="30"/>
    <x v="1"/>
    <n v="13"/>
  </r>
  <r>
    <x v="0"/>
    <x v="0"/>
    <n v="64"/>
    <x v="1"/>
    <n v="19056055000141"/>
    <x v="74"/>
    <s v="SÃO PAULO"/>
    <s v="SP"/>
    <s v="PRIVADO"/>
    <x v="24"/>
    <s v="JANAINA PALMIRO ESP (SPC)"/>
    <s v="10"/>
    <x v="2"/>
    <n v="13"/>
  </r>
  <r>
    <x v="0"/>
    <x v="0"/>
    <n v="64"/>
    <x v="1"/>
    <n v="19056055000141"/>
    <x v="74"/>
    <s v="SÃO PAULO"/>
    <s v="SP"/>
    <s v="PRIVADO"/>
    <x v="27"/>
    <s v="(Vazio) HSP SPC/SPI"/>
    <s v="20"/>
    <x v="0"/>
    <n v="13"/>
  </r>
  <r>
    <x v="0"/>
    <x v="0"/>
    <n v="64"/>
    <x v="1"/>
    <n v="60975737005110"/>
    <x v="75"/>
    <s v="SÃO PAULO"/>
    <s v="SP"/>
    <s v="PRIVADO"/>
    <x v="26"/>
    <s v="CHRISTIANE GARCIA ESP (SPC)"/>
    <s v="30"/>
    <x v="1"/>
    <n v="4"/>
  </r>
  <r>
    <x v="0"/>
    <x v="0"/>
    <n v="64"/>
    <x v="1"/>
    <n v="60975737005110"/>
    <x v="75"/>
    <s v="SÃO PAULO"/>
    <s v="SP"/>
    <s v="PRIVADO"/>
    <x v="24"/>
    <s v="JANAINA PALMIRO ESP (SPC)"/>
    <s v="10"/>
    <x v="2"/>
    <n v="4"/>
  </r>
  <r>
    <x v="0"/>
    <x v="0"/>
    <n v="64"/>
    <x v="1"/>
    <n v="60975737005110"/>
    <x v="75"/>
    <s v="SÃO PAULO"/>
    <s v="SP"/>
    <s v="PRIVADO"/>
    <x v="27"/>
    <s v="(Vazio) HSP SPC/SPI"/>
    <s v="20"/>
    <x v="0"/>
    <n v="4"/>
  </r>
  <r>
    <x v="0"/>
    <x v="0"/>
    <n v="64"/>
    <x v="1"/>
    <n v="60975737001204"/>
    <x v="76"/>
    <s v="SÃO PAULO"/>
    <s v="SP"/>
    <s v="PRIVADO"/>
    <x v="26"/>
    <s v="CHRISTIANE GARCIA ESP (SPC)"/>
    <s v="30"/>
    <x v="1"/>
    <n v="3"/>
  </r>
  <r>
    <x v="0"/>
    <x v="0"/>
    <n v="64"/>
    <x v="1"/>
    <n v="60975737001204"/>
    <x v="76"/>
    <s v="SÃO PAULO"/>
    <s v="SP"/>
    <s v="PRIVADO"/>
    <x v="24"/>
    <s v="JANAINA PALMIRO ESP (SPC)"/>
    <s v="10"/>
    <x v="2"/>
    <n v="3"/>
  </r>
  <r>
    <x v="0"/>
    <x v="0"/>
    <n v="64"/>
    <x v="1"/>
    <n v="60975737001204"/>
    <x v="76"/>
    <s v="SÃO PAULO"/>
    <s v="SP"/>
    <s v="PRIVADO"/>
    <x v="27"/>
    <s v="(Vazio) HSP SPC/SPI"/>
    <s v="20"/>
    <x v="0"/>
    <n v="3"/>
  </r>
  <r>
    <x v="0"/>
    <x v="0"/>
    <n v="64"/>
    <x v="1"/>
    <n v="6047087000139"/>
    <x v="77"/>
    <s v="SÃO PAULO"/>
    <s v="SP"/>
    <s v="PRIVADO"/>
    <x v="22"/>
    <s v="ANTONIO TUNES HSP (SPC)"/>
    <s v="20"/>
    <x v="0"/>
    <n v="70"/>
  </r>
  <r>
    <x v="0"/>
    <x v="0"/>
    <n v="64"/>
    <x v="1"/>
    <n v="6047087000139"/>
    <x v="77"/>
    <s v="SÃO PAULO"/>
    <s v="SP"/>
    <s v="PRIVADO"/>
    <x v="24"/>
    <s v="JANAINA PALMIRO ESP (SPC)"/>
    <s v="10"/>
    <x v="2"/>
    <n v="70"/>
  </r>
  <r>
    <x v="0"/>
    <x v="0"/>
    <n v="64"/>
    <x v="1"/>
    <n v="6047087000139"/>
    <x v="77"/>
    <s v="SÃO PAULO"/>
    <s v="SP"/>
    <s v="PRIVADO"/>
    <x v="21"/>
    <s v="(Vazio) EMH SPC/SPI"/>
    <s v="30"/>
    <x v="1"/>
    <n v="70"/>
  </r>
  <r>
    <x v="0"/>
    <x v="0"/>
    <n v="64"/>
    <x v="1"/>
    <n v="6047087000210"/>
    <x v="78"/>
    <s v="SÃO PAULO"/>
    <s v="SP"/>
    <s v="PRIVADO"/>
    <x v="22"/>
    <s v="ANTONIO TUNES HSP (SPC)"/>
    <s v="20"/>
    <x v="0"/>
    <n v="120"/>
  </r>
  <r>
    <x v="0"/>
    <x v="0"/>
    <n v="64"/>
    <x v="1"/>
    <n v="6047087000210"/>
    <x v="78"/>
    <s v="SÃO PAULO"/>
    <s v="SP"/>
    <s v="PRIVADO"/>
    <x v="24"/>
    <s v="JANAINA PALMIRO ESP (SPC)"/>
    <s v="10"/>
    <x v="2"/>
    <n v="120"/>
  </r>
  <r>
    <x v="0"/>
    <x v="0"/>
    <n v="64"/>
    <x v="1"/>
    <n v="6047087000210"/>
    <x v="78"/>
    <s v="SÃO PAULO"/>
    <s v="SP"/>
    <s v="PRIVADO"/>
    <x v="21"/>
    <s v="(Vazio) EMH SPC/SPI"/>
    <s v="30"/>
    <x v="1"/>
    <n v="120"/>
  </r>
  <r>
    <x v="0"/>
    <x v="0"/>
    <n v="64"/>
    <x v="1"/>
    <n v="62779145000190"/>
    <x v="79"/>
    <s v="SÃO PAULO"/>
    <s v="SP"/>
    <s v="PRIVADO"/>
    <x v="26"/>
    <s v="CHRISTIANE GARCIA ESP (SPC)"/>
    <s v="30"/>
    <x v="1"/>
    <n v="6"/>
  </r>
  <r>
    <x v="0"/>
    <x v="0"/>
    <n v="64"/>
    <x v="1"/>
    <n v="62779145000190"/>
    <x v="79"/>
    <s v="SÃO PAULO"/>
    <s v="SP"/>
    <s v="PRIVADO"/>
    <x v="24"/>
    <s v="JANAINA PALMIRO ESP (SPC)"/>
    <s v="10"/>
    <x v="2"/>
    <n v="6"/>
  </r>
  <r>
    <x v="0"/>
    <x v="0"/>
    <n v="64"/>
    <x v="1"/>
    <n v="62779145000190"/>
    <x v="79"/>
    <s v="SÃO PAULO"/>
    <s v="SP"/>
    <s v="PRIVADO"/>
    <x v="27"/>
    <s v="(Vazio) HSP SPC/SPI"/>
    <s v="20"/>
    <x v="0"/>
    <n v="6"/>
  </r>
  <r>
    <x v="0"/>
    <x v="0"/>
    <n v="64"/>
    <x v="1"/>
    <n v="44649812028490"/>
    <x v="80"/>
    <s v="SÃO PAULO"/>
    <s v="SP"/>
    <s v="PRIVADO"/>
    <x v="23"/>
    <s v="(Vazio) ESP SPC/SPI"/>
    <s v="10"/>
    <x v="2"/>
    <n v="10"/>
  </r>
  <r>
    <x v="0"/>
    <x v="0"/>
    <n v="64"/>
    <x v="1"/>
    <n v="44649812028490"/>
    <x v="80"/>
    <s v="SÃO PAULO"/>
    <s v="SP"/>
    <s v="PRIVADO"/>
    <x v="25"/>
    <s v="TATHIANA PONCE HSP (SPC)"/>
    <s v="20"/>
    <x v="0"/>
    <n v="10"/>
  </r>
  <r>
    <x v="0"/>
    <x v="0"/>
    <n v="64"/>
    <x v="1"/>
    <n v="61599908000158"/>
    <x v="81"/>
    <s v="SÃO PAULO"/>
    <s v="SP"/>
    <s v="PRIVADO"/>
    <x v="23"/>
    <s v="(Vazio) ESP SPC/SPI"/>
    <s v="10"/>
    <x v="2"/>
    <n v="30"/>
  </r>
  <r>
    <x v="0"/>
    <x v="0"/>
    <n v="64"/>
    <x v="1"/>
    <n v="61599908000158"/>
    <x v="81"/>
    <s v="SÃO PAULO"/>
    <s v="SP"/>
    <s v="PRIVADO"/>
    <x v="25"/>
    <s v="TATHIANA PONCE HSP (SPC)"/>
    <s v="20"/>
    <x v="0"/>
    <n v="30"/>
  </r>
  <r>
    <x v="0"/>
    <x v="0"/>
    <n v="64"/>
    <x v="1"/>
    <n v="61590410000124"/>
    <x v="82"/>
    <s v="SÃO PAULO"/>
    <s v="SP"/>
    <s v="PRIVADO"/>
    <x v="26"/>
    <s v="CHRISTIANE GARCIA ESP (SPC)"/>
    <s v="30"/>
    <x v="1"/>
    <n v="25"/>
  </r>
  <r>
    <x v="0"/>
    <x v="0"/>
    <n v="64"/>
    <x v="1"/>
    <n v="61590410000124"/>
    <x v="82"/>
    <s v="SÃO PAULO"/>
    <s v="SP"/>
    <s v="PRIVADO"/>
    <x v="23"/>
    <s v="(Vazio) ESP SPC/SPI"/>
    <s v="10"/>
    <x v="2"/>
    <n v="25"/>
  </r>
  <r>
    <x v="0"/>
    <x v="0"/>
    <n v="64"/>
    <x v="1"/>
    <n v="61590410000124"/>
    <x v="82"/>
    <s v="SÃO PAULO"/>
    <s v="SP"/>
    <s v="PRIVADO"/>
    <x v="27"/>
    <s v="(Vazio) HSP SPC/SPI"/>
    <s v="20"/>
    <x v="0"/>
    <n v="25"/>
  </r>
  <r>
    <x v="0"/>
    <x v="0"/>
    <n v="64"/>
    <x v="1"/>
    <n v="19803199000114"/>
    <x v="83"/>
    <s v="SÃO PAULO"/>
    <s v="SP"/>
    <s v="PRIVADO"/>
    <x v="19"/>
    <s v="ARTUR JUNIOR HSP (SPI)"/>
    <s v="20"/>
    <x v="0"/>
    <n v="4"/>
  </r>
  <r>
    <x v="0"/>
    <x v="0"/>
    <n v="64"/>
    <x v="1"/>
    <n v="19803199000114"/>
    <x v="83"/>
    <s v="SÃO PAULO"/>
    <s v="SP"/>
    <s v="PRIVADO"/>
    <x v="20"/>
    <s v="BRUNA CLARO ESP (SPI)"/>
    <s v="10"/>
    <x v="2"/>
    <n v="4"/>
  </r>
  <r>
    <x v="0"/>
    <x v="0"/>
    <n v="64"/>
    <x v="1"/>
    <n v="19803199000114"/>
    <x v="83"/>
    <s v="SÃO PAULO"/>
    <s v="SP"/>
    <s v="PRIVADO"/>
    <x v="21"/>
    <s v="(Vazio) EMH SPC/SPI"/>
    <s v="30"/>
    <x v="1"/>
    <n v="4"/>
  </r>
  <r>
    <x v="0"/>
    <x v="0"/>
    <n v="64"/>
    <x v="1"/>
    <n v="71491732000170"/>
    <x v="84"/>
    <s v="SOROCABA"/>
    <s v="SP"/>
    <s v="PRIVADO"/>
    <x v="20"/>
    <s v="BRUNA CLARO ESP (SPI)"/>
    <s v="10"/>
    <x v="2"/>
    <n v="2"/>
  </r>
  <r>
    <x v="0"/>
    <x v="0"/>
    <n v="64"/>
    <x v="1"/>
    <n v="71491732000170"/>
    <x v="84"/>
    <s v="SOROCABA"/>
    <s v="SP"/>
    <s v="PRIVADO"/>
    <x v="21"/>
    <s v="(Vazio) EMH SPC/SPI"/>
    <s v="30"/>
    <x v="1"/>
    <n v="2"/>
  </r>
  <r>
    <x v="0"/>
    <x v="0"/>
    <n v="64"/>
    <x v="1"/>
    <n v="71491732000170"/>
    <x v="84"/>
    <s v="SOROCABA"/>
    <s v="SP"/>
    <s v="PRIVADO"/>
    <x v="25"/>
    <s v="TATHIANA PONCE HSP (SPC)"/>
    <s v="20"/>
    <x v="0"/>
    <n v="2"/>
  </r>
  <r>
    <x v="0"/>
    <x v="0"/>
    <n v="64"/>
    <x v="1"/>
    <n v="14702257000795"/>
    <x v="85"/>
    <s v="ARAGOMINAS"/>
    <s v="TO"/>
    <s v="PRIVADO"/>
    <x v="10"/>
    <s v="KAREN ROSA HSP (DF/GO/MS/MT/TO)"/>
    <s v="20"/>
    <x v="0"/>
    <n v="2"/>
  </r>
  <r>
    <x v="0"/>
    <x v="0"/>
    <n v="64"/>
    <x v="1"/>
    <n v="14702257000795"/>
    <x v="85"/>
    <s v="ARAGOMINAS"/>
    <s v="TO"/>
    <s v="PRIVADO"/>
    <x v="1"/>
    <s v="(Vazio) EMH (AL/BA/CE/GO/MS/MT/PB/PE/PI/RN/SE/TO)"/>
    <s v="30"/>
    <x v="1"/>
    <n v="2"/>
  </r>
  <r>
    <x v="0"/>
    <x v="0"/>
    <n v="64"/>
    <x v="1"/>
    <n v="14702257000795"/>
    <x v="85"/>
    <s v="ARAGOMINAS"/>
    <s v="TO"/>
    <s v="PRIVADO"/>
    <x v="11"/>
    <s v="(Vazio) ESP (AC/AM/AP/DF/GO/MA/MS/MT/PA/RO/RR/TO)"/>
    <s v="10"/>
    <x v="2"/>
    <n v="2"/>
  </r>
  <r>
    <x v="0"/>
    <x v="0"/>
    <n v="62"/>
    <x v="2"/>
    <n v="5469172000122"/>
    <x v="7"/>
    <s v="SALVADOR"/>
    <s v="BA"/>
    <s v="PRIVADO"/>
    <x v="0"/>
    <s v="LAIS MAGALHAES HSP (BA/AL/SE)"/>
    <s v="20"/>
    <x v="0"/>
    <n v="2"/>
  </r>
  <r>
    <x v="0"/>
    <x v="0"/>
    <n v="62"/>
    <x v="2"/>
    <n v="5469172000122"/>
    <x v="7"/>
    <s v="SALVADOR"/>
    <s v="BA"/>
    <s v="PRIVADO"/>
    <x v="1"/>
    <s v="(Vazio) EMH (AL/BA/CE/GO/MS/MT/PB/PE/PI/RN/SE/TO)"/>
    <s v="30"/>
    <x v="1"/>
    <n v="2"/>
  </r>
  <r>
    <x v="0"/>
    <x v="0"/>
    <n v="62"/>
    <x v="2"/>
    <n v="5469172000122"/>
    <x v="7"/>
    <s v="SALVADOR"/>
    <s v="BA"/>
    <s v="PRIVADO"/>
    <x v="2"/>
    <s v="VALERIA BRAGA ESP (CE/MA/PI/BA/AL/SE/PB/PE/RN)"/>
    <s v="10"/>
    <x v="2"/>
    <n v="2"/>
  </r>
  <r>
    <x v="0"/>
    <x v="0"/>
    <n v="62"/>
    <x v="2"/>
    <n v="13016092000140"/>
    <x v="8"/>
    <s v="SALVADOR"/>
    <s v="BA"/>
    <s v="PRIVADO"/>
    <x v="0"/>
    <s v="LAIS MAGALHAES HSP (BA/AL/SE)"/>
    <s v="20"/>
    <x v="0"/>
    <n v="5"/>
  </r>
  <r>
    <x v="0"/>
    <x v="0"/>
    <n v="62"/>
    <x v="2"/>
    <n v="13016092000140"/>
    <x v="8"/>
    <s v="SALVADOR"/>
    <s v="BA"/>
    <s v="PRIVADO"/>
    <x v="1"/>
    <s v="(Vazio) EMH (AL/BA/CE/GO/MS/MT/PB/PE/PI/RN/SE/TO)"/>
    <s v="30"/>
    <x v="1"/>
    <n v="5"/>
  </r>
  <r>
    <x v="0"/>
    <x v="0"/>
    <n v="62"/>
    <x v="2"/>
    <n v="13016092000140"/>
    <x v="8"/>
    <s v="SALVADOR"/>
    <s v="BA"/>
    <s v="PRIVADO"/>
    <x v="2"/>
    <s v="VALERIA BRAGA ESP (CE/MA/PI/BA/AL/SE/PB/PE/RN)"/>
    <s v="10"/>
    <x v="2"/>
    <n v="5"/>
  </r>
  <r>
    <x v="0"/>
    <x v="0"/>
    <n v="62"/>
    <x v="2"/>
    <n v="27372066000169"/>
    <x v="10"/>
    <s v="SALVADOR"/>
    <s v="BA"/>
    <s v="PRIVADO"/>
    <x v="0"/>
    <s v="LAIS MAGALHAES HSP (BA/AL/SE)"/>
    <s v="20"/>
    <x v="0"/>
    <n v="21"/>
  </r>
  <r>
    <x v="0"/>
    <x v="0"/>
    <n v="62"/>
    <x v="2"/>
    <n v="27372066000169"/>
    <x v="10"/>
    <s v="SALVADOR"/>
    <s v="BA"/>
    <s v="PRIVADO"/>
    <x v="1"/>
    <s v="(Vazio) EMH (AL/BA/CE/GO/MS/MT/PB/PE/PI/RN/SE/TO)"/>
    <s v="30"/>
    <x v="1"/>
    <n v="21"/>
  </r>
  <r>
    <x v="0"/>
    <x v="0"/>
    <n v="62"/>
    <x v="2"/>
    <n v="27372066000169"/>
    <x v="10"/>
    <s v="SALVADOR"/>
    <s v="BA"/>
    <s v="PRIVADO"/>
    <x v="2"/>
    <s v="VALERIA BRAGA ESP (CE/MA/PI/BA/AL/SE/PB/PE/RN)"/>
    <s v="10"/>
    <x v="2"/>
    <n v="21"/>
  </r>
  <r>
    <x v="0"/>
    <x v="0"/>
    <n v="62"/>
    <x v="2"/>
    <n v="5874946000281"/>
    <x v="86"/>
    <s v="FORTALEZA"/>
    <s v="CE"/>
    <s v="PRIVADO"/>
    <x v="9"/>
    <s v="KLEBER SILVA HSP (CE/MA/PI)"/>
    <s v="20"/>
    <x v="0"/>
    <n v="12"/>
  </r>
  <r>
    <x v="0"/>
    <x v="0"/>
    <n v="62"/>
    <x v="2"/>
    <n v="5874946000281"/>
    <x v="86"/>
    <s v="FORTALEZA"/>
    <s v="CE"/>
    <s v="PRIVADO"/>
    <x v="1"/>
    <s v="(Vazio) EMH (AL/BA/CE/GO/MS/MT/PB/PE/PI/RN/SE/TO)"/>
    <s v="30"/>
    <x v="1"/>
    <n v="12"/>
  </r>
  <r>
    <x v="0"/>
    <x v="0"/>
    <n v="62"/>
    <x v="2"/>
    <n v="5874946000281"/>
    <x v="86"/>
    <s v="FORTALEZA"/>
    <s v="CE"/>
    <s v="PRIVADO"/>
    <x v="2"/>
    <s v="VALERIA BRAGA ESP (CE/MA/PI/BA/AL/SE/PB/PE/RN)"/>
    <s v="10"/>
    <x v="2"/>
    <n v="12"/>
  </r>
  <r>
    <x v="0"/>
    <x v="0"/>
    <n v="62"/>
    <x v="2"/>
    <n v="28102490000156"/>
    <x v="12"/>
    <s v="FORTALEZA"/>
    <s v="CE"/>
    <s v="PESSOA FISICA"/>
    <x v="9"/>
    <s v="KLEBER SILVA HSP (CE/MA/PI)"/>
    <s v="20"/>
    <x v="0"/>
    <n v="10"/>
  </r>
  <r>
    <x v="0"/>
    <x v="0"/>
    <n v="62"/>
    <x v="2"/>
    <n v="28102490000156"/>
    <x v="12"/>
    <s v="FORTALEZA"/>
    <s v="CE"/>
    <s v="PESSOA FISICA"/>
    <x v="1"/>
    <s v="(Vazio) EMH (AL/BA/CE/GO/MS/MT/PB/PE/PI/RN/SE/TO)"/>
    <s v="30"/>
    <x v="1"/>
    <n v="10"/>
  </r>
  <r>
    <x v="0"/>
    <x v="0"/>
    <n v="62"/>
    <x v="2"/>
    <n v="28102490000156"/>
    <x v="12"/>
    <s v="FORTALEZA"/>
    <s v="CE"/>
    <s v="PESSOA FISICA"/>
    <x v="2"/>
    <s v="VALERIA BRAGA ESP (CE/MA/PI/BA/AL/SE/PB/PE/RN)"/>
    <s v="10"/>
    <x v="2"/>
    <n v="10"/>
  </r>
  <r>
    <x v="0"/>
    <x v="0"/>
    <n v="62"/>
    <x v="2"/>
    <n v="74031865000151"/>
    <x v="87"/>
    <s v="FORTALEZA"/>
    <s v="CE"/>
    <s v="PUBLICO"/>
    <x v="9"/>
    <s v="KLEBER SILVA HSP (CE/MA/PI)"/>
    <s v="20"/>
    <x v="0"/>
    <n v="100"/>
  </r>
  <r>
    <x v="0"/>
    <x v="0"/>
    <n v="62"/>
    <x v="2"/>
    <n v="74031865000151"/>
    <x v="87"/>
    <s v="FORTALEZA"/>
    <s v="CE"/>
    <s v="PUBLICO"/>
    <x v="1"/>
    <s v="(Vazio) EMH (AL/BA/CE/GO/MS/MT/PB/PE/PI/RN/SE/TO)"/>
    <s v="30"/>
    <x v="1"/>
    <n v="100"/>
  </r>
  <r>
    <x v="0"/>
    <x v="0"/>
    <n v="62"/>
    <x v="2"/>
    <n v="74031865000151"/>
    <x v="87"/>
    <s v="FORTALEZA"/>
    <s v="CE"/>
    <s v="PUBLICO"/>
    <x v="2"/>
    <s v="VALERIA BRAGA ESP (CE/MA/PI/BA/AL/SE/PB/PE/RN)"/>
    <s v="10"/>
    <x v="2"/>
    <n v="100"/>
  </r>
  <r>
    <x v="0"/>
    <x v="0"/>
    <n v="62"/>
    <x v="2"/>
    <n v="5868278000280"/>
    <x v="13"/>
    <s v="FORTALEZA"/>
    <s v="CE"/>
    <s v="PRIVADO"/>
    <x v="9"/>
    <s v="KLEBER SILVA HSP (CE/MA/PI)"/>
    <s v="20"/>
    <x v="0"/>
    <n v="50"/>
  </r>
  <r>
    <x v="0"/>
    <x v="0"/>
    <n v="62"/>
    <x v="2"/>
    <n v="5868278000280"/>
    <x v="13"/>
    <s v="FORTALEZA"/>
    <s v="CE"/>
    <s v="PRIVADO"/>
    <x v="1"/>
    <s v="(Vazio) EMH (AL/BA/CE/GO/MS/MT/PB/PE/PI/RN/SE/TO)"/>
    <s v="30"/>
    <x v="1"/>
    <n v="50"/>
  </r>
  <r>
    <x v="0"/>
    <x v="0"/>
    <n v="62"/>
    <x v="2"/>
    <n v="5868278000280"/>
    <x v="13"/>
    <s v="FORTALEZA"/>
    <s v="CE"/>
    <s v="PRIVADO"/>
    <x v="2"/>
    <s v="VALERIA BRAGA ESP (CE/MA/PI/BA/AL/SE/PB/PE/RN)"/>
    <s v="10"/>
    <x v="2"/>
    <n v="50"/>
  </r>
  <r>
    <x v="0"/>
    <x v="0"/>
    <n v="62"/>
    <x v="2"/>
    <n v="37108388000159"/>
    <x v="88"/>
    <s v="BRASÍLIA"/>
    <s v="DF"/>
    <s v="PRIVADO"/>
    <x v="10"/>
    <s v="KAREN ROSA HSP (DF/GO/MS/MT/TO)"/>
    <s v="20"/>
    <x v="0"/>
    <n v="12"/>
  </r>
  <r>
    <x v="0"/>
    <x v="0"/>
    <n v="62"/>
    <x v="2"/>
    <n v="37108388000159"/>
    <x v="88"/>
    <s v="BRASÍLIA"/>
    <s v="DF"/>
    <s v="PRIVADO"/>
    <x v="11"/>
    <s v="(Vazio) ESP (AC/AM/AP/DF/GO/MA/MS/MT/PA/RO/RR/TO)"/>
    <s v="10"/>
    <x v="2"/>
    <n v="12"/>
  </r>
  <r>
    <x v="0"/>
    <x v="0"/>
    <n v="62"/>
    <x v="2"/>
    <n v="6047087004207"/>
    <x v="17"/>
    <s v="BRASÍLIA"/>
    <s v="DF"/>
    <s v="PRIVADO"/>
    <x v="10"/>
    <s v="KAREN ROSA HSP (DF/GO/MS/MT/TO)"/>
    <s v="20"/>
    <x v="0"/>
    <n v="33"/>
  </r>
  <r>
    <x v="0"/>
    <x v="0"/>
    <n v="62"/>
    <x v="2"/>
    <n v="6047087004207"/>
    <x v="17"/>
    <s v="BRASÍLIA"/>
    <s v="DF"/>
    <s v="PRIVADO"/>
    <x v="11"/>
    <s v="(Vazio) ESP (AC/AM/AP/DF/GO/MA/MS/MT/PA/RO/RR/TO)"/>
    <s v="10"/>
    <x v="2"/>
    <n v="33"/>
  </r>
  <r>
    <x v="0"/>
    <x v="0"/>
    <n v="62"/>
    <x v="2"/>
    <n v="61590410001287"/>
    <x v="89"/>
    <s v="BRASÍLIA"/>
    <s v="DF"/>
    <s v="PRIVADO"/>
    <x v="10"/>
    <s v="KAREN ROSA HSP (DF/GO/MS/MT/TO)"/>
    <s v="20"/>
    <x v="0"/>
    <n v="38"/>
  </r>
  <r>
    <x v="0"/>
    <x v="0"/>
    <n v="62"/>
    <x v="2"/>
    <n v="61590410001287"/>
    <x v="89"/>
    <s v="BRASÍLIA"/>
    <s v="DF"/>
    <s v="PRIVADO"/>
    <x v="11"/>
    <s v="(Vazio) ESP (AC/AM/AP/DF/GO/MA/MS/MT/PA/RO/RR/TO)"/>
    <s v="10"/>
    <x v="2"/>
    <n v="38"/>
  </r>
  <r>
    <x v="0"/>
    <x v="0"/>
    <n v="62"/>
    <x v="2"/>
    <n v="17214149000176"/>
    <x v="90"/>
    <s v="BELO HORIZONTE"/>
    <s v="MG"/>
    <s v="PRIVADO"/>
    <x v="3"/>
    <s v="IWENS SILVA EMH (MG/ES)"/>
    <s v="30"/>
    <x v="1"/>
    <n v="20"/>
  </r>
  <r>
    <x v="0"/>
    <x v="0"/>
    <n v="62"/>
    <x v="2"/>
    <n v="17214149000176"/>
    <x v="90"/>
    <s v="BELO HORIZONTE"/>
    <s v="MG"/>
    <s v="PRIVADO"/>
    <x v="4"/>
    <s v="(Vazio) ESP (ES/MG)"/>
    <s v="10"/>
    <x v="2"/>
    <n v="20"/>
  </r>
  <r>
    <x v="0"/>
    <x v="0"/>
    <n v="62"/>
    <x v="2"/>
    <n v="17214149000176"/>
    <x v="90"/>
    <s v="BELO HORIZONTE"/>
    <s v="MG"/>
    <s v="PRIVADO"/>
    <x v="5"/>
    <s v="(Vazio) HSP (ES/MG)"/>
    <s v="20"/>
    <x v="0"/>
    <n v="20"/>
  </r>
  <r>
    <x v="0"/>
    <x v="0"/>
    <n v="62"/>
    <x v="2"/>
    <n v="17087591000189"/>
    <x v="91"/>
    <s v="UBERLÂNDIA"/>
    <s v="MG"/>
    <s v="PRIVADO"/>
    <x v="3"/>
    <s v="IWENS SILVA EMH (MG/ES)"/>
    <s v="30"/>
    <x v="1"/>
    <n v="9"/>
  </r>
  <r>
    <x v="0"/>
    <x v="0"/>
    <n v="62"/>
    <x v="2"/>
    <n v="17087591000189"/>
    <x v="91"/>
    <s v="UBERLÂNDIA"/>
    <s v="MG"/>
    <s v="PRIVADO"/>
    <x v="4"/>
    <s v="(Vazio) ESP (ES/MG)"/>
    <s v="10"/>
    <x v="2"/>
    <n v="9"/>
  </r>
  <r>
    <x v="0"/>
    <x v="0"/>
    <n v="62"/>
    <x v="2"/>
    <n v="17087591000189"/>
    <x v="91"/>
    <s v="UBERLÂNDIA"/>
    <s v="MG"/>
    <s v="PRIVADO"/>
    <x v="5"/>
    <s v="(Vazio) HSP (ES/MG)"/>
    <s v="20"/>
    <x v="0"/>
    <n v="9"/>
  </r>
  <r>
    <x v="0"/>
    <x v="0"/>
    <n v="62"/>
    <x v="2"/>
    <n v="10892164000124"/>
    <x v="27"/>
    <s v="RECIFE"/>
    <s v="PE"/>
    <s v="PRIVADO"/>
    <x v="14"/>
    <s v="LENILSON SILVA HSP (PB/PE/RN)"/>
    <s v="20"/>
    <x v="0"/>
    <n v="8"/>
  </r>
  <r>
    <x v="0"/>
    <x v="0"/>
    <n v="62"/>
    <x v="2"/>
    <n v="10892164000124"/>
    <x v="27"/>
    <s v="RECIFE"/>
    <s v="PE"/>
    <s v="PRIVADO"/>
    <x v="1"/>
    <s v="(Vazio) EMH (AL/BA/CE/GO/MS/MT/PB/PE/PI/RN/SE/TO)"/>
    <s v="30"/>
    <x v="1"/>
    <n v="8"/>
  </r>
  <r>
    <x v="0"/>
    <x v="0"/>
    <n v="62"/>
    <x v="2"/>
    <n v="10892164000124"/>
    <x v="27"/>
    <s v="RECIFE"/>
    <s v="PE"/>
    <s v="PRIVADO"/>
    <x v="2"/>
    <s v="VALERIA BRAGA ESP (CE/MA/PI/BA/AL/SE/PB/PE/RN)"/>
    <s v="10"/>
    <x v="2"/>
    <n v="8"/>
  </r>
  <r>
    <x v="0"/>
    <x v="0"/>
    <n v="62"/>
    <x v="2"/>
    <n v="76081892000164"/>
    <x v="92"/>
    <s v="CASCAVEL"/>
    <s v="PR"/>
    <s v="PRIVADO"/>
    <x v="6"/>
    <s v="FERNANDA BORNHAUSEN HSP (SC/PR)"/>
    <s v="20"/>
    <x v="0"/>
    <n v="2"/>
  </r>
  <r>
    <x v="0"/>
    <x v="0"/>
    <n v="62"/>
    <x v="2"/>
    <n v="76081892000164"/>
    <x v="92"/>
    <s v="CASCAVEL"/>
    <s v="PR"/>
    <s v="PRIVADO"/>
    <x v="7"/>
    <s v="MICHELE MORAES ESP (PR/SC/RS)"/>
    <s v="10"/>
    <x v="2"/>
    <n v="2"/>
  </r>
  <r>
    <x v="0"/>
    <x v="0"/>
    <n v="62"/>
    <x v="2"/>
    <n v="76081892000164"/>
    <x v="92"/>
    <s v="CASCAVEL"/>
    <s v="PR"/>
    <s v="PRIVADO"/>
    <x v="8"/>
    <s v="(Vazio) EMH (PR/RS/SC)"/>
    <s v="30"/>
    <x v="1"/>
    <n v="2"/>
  </r>
  <r>
    <x v="0"/>
    <x v="0"/>
    <n v="62"/>
    <x v="2"/>
    <n v="60922168000348"/>
    <x v="93"/>
    <s v="RIO DE JANEIRO"/>
    <s v="RJ"/>
    <s v="PRIVADO"/>
    <x v="15"/>
    <s v="EVELINE GOULART ESP (RJ)"/>
    <s v="10"/>
    <x v="2"/>
    <n v="10"/>
  </r>
  <r>
    <x v="0"/>
    <x v="0"/>
    <n v="62"/>
    <x v="2"/>
    <n v="60922168000348"/>
    <x v="93"/>
    <s v="RIO DE JANEIRO"/>
    <s v="RJ"/>
    <s v="PRIVADO"/>
    <x v="8"/>
    <s v="(Vazio) EMH (PR/RS/SC)"/>
    <s v="30"/>
    <x v="1"/>
    <n v="10"/>
  </r>
  <r>
    <x v="0"/>
    <x v="0"/>
    <n v="62"/>
    <x v="2"/>
    <n v="60922168000348"/>
    <x v="93"/>
    <s v="RIO DE JANEIRO"/>
    <s v="RJ"/>
    <s v="PRIVADO"/>
    <x v="17"/>
    <s v="ROMEU SOARES HSP (RJ)"/>
    <s v="20"/>
    <x v="0"/>
    <n v="10"/>
  </r>
  <r>
    <x v="0"/>
    <x v="0"/>
    <n v="62"/>
    <x v="2"/>
    <n v="29435005005198"/>
    <x v="34"/>
    <s v="RIO DE JANEIRO"/>
    <s v="RJ"/>
    <s v="PRIVADO"/>
    <x v="15"/>
    <s v="EVELINE GOULART ESP (RJ)"/>
    <s v="10"/>
    <x v="2"/>
    <n v="6"/>
  </r>
  <r>
    <x v="0"/>
    <x v="0"/>
    <n v="62"/>
    <x v="2"/>
    <n v="29435005005198"/>
    <x v="34"/>
    <s v="RIO DE JANEIRO"/>
    <s v="RJ"/>
    <s v="PRIVADO"/>
    <x v="8"/>
    <s v="(Vazio) EMH (PR/RS/SC)"/>
    <s v="30"/>
    <x v="1"/>
    <n v="6"/>
  </r>
  <r>
    <x v="0"/>
    <x v="0"/>
    <n v="62"/>
    <x v="2"/>
    <n v="29435005005198"/>
    <x v="34"/>
    <s v="RIO DE JANEIRO"/>
    <s v="RJ"/>
    <s v="PRIVADO"/>
    <x v="17"/>
    <s v="ROMEU SOARES HSP (RJ)"/>
    <s v="20"/>
    <x v="0"/>
    <n v="6"/>
  </r>
  <r>
    <x v="0"/>
    <x v="0"/>
    <n v="62"/>
    <x v="2"/>
    <n v="73696718000219"/>
    <x v="94"/>
    <s v="RIO DE JANEIRO"/>
    <s v="RJ"/>
    <s v="PRIVADO"/>
    <x v="15"/>
    <s v="EVELINE GOULART ESP (RJ)"/>
    <s v="10"/>
    <x v="2"/>
    <n v="3"/>
  </r>
  <r>
    <x v="0"/>
    <x v="0"/>
    <n v="62"/>
    <x v="2"/>
    <n v="73696718000219"/>
    <x v="94"/>
    <s v="RIO DE JANEIRO"/>
    <s v="RJ"/>
    <s v="PRIVADO"/>
    <x v="16"/>
    <s v="MARCUS BASTOS HSP (RJ)"/>
    <s v="20"/>
    <x v="0"/>
    <n v="3"/>
  </r>
  <r>
    <x v="0"/>
    <x v="0"/>
    <n v="62"/>
    <x v="2"/>
    <n v="73696718000219"/>
    <x v="94"/>
    <s v="RIO DE JANEIRO"/>
    <s v="RJ"/>
    <s v="PRIVADO"/>
    <x v="8"/>
    <s v="(Vazio) EMH (PR/RS/SC)"/>
    <s v="30"/>
    <x v="1"/>
    <n v="3"/>
  </r>
  <r>
    <x v="0"/>
    <x v="0"/>
    <n v="62"/>
    <x v="2"/>
    <n v="2284062000521"/>
    <x v="95"/>
    <s v="RIO DE JANEIRO"/>
    <s v="RJ"/>
    <s v="PRIVADO"/>
    <x v="15"/>
    <s v="EVELINE GOULART ESP (RJ)"/>
    <s v="10"/>
    <x v="2"/>
    <n v="7"/>
  </r>
  <r>
    <x v="0"/>
    <x v="0"/>
    <n v="62"/>
    <x v="2"/>
    <n v="2284062000521"/>
    <x v="95"/>
    <s v="RIO DE JANEIRO"/>
    <s v="RJ"/>
    <s v="PRIVADO"/>
    <x v="16"/>
    <s v="MARCUS BASTOS HSP (RJ)"/>
    <s v="20"/>
    <x v="0"/>
    <n v="7"/>
  </r>
  <r>
    <x v="0"/>
    <x v="0"/>
    <n v="62"/>
    <x v="2"/>
    <n v="2284062000521"/>
    <x v="95"/>
    <s v="RIO DE JANEIRO"/>
    <s v="RJ"/>
    <s v="PRIVADO"/>
    <x v="8"/>
    <s v="(Vazio) EMH (PR/RS/SC)"/>
    <s v="30"/>
    <x v="1"/>
    <n v="7"/>
  </r>
  <r>
    <x v="0"/>
    <x v="0"/>
    <n v="62"/>
    <x v="2"/>
    <n v="24217779000160"/>
    <x v="96"/>
    <s v="RIO DE JANEIRO"/>
    <s v="RJ"/>
    <s v="PRIVADO"/>
    <x v="15"/>
    <s v="EVELINE GOULART ESP (RJ)"/>
    <s v="10"/>
    <x v="2"/>
    <n v="3"/>
  </r>
  <r>
    <x v="0"/>
    <x v="0"/>
    <n v="62"/>
    <x v="2"/>
    <n v="24217779000160"/>
    <x v="96"/>
    <s v="RIO DE JANEIRO"/>
    <s v="RJ"/>
    <s v="PRIVADO"/>
    <x v="16"/>
    <s v="MARCUS BASTOS HSP (RJ)"/>
    <s v="20"/>
    <x v="0"/>
    <n v="3"/>
  </r>
  <r>
    <x v="0"/>
    <x v="0"/>
    <n v="62"/>
    <x v="2"/>
    <n v="24217779000160"/>
    <x v="96"/>
    <s v="RIO DE JANEIRO"/>
    <s v="RJ"/>
    <s v="PRIVADO"/>
    <x v="8"/>
    <s v="(Vazio) EMH (PR/RS/SC)"/>
    <s v="30"/>
    <x v="1"/>
    <n v="3"/>
  </r>
  <r>
    <x v="0"/>
    <x v="0"/>
    <n v="62"/>
    <x v="2"/>
    <n v="6047087000996"/>
    <x v="37"/>
    <s v="RIO DE JANEIRO"/>
    <s v="RJ"/>
    <s v="PRIVADO"/>
    <x v="15"/>
    <s v="EVELINE GOULART ESP (RJ)"/>
    <s v="10"/>
    <x v="2"/>
    <n v="16"/>
  </r>
  <r>
    <x v="0"/>
    <x v="0"/>
    <n v="62"/>
    <x v="2"/>
    <n v="6047087000996"/>
    <x v="37"/>
    <s v="RIO DE JANEIRO"/>
    <s v="RJ"/>
    <s v="PRIVADO"/>
    <x v="8"/>
    <s v="(Vazio) EMH (PR/RS/SC)"/>
    <s v="30"/>
    <x v="1"/>
    <n v="16"/>
  </r>
  <r>
    <x v="0"/>
    <x v="0"/>
    <n v="62"/>
    <x v="2"/>
    <n v="6047087000996"/>
    <x v="37"/>
    <s v="RIO DE JANEIRO"/>
    <s v="RJ"/>
    <s v="PRIVADO"/>
    <x v="17"/>
    <s v="ROMEU SOARES HSP (RJ)"/>
    <s v="20"/>
    <x v="0"/>
    <n v="16"/>
  </r>
  <r>
    <x v="0"/>
    <x v="0"/>
    <n v="62"/>
    <x v="2"/>
    <n v="6047087002697"/>
    <x v="38"/>
    <s v="RIO DE JANEIRO"/>
    <s v="RJ"/>
    <s v="PRIVADO"/>
    <x v="15"/>
    <s v="EVELINE GOULART ESP (RJ)"/>
    <s v="10"/>
    <x v="2"/>
    <n v="125"/>
  </r>
  <r>
    <x v="0"/>
    <x v="0"/>
    <n v="62"/>
    <x v="2"/>
    <n v="6047087002697"/>
    <x v="38"/>
    <s v="RIO DE JANEIRO"/>
    <s v="RJ"/>
    <s v="PRIVADO"/>
    <x v="8"/>
    <s v="(Vazio) EMH (PR/RS/SC)"/>
    <s v="30"/>
    <x v="1"/>
    <n v="125"/>
  </r>
  <r>
    <x v="0"/>
    <x v="0"/>
    <n v="62"/>
    <x v="2"/>
    <n v="6047087002697"/>
    <x v="38"/>
    <s v="RIO DE JANEIRO"/>
    <s v="RJ"/>
    <s v="PRIVADO"/>
    <x v="17"/>
    <s v="ROMEU SOARES HSP (RJ)"/>
    <s v="20"/>
    <x v="0"/>
    <n v="125"/>
  </r>
  <r>
    <x v="0"/>
    <x v="0"/>
    <n v="62"/>
    <x v="2"/>
    <n v="34058123000103"/>
    <x v="39"/>
    <s v="RIO DE JANEIRO"/>
    <s v="RJ"/>
    <s v="PRIVADO"/>
    <x v="15"/>
    <s v="EVELINE GOULART ESP (RJ)"/>
    <s v="10"/>
    <x v="2"/>
    <n v="6"/>
  </r>
  <r>
    <x v="0"/>
    <x v="0"/>
    <n v="62"/>
    <x v="2"/>
    <n v="34058123000103"/>
    <x v="39"/>
    <s v="RIO DE JANEIRO"/>
    <s v="RJ"/>
    <s v="PRIVADO"/>
    <x v="8"/>
    <s v="(Vazio) EMH (PR/RS/SC)"/>
    <s v="30"/>
    <x v="1"/>
    <n v="6"/>
  </r>
  <r>
    <x v="0"/>
    <x v="0"/>
    <n v="62"/>
    <x v="2"/>
    <n v="34058123000103"/>
    <x v="39"/>
    <s v="RIO DE JANEIRO"/>
    <s v="RJ"/>
    <s v="PRIVADO"/>
    <x v="17"/>
    <s v="ROMEU SOARES HSP (RJ)"/>
    <s v="20"/>
    <x v="0"/>
    <n v="6"/>
  </r>
  <r>
    <x v="0"/>
    <x v="0"/>
    <n v="62"/>
    <x v="2"/>
    <n v="9578217000158"/>
    <x v="41"/>
    <s v="RIO DE JANEIRO"/>
    <s v="RJ"/>
    <s v="PRIVADO"/>
    <x v="15"/>
    <s v="EVELINE GOULART ESP (RJ)"/>
    <s v="10"/>
    <x v="2"/>
    <n v="1"/>
  </r>
  <r>
    <x v="0"/>
    <x v="0"/>
    <n v="62"/>
    <x v="2"/>
    <n v="9578217000158"/>
    <x v="41"/>
    <s v="RIO DE JANEIRO"/>
    <s v="RJ"/>
    <s v="PRIVADO"/>
    <x v="8"/>
    <s v="(Vazio) EMH (PR/RS/SC)"/>
    <s v="30"/>
    <x v="1"/>
    <n v="1"/>
  </r>
  <r>
    <x v="0"/>
    <x v="0"/>
    <n v="62"/>
    <x v="2"/>
    <n v="9578217000158"/>
    <x v="41"/>
    <s v="RIO DE JANEIRO"/>
    <s v="RJ"/>
    <s v="PRIVADO"/>
    <x v="17"/>
    <s v="ROMEU SOARES HSP (RJ)"/>
    <s v="20"/>
    <x v="0"/>
    <n v="1"/>
  </r>
  <r>
    <x v="0"/>
    <x v="0"/>
    <n v="62"/>
    <x v="2"/>
    <n v="6047087001020"/>
    <x v="43"/>
    <s v="RIO DE JANEIRO"/>
    <s v="RJ"/>
    <s v="PRIVADO"/>
    <x v="15"/>
    <s v="EVELINE GOULART ESP (RJ)"/>
    <s v="10"/>
    <x v="2"/>
    <n v="22"/>
  </r>
  <r>
    <x v="0"/>
    <x v="0"/>
    <n v="62"/>
    <x v="2"/>
    <n v="6047087001020"/>
    <x v="43"/>
    <s v="RIO DE JANEIRO"/>
    <s v="RJ"/>
    <s v="PRIVADO"/>
    <x v="8"/>
    <s v="(Vazio) EMH (PR/RS/SC)"/>
    <s v="30"/>
    <x v="1"/>
    <n v="22"/>
  </r>
  <r>
    <x v="0"/>
    <x v="0"/>
    <n v="62"/>
    <x v="2"/>
    <n v="6047087001020"/>
    <x v="43"/>
    <s v="RIO DE JANEIRO"/>
    <s v="RJ"/>
    <s v="PRIVADO"/>
    <x v="17"/>
    <s v="ROMEU SOARES HSP (RJ)"/>
    <s v="20"/>
    <x v="0"/>
    <n v="22"/>
  </r>
  <r>
    <x v="0"/>
    <x v="0"/>
    <n v="62"/>
    <x v="2"/>
    <n v="60884855001630"/>
    <x v="44"/>
    <s v="RIO DE JANEIRO"/>
    <s v="RJ"/>
    <s v="PRIVADO"/>
    <x v="15"/>
    <s v="EVELINE GOULART ESP (RJ)"/>
    <s v="10"/>
    <x v="2"/>
    <n v="60"/>
  </r>
  <r>
    <x v="0"/>
    <x v="0"/>
    <n v="62"/>
    <x v="2"/>
    <n v="60884855001630"/>
    <x v="44"/>
    <s v="RIO DE JANEIRO"/>
    <s v="RJ"/>
    <s v="PRIVADO"/>
    <x v="16"/>
    <s v="MARCUS BASTOS HSP (RJ)"/>
    <s v="20"/>
    <x v="0"/>
    <n v="60"/>
  </r>
  <r>
    <x v="0"/>
    <x v="0"/>
    <n v="62"/>
    <x v="2"/>
    <n v="60884855001630"/>
    <x v="44"/>
    <s v="RIO DE JANEIRO"/>
    <s v="RJ"/>
    <s v="PRIVADO"/>
    <x v="8"/>
    <s v="(Vazio) EMH (PR/RS/SC)"/>
    <s v="30"/>
    <x v="1"/>
    <n v="60"/>
  </r>
  <r>
    <x v="0"/>
    <x v="0"/>
    <n v="62"/>
    <x v="2"/>
    <n v="18010750000100"/>
    <x v="97"/>
    <s v="RIO DE JANEIRO"/>
    <s v="RJ"/>
    <s v="PRIVADO"/>
    <x v="15"/>
    <s v="EVELINE GOULART ESP (RJ)"/>
    <s v="10"/>
    <x v="2"/>
    <n v="2"/>
  </r>
  <r>
    <x v="0"/>
    <x v="0"/>
    <n v="62"/>
    <x v="2"/>
    <n v="18010750000100"/>
    <x v="97"/>
    <s v="RIO DE JANEIRO"/>
    <s v="RJ"/>
    <s v="PRIVADO"/>
    <x v="16"/>
    <s v="MARCUS BASTOS HSP (RJ)"/>
    <s v="20"/>
    <x v="0"/>
    <n v="2"/>
  </r>
  <r>
    <x v="0"/>
    <x v="0"/>
    <n v="62"/>
    <x v="2"/>
    <n v="18010750000100"/>
    <x v="97"/>
    <s v="RIO DE JANEIRO"/>
    <s v="RJ"/>
    <s v="PRIVADO"/>
    <x v="8"/>
    <s v="(Vazio) EMH (PR/RS/SC)"/>
    <s v="30"/>
    <x v="1"/>
    <n v="2"/>
  </r>
  <r>
    <x v="0"/>
    <x v="0"/>
    <n v="62"/>
    <x v="2"/>
    <n v="8850962000222"/>
    <x v="98"/>
    <s v="RIO DE JANEIRO"/>
    <s v="RJ"/>
    <s v="PRIVADO"/>
    <x v="15"/>
    <s v="EVELINE GOULART ESP (RJ)"/>
    <s v="10"/>
    <x v="2"/>
    <n v="1"/>
  </r>
  <r>
    <x v="0"/>
    <x v="0"/>
    <n v="62"/>
    <x v="2"/>
    <n v="8850962000222"/>
    <x v="98"/>
    <s v="RIO DE JANEIRO"/>
    <s v="RJ"/>
    <s v="PRIVADO"/>
    <x v="8"/>
    <s v="(Vazio) EMH (PR/RS/SC)"/>
    <s v="30"/>
    <x v="1"/>
    <n v="1"/>
  </r>
  <r>
    <x v="0"/>
    <x v="0"/>
    <n v="62"/>
    <x v="2"/>
    <n v="8850962000222"/>
    <x v="98"/>
    <s v="RIO DE JANEIRO"/>
    <s v="RJ"/>
    <s v="PRIVADO"/>
    <x v="17"/>
    <s v="ROMEU SOARES HSP (RJ)"/>
    <s v="20"/>
    <x v="0"/>
    <n v="1"/>
  </r>
  <r>
    <x v="0"/>
    <x v="0"/>
    <n v="62"/>
    <x v="2"/>
    <n v="33419482000259"/>
    <x v="46"/>
    <s v="RIO DE JANEIRO"/>
    <s v="RJ"/>
    <s v="PRIVADO"/>
    <x v="15"/>
    <s v="EVELINE GOULART ESP (RJ)"/>
    <s v="10"/>
    <x v="2"/>
    <n v="6"/>
  </r>
  <r>
    <x v="0"/>
    <x v="0"/>
    <n v="62"/>
    <x v="2"/>
    <n v="33419482000259"/>
    <x v="46"/>
    <s v="RIO DE JANEIRO"/>
    <s v="RJ"/>
    <s v="PRIVADO"/>
    <x v="8"/>
    <s v="(Vazio) EMH (PR/RS/SC)"/>
    <s v="30"/>
    <x v="1"/>
    <n v="6"/>
  </r>
  <r>
    <x v="0"/>
    <x v="0"/>
    <n v="62"/>
    <x v="2"/>
    <n v="33419482000259"/>
    <x v="46"/>
    <s v="RIO DE JANEIRO"/>
    <s v="RJ"/>
    <s v="PRIVADO"/>
    <x v="17"/>
    <s v="ROMEU SOARES HSP (RJ)"/>
    <s v="20"/>
    <x v="0"/>
    <n v="6"/>
  </r>
  <r>
    <x v="0"/>
    <x v="0"/>
    <n v="62"/>
    <x v="2"/>
    <n v="9219138000584"/>
    <x v="47"/>
    <s v="RIO DE JANEIRO"/>
    <s v="RJ"/>
    <s v="PRIVADO"/>
    <x v="15"/>
    <s v="EVELINE GOULART ESP (RJ)"/>
    <s v="10"/>
    <x v="2"/>
    <n v="2"/>
  </r>
  <r>
    <x v="0"/>
    <x v="0"/>
    <n v="62"/>
    <x v="2"/>
    <n v="9219138000584"/>
    <x v="47"/>
    <s v="RIO DE JANEIRO"/>
    <s v="RJ"/>
    <s v="PRIVADO"/>
    <x v="16"/>
    <s v="MARCUS BASTOS HSP (RJ)"/>
    <s v="20"/>
    <x v="0"/>
    <n v="2"/>
  </r>
  <r>
    <x v="0"/>
    <x v="0"/>
    <n v="62"/>
    <x v="2"/>
    <n v="9219138000584"/>
    <x v="47"/>
    <s v="RIO DE JANEIRO"/>
    <s v="RJ"/>
    <s v="PRIVADO"/>
    <x v="8"/>
    <s v="(Vazio) EMH (PR/RS/SC)"/>
    <s v="30"/>
    <x v="1"/>
    <n v="2"/>
  </r>
  <r>
    <x v="0"/>
    <x v="0"/>
    <n v="62"/>
    <x v="2"/>
    <n v="1507901000137"/>
    <x v="51"/>
    <s v="NATAL"/>
    <s v="RN"/>
    <s v="PRIVADO"/>
    <x v="14"/>
    <s v="LENILSON SILVA HSP (PB/PE/RN)"/>
    <s v="20"/>
    <x v="0"/>
    <n v="1"/>
  </r>
  <r>
    <x v="0"/>
    <x v="0"/>
    <n v="62"/>
    <x v="2"/>
    <n v="1507901000137"/>
    <x v="51"/>
    <s v="NATAL"/>
    <s v="RN"/>
    <s v="PRIVADO"/>
    <x v="1"/>
    <s v="(Vazio) EMH (AL/BA/CE/GO/MS/MT/PB/PE/PI/RN/SE/TO)"/>
    <s v="30"/>
    <x v="1"/>
    <n v="1"/>
  </r>
  <r>
    <x v="0"/>
    <x v="0"/>
    <n v="62"/>
    <x v="2"/>
    <n v="1507901000137"/>
    <x v="51"/>
    <s v="NATAL"/>
    <s v="RN"/>
    <s v="PRIVADO"/>
    <x v="2"/>
    <s v="VALERIA BRAGA ESP (CE/MA/PI/BA/AL/SE/PB/PE/RN)"/>
    <s v="10"/>
    <x v="2"/>
    <n v="1"/>
  </r>
  <r>
    <x v="0"/>
    <x v="0"/>
    <n v="62"/>
    <x v="2"/>
    <n v="81887838001112"/>
    <x v="99"/>
    <s v="SÃO GONÇALO DO AMARANTE"/>
    <s v="RN"/>
    <s v="PRIVADO"/>
    <x v="14"/>
    <s v="LENILSON SILVA HSP (PB/PE/RN)"/>
    <s v="20"/>
    <x v="0"/>
    <n v="2"/>
  </r>
  <r>
    <x v="0"/>
    <x v="0"/>
    <n v="62"/>
    <x v="2"/>
    <n v="81887838001112"/>
    <x v="99"/>
    <s v="SÃO GONÇALO DO AMARANTE"/>
    <s v="RN"/>
    <s v="PRIVADO"/>
    <x v="1"/>
    <s v="(Vazio) EMH (AL/BA/CE/GO/MS/MT/PB/PE/PI/RN/SE/TO)"/>
    <s v="30"/>
    <x v="1"/>
    <n v="2"/>
  </r>
  <r>
    <x v="0"/>
    <x v="0"/>
    <n v="62"/>
    <x v="2"/>
    <n v="81887838001112"/>
    <x v="99"/>
    <s v="SÃO GONÇALO DO AMARANTE"/>
    <s v="RN"/>
    <s v="PRIVADO"/>
    <x v="2"/>
    <s v="VALERIA BRAGA ESP (CE/MA/PI/BA/AL/SE/PB/PE/RN)"/>
    <s v="10"/>
    <x v="2"/>
    <n v="2"/>
  </r>
  <r>
    <x v="0"/>
    <x v="0"/>
    <n v="62"/>
    <x v="2"/>
    <n v="92898550000279"/>
    <x v="52"/>
    <s v="ALVORADA"/>
    <s v="RS"/>
    <s v="PRIVADO"/>
    <x v="18"/>
    <s v="ALINE FONSECA HSP (RS)"/>
    <s v="20"/>
    <x v="0"/>
    <n v="5"/>
  </r>
  <r>
    <x v="0"/>
    <x v="0"/>
    <n v="62"/>
    <x v="2"/>
    <n v="92898550000279"/>
    <x v="52"/>
    <s v="ALVORADA"/>
    <s v="RS"/>
    <s v="PRIVADO"/>
    <x v="7"/>
    <s v="MICHELE MORAES ESP (PR/SC/RS)"/>
    <s v="10"/>
    <x v="2"/>
    <n v="5"/>
  </r>
  <r>
    <x v="0"/>
    <x v="0"/>
    <n v="62"/>
    <x v="2"/>
    <n v="92898550000279"/>
    <x v="52"/>
    <s v="ALVORADA"/>
    <s v="RS"/>
    <s v="PRIVADO"/>
    <x v="8"/>
    <s v="(Vazio) EMH (PR/RS/SC)"/>
    <s v="30"/>
    <x v="1"/>
    <n v="5"/>
  </r>
  <r>
    <x v="0"/>
    <x v="0"/>
    <n v="62"/>
    <x v="2"/>
    <n v="92685833000151"/>
    <x v="100"/>
    <s v="PORTO ALEGRE"/>
    <s v="RS"/>
    <s v="PRIVADO"/>
    <x v="18"/>
    <s v="ALINE FONSECA HSP (RS)"/>
    <s v="20"/>
    <x v="0"/>
    <n v="32"/>
  </r>
  <r>
    <x v="0"/>
    <x v="0"/>
    <n v="62"/>
    <x v="2"/>
    <n v="92685833000151"/>
    <x v="100"/>
    <s v="PORTO ALEGRE"/>
    <s v="RS"/>
    <s v="PRIVADO"/>
    <x v="7"/>
    <s v="MICHELE MORAES ESP (PR/SC/RS)"/>
    <s v="10"/>
    <x v="2"/>
    <n v="32"/>
  </r>
  <r>
    <x v="0"/>
    <x v="0"/>
    <n v="62"/>
    <x v="2"/>
    <n v="92685833000151"/>
    <x v="100"/>
    <s v="PORTO ALEGRE"/>
    <s v="RS"/>
    <s v="PRIVADO"/>
    <x v="8"/>
    <s v="(Vazio) EMH (PR/RS/SC)"/>
    <s v="30"/>
    <x v="1"/>
    <n v="32"/>
  </r>
  <r>
    <x v="0"/>
    <x v="0"/>
    <n v="62"/>
    <x v="2"/>
    <n v="87020517000120"/>
    <x v="55"/>
    <s v="PORTO ALEGRE"/>
    <s v="RS"/>
    <s v="PUBLICO"/>
    <x v="18"/>
    <s v="ALINE FONSECA HSP (RS)"/>
    <s v="20"/>
    <x v="0"/>
    <n v="20"/>
  </r>
  <r>
    <x v="0"/>
    <x v="0"/>
    <n v="62"/>
    <x v="2"/>
    <n v="87020517000120"/>
    <x v="55"/>
    <s v="PORTO ALEGRE"/>
    <s v="RS"/>
    <s v="PUBLICO"/>
    <x v="7"/>
    <s v="MICHELE MORAES ESP (PR/SC/RS)"/>
    <s v="10"/>
    <x v="2"/>
    <n v="20"/>
  </r>
  <r>
    <x v="0"/>
    <x v="0"/>
    <n v="62"/>
    <x v="2"/>
    <n v="87020517000120"/>
    <x v="55"/>
    <s v="PORTO ALEGRE"/>
    <s v="RS"/>
    <s v="PUBLICO"/>
    <x v="8"/>
    <s v="(Vazio) EMH (PR/RS/SC)"/>
    <s v="30"/>
    <x v="1"/>
    <n v="20"/>
  </r>
  <r>
    <x v="0"/>
    <x v="0"/>
    <n v="62"/>
    <x v="2"/>
    <n v="92741016000254"/>
    <x v="56"/>
    <s v="PORTO ALEGRE"/>
    <s v="RS"/>
    <s v="PRIVADO"/>
    <x v="18"/>
    <s v="ALINE FONSECA HSP (RS)"/>
    <s v="20"/>
    <x v="0"/>
    <n v="5"/>
  </r>
  <r>
    <x v="0"/>
    <x v="0"/>
    <n v="62"/>
    <x v="2"/>
    <n v="92741016000254"/>
    <x v="56"/>
    <s v="PORTO ALEGRE"/>
    <s v="RS"/>
    <s v="PRIVADO"/>
    <x v="7"/>
    <s v="MICHELE MORAES ESP (PR/SC/RS)"/>
    <s v="10"/>
    <x v="2"/>
    <n v="5"/>
  </r>
  <r>
    <x v="0"/>
    <x v="0"/>
    <n v="62"/>
    <x v="2"/>
    <n v="92741016000254"/>
    <x v="56"/>
    <s v="PORTO ALEGRE"/>
    <s v="RS"/>
    <s v="PRIVADO"/>
    <x v="8"/>
    <s v="(Vazio) EMH (PR/RS/SC)"/>
    <s v="30"/>
    <x v="1"/>
    <n v="5"/>
  </r>
  <r>
    <x v="0"/>
    <x v="0"/>
    <n v="62"/>
    <x v="2"/>
    <n v="88630413000796"/>
    <x v="101"/>
    <s v="PORTO ALEGRE"/>
    <s v="RS"/>
    <s v="PRIVADO"/>
    <x v="18"/>
    <s v="ALINE FONSECA HSP (RS)"/>
    <s v="20"/>
    <x v="0"/>
    <n v="3"/>
  </r>
  <r>
    <x v="0"/>
    <x v="0"/>
    <n v="62"/>
    <x v="2"/>
    <n v="88630413000796"/>
    <x v="101"/>
    <s v="PORTO ALEGRE"/>
    <s v="RS"/>
    <s v="PRIVADO"/>
    <x v="7"/>
    <s v="MICHELE MORAES ESP (PR/SC/RS)"/>
    <s v="10"/>
    <x v="2"/>
    <n v="3"/>
  </r>
  <r>
    <x v="0"/>
    <x v="0"/>
    <n v="62"/>
    <x v="2"/>
    <n v="88630413000796"/>
    <x v="101"/>
    <s v="PORTO ALEGRE"/>
    <s v="RS"/>
    <s v="PRIVADO"/>
    <x v="8"/>
    <s v="(Vazio) EMH (PR/RS/SC)"/>
    <s v="30"/>
    <x v="1"/>
    <n v="3"/>
  </r>
  <r>
    <x v="0"/>
    <x v="0"/>
    <n v="62"/>
    <x v="2"/>
    <n v="92815000000168"/>
    <x v="102"/>
    <s v="PORTO ALEGRE"/>
    <s v="RS"/>
    <s v="PRIVADO"/>
    <x v="18"/>
    <s v="ALINE FONSECA HSP (RS)"/>
    <s v="20"/>
    <x v="0"/>
    <n v="60"/>
  </r>
  <r>
    <x v="0"/>
    <x v="0"/>
    <n v="62"/>
    <x v="2"/>
    <n v="92815000000168"/>
    <x v="102"/>
    <s v="PORTO ALEGRE"/>
    <s v="RS"/>
    <s v="PRIVADO"/>
    <x v="7"/>
    <s v="MICHELE MORAES ESP (PR/SC/RS)"/>
    <s v="10"/>
    <x v="2"/>
    <n v="60"/>
  </r>
  <r>
    <x v="0"/>
    <x v="0"/>
    <n v="62"/>
    <x v="2"/>
    <n v="92815000000168"/>
    <x v="102"/>
    <s v="PORTO ALEGRE"/>
    <s v="RS"/>
    <s v="PRIVADO"/>
    <x v="8"/>
    <s v="(Vazio) EMH (PR/RS/SC)"/>
    <s v="30"/>
    <x v="1"/>
    <n v="60"/>
  </r>
  <r>
    <x v="0"/>
    <x v="0"/>
    <n v="62"/>
    <x v="2"/>
    <n v="95610887000146"/>
    <x v="103"/>
    <s v="SANTA MARIA"/>
    <s v="RS"/>
    <s v="PRIVADO"/>
    <x v="18"/>
    <s v="ALINE FONSECA HSP (RS)"/>
    <s v="20"/>
    <x v="0"/>
    <n v="12"/>
  </r>
  <r>
    <x v="0"/>
    <x v="0"/>
    <n v="62"/>
    <x v="2"/>
    <n v="95610887000146"/>
    <x v="103"/>
    <s v="SANTA MARIA"/>
    <s v="RS"/>
    <s v="PRIVADO"/>
    <x v="7"/>
    <s v="MICHELE MORAES ESP (PR/SC/RS)"/>
    <s v="10"/>
    <x v="2"/>
    <n v="12"/>
  </r>
  <r>
    <x v="0"/>
    <x v="0"/>
    <n v="62"/>
    <x v="2"/>
    <n v="95610887000146"/>
    <x v="103"/>
    <s v="SANTA MARIA"/>
    <s v="RS"/>
    <s v="PRIVADO"/>
    <x v="8"/>
    <s v="(Vazio) EMH (PR/RS/SC)"/>
    <s v="30"/>
    <x v="1"/>
    <n v="12"/>
  </r>
  <r>
    <x v="0"/>
    <x v="0"/>
    <n v="62"/>
    <x v="2"/>
    <n v="15126437003401"/>
    <x v="104"/>
    <s v="FLORIANÓPOLIS"/>
    <s v="SC"/>
    <s v="PUBLICO"/>
    <x v="6"/>
    <s v="FERNANDA BORNHAUSEN HSP (SC/PR)"/>
    <s v="20"/>
    <x v="0"/>
    <n v="6"/>
  </r>
  <r>
    <x v="0"/>
    <x v="0"/>
    <n v="62"/>
    <x v="2"/>
    <n v="15126437003401"/>
    <x v="104"/>
    <s v="FLORIANÓPOLIS"/>
    <s v="SC"/>
    <s v="PUBLICO"/>
    <x v="7"/>
    <s v="MICHELE MORAES ESP (PR/SC/RS)"/>
    <s v="10"/>
    <x v="2"/>
    <n v="6"/>
  </r>
  <r>
    <x v="0"/>
    <x v="0"/>
    <n v="62"/>
    <x v="2"/>
    <n v="15126437003401"/>
    <x v="104"/>
    <s v="FLORIANÓPOLIS"/>
    <s v="SC"/>
    <s v="PUBLICO"/>
    <x v="8"/>
    <s v="(Vazio) EMH (PR/RS/SC)"/>
    <s v="30"/>
    <x v="1"/>
    <n v="6"/>
  </r>
  <r>
    <x v="0"/>
    <x v="0"/>
    <n v="62"/>
    <x v="2"/>
    <n v="44456036000311"/>
    <x v="105"/>
    <s v="BAURU"/>
    <s v="SP"/>
    <s v="PRIVADO"/>
    <x v="19"/>
    <s v="ARTUR JUNIOR HSP (SPI)"/>
    <s v="20"/>
    <x v="0"/>
    <n v="5"/>
  </r>
  <r>
    <x v="0"/>
    <x v="0"/>
    <n v="62"/>
    <x v="2"/>
    <n v="44456036000311"/>
    <x v="105"/>
    <s v="BAURU"/>
    <s v="SP"/>
    <s v="PRIVADO"/>
    <x v="20"/>
    <s v="BRUNA CLARO ESP (SPI)"/>
    <s v="10"/>
    <x v="2"/>
    <n v="5"/>
  </r>
  <r>
    <x v="0"/>
    <x v="0"/>
    <n v="62"/>
    <x v="2"/>
    <n v="44456036000311"/>
    <x v="105"/>
    <s v="BAURU"/>
    <s v="SP"/>
    <s v="PRIVADO"/>
    <x v="21"/>
    <s v="(Vazio) EMH SPC/SPI"/>
    <s v="30"/>
    <x v="1"/>
    <n v="5"/>
  </r>
  <r>
    <x v="0"/>
    <x v="0"/>
    <n v="62"/>
    <x v="2"/>
    <n v="12474705000120"/>
    <x v="106"/>
    <s v="BOTUCATU"/>
    <s v="SP"/>
    <s v="PUBLICO"/>
    <x v="19"/>
    <s v="ARTUR JUNIOR HSP (SPI)"/>
    <s v="20"/>
    <x v="0"/>
    <n v="4"/>
  </r>
  <r>
    <x v="0"/>
    <x v="0"/>
    <n v="62"/>
    <x v="2"/>
    <n v="12474705000120"/>
    <x v="106"/>
    <s v="BOTUCATU"/>
    <s v="SP"/>
    <s v="PUBLICO"/>
    <x v="20"/>
    <s v="BRUNA CLARO ESP (SPI)"/>
    <s v="10"/>
    <x v="2"/>
    <n v="4"/>
  </r>
  <r>
    <x v="0"/>
    <x v="0"/>
    <n v="62"/>
    <x v="2"/>
    <n v="12474705000120"/>
    <x v="106"/>
    <s v="BOTUCATU"/>
    <s v="SP"/>
    <s v="PUBLICO"/>
    <x v="21"/>
    <s v="(Vazio) EMH SPC/SPI"/>
    <s v="30"/>
    <x v="1"/>
    <n v="4"/>
  </r>
  <r>
    <x v="0"/>
    <x v="0"/>
    <n v="62"/>
    <x v="2"/>
    <n v="48858450000146"/>
    <x v="63"/>
    <s v="MAUÁ"/>
    <s v="SP"/>
    <s v="PRIVADO"/>
    <x v="22"/>
    <s v="ANTONIO TUNES HSP (SPC)"/>
    <s v="20"/>
    <x v="0"/>
    <n v="10"/>
  </r>
  <r>
    <x v="0"/>
    <x v="0"/>
    <n v="62"/>
    <x v="2"/>
    <n v="48858450000146"/>
    <x v="63"/>
    <s v="MAUÁ"/>
    <s v="SP"/>
    <s v="PRIVADO"/>
    <x v="23"/>
    <s v="(Vazio) ESP SPC/SPI"/>
    <s v="10"/>
    <x v="2"/>
    <n v="10"/>
  </r>
  <r>
    <x v="0"/>
    <x v="0"/>
    <n v="62"/>
    <x v="2"/>
    <n v="57571275001760"/>
    <x v="64"/>
    <s v="SÃO BERNARDO DO CAMPO"/>
    <s v="SP"/>
    <s v="PRIVADO"/>
    <x v="22"/>
    <s v="ANTONIO TUNES HSP (SPC)"/>
    <s v="20"/>
    <x v="0"/>
    <n v="19"/>
  </r>
  <r>
    <x v="0"/>
    <x v="0"/>
    <n v="62"/>
    <x v="2"/>
    <n v="57571275001760"/>
    <x v="64"/>
    <s v="SÃO BERNARDO DO CAMPO"/>
    <s v="SP"/>
    <s v="PRIVADO"/>
    <x v="23"/>
    <s v="(Vazio) ESP SPC/SPI"/>
    <s v="10"/>
    <x v="2"/>
    <n v="19"/>
  </r>
  <r>
    <x v="0"/>
    <x v="0"/>
    <n v="62"/>
    <x v="2"/>
    <n v="60003761000129"/>
    <x v="65"/>
    <s v="SÃO JOSÉ DO RIO PRETO"/>
    <s v="SP"/>
    <s v="PRIVADO"/>
    <x v="19"/>
    <s v="ARTUR JUNIOR HSP (SPI)"/>
    <s v="20"/>
    <x v="0"/>
    <n v="22"/>
  </r>
  <r>
    <x v="0"/>
    <x v="0"/>
    <n v="62"/>
    <x v="2"/>
    <n v="60003761000129"/>
    <x v="65"/>
    <s v="SÃO JOSÉ DO RIO PRETO"/>
    <s v="SP"/>
    <s v="PRIVADO"/>
    <x v="20"/>
    <s v="BRUNA CLARO ESP (SPI)"/>
    <s v="10"/>
    <x v="2"/>
    <n v="22"/>
  </r>
  <r>
    <x v="0"/>
    <x v="0"/>
    <n v="62"/>
    <x v="2"/>
    <n v="60003761000129"/>
    <x v="65"/>
    <s v="SÃO JOSÉ DO RIO PRETO"/>
    <s v="SP"/>
    <s v="PRIVADO"/>
    <x v="21"/>
    <s v="(Vazio) EMH SPC/SPI"/>
    <s v="30"/>
    <x v="1"/>
    <n v="22"/>
  </r>
  <r>
    <x v="0"/>
    <x v="0"/>
    <n v="62"/>
    <x v="2"/>
    <n v="60992427000650"/>
    <x v="107"/>
    <s v="SÃO PAULO"/>
    <s v="SP"/>
    <s v="PRIVADO"/>
    <x v="23"/>
    <s v="(Vazio) ESP SPC/SPI"/>
    <s v="10"/>
    <x v="2"/>
    <n v="2"/>
  </r>
  <r>
    <x v="0"/>
    <x v="0"/>
    <n v="62"/>
    <x v="2"/>
    <n v="60992427000650"/>
    <x v="107"/>
    <s v="SÃO PAULO"/>
    <s v="SP"/>
    <s v="PRIVADO"/>
    <x v="25"/>
    <s v="TATHIANA PONCE HSP (SPC)"/>
    <s v="20"/>
    <x v="0"/>
    <n v="2"/>
  </r>
  <r>
    <x v="0"/>
    <x v="0"/>
    <n v="62"/>
    <x v="2"/>
    <n v="29435005009932"/>
    <x v="67"/>
    <s v="SÃO PAULO"/>
    <s v="SP"/>
    <s v="PRIVADO"/>
    <x v="22"/>
    <s v="ANTONIO TUNES HSP (SPC)"/>
    <s v="20"/>
    <x v="0"/>
    <n v="8"/>
  </r>
  <r>
    <x v="0"/>
    <x v="0"/>
    <n v="62"/>
    <x v="2"/>
    <n v="29435005009932"/>
    <x v="67"/>
    <s v="SÃO PAULO"/>
    <s v="SP"/>
    <s v="PRIVADO"/>
    <x v="23"/>
    <s v="(Vazio) ESP SPC/SPI"/>
    <s v="10"/>
    <x v="2"/>
    <n v="8"/>
  </r>
  <r>
    <x v="0"/>
    <x v="0"/>
    <n v="62"/>
    <x v="2"/>
    <n v="60884855000316"/>
    <x v="68"/>
    <s v="SÃO PAULO"/>
    <s v="SP"/>
    <s v="PRIVADO"/>
    <x v="23"/>
    <s v="(Vazio) ESP SPC/SPI"/>
    <s v="10"/>
    <x v="2"/>
    <n v="11"/>
  </r>
  <r>
    <x v="0"/>
    <x v="0"/>
    <n v="62"/>
    <x v="2"/>
    <n v="60884855000316"/>
    <x v="68"/>
    <s v="SÃO PAULO"/>
    <s v="SP"/>
    <s v="PRIVADO"/>
    <x v="25"/>
    <s v="TATHIANA PONCE HSP (SPC)"/>
    <s v="20"/>
    <x v="0"/>
    <n v="11"/>
  </r>
  <r>
    <x v="0"/>
    <x v="0"/>
    <n v="62"/>
    <x v="2"/>
    <n v="60726502000126"/>
    <x v="69"/>
    <s v="SÃO PAULO"/>
    <s v="SP"/>
    <s v="PRIVADO"/>
    <x v="23"/>
    <s v="(Vazio) ESP SPC/SPI"/>
    <s v="10"/>
    <x v="2"/>
    <n v="10"/>
  </r>
  <r>
    <x v="0"/>
    <x v="0"/>
    <n v="62"/>
    <x v="2"/>
    <n v="60726502000126"/>
    <x v="69"/>
    <s v="SÃO PAULO"/>
    <s v="SP"/>
    <s v="PRIVADO"/>
    <x v="25"/>
    <s v="TATHIANA PONCE HSP (SPC)"/>
    <s v="20"/>
    <x v="0"/>
    <n v="10"/>
  </r>
  <r>
    <x v="0"/>
    <x v="0"/>
    <n v="62"/>
    <x v="2"/>
    <n v="60726502000711"/>
    <x v="108"/>
    <s v="SÃO PAULO"/>
    <s v="SP"/>
    <s v="PRIVADO"/>
    <x v="23"/>
    <s v="(Vazio) ESP SPC/SPI"/>
    <s v="10"/>
    <x v="2"/>
    <n v="10"/>
  </r>
  <r>
    <x v="0"/>
    <x v="0"/>
    <n v="62"/>
    <x v="2"/>
    <n v="60726502000711"/>
    <x v="108"/>
    <s v="SÃO PAULO"/>
    <s v="SP"/>
    <s v="PRIVADO"/>
    <x v="25"/>
    <s v="TATHIANA PONCE HSP (SPC)"/>
    <s v="20"/>
    <x v="0"/>
    <n v="10"/>
  </r>
  <r>
    <x v="0"/>
    <x v="0"/>
    <n v="62"/>
    <x v="2"/>
    <n v="21371777000132"/>
    <x v="71"/>
    <s v="SÃO PAULO"/>
    <s v="SP"/>
    <s v="PRIVADO"/>
    <x v="24"/>
    <s v="JANAINA PALMIRO ESP (SPC)"/>
    <s v="10"/>
    <x v="2"/>
    <n v="11"/>
  </r>
  <r>
    <x v="0"/>
    <x v="0"/>
    <n v="62"/>
    <x v="2"/>
    <n v="21371777000132"/>
    <x v="71"/>
    <s v="SÃO PAULO"/>
    <s v="SP"/>
    <s v="PRIVADO"/>
    <x v="21"/>
    <s v="(Vazio) EMH SPC/SPI"/>
    <s v="30"/>
    <x v="1"/>
    <n v="11"/>
  </r>
  <r>
    <x v="0"/>
    <x v="0"/>
    <n v="62"/>
    <x v="2"/>
    <n v="21371777000132"/>
    <x v="71"/>
    <s v="SÃO PAULO"/>
    <s v="SP"/>
    <s v="PRIVADO"/>
    <x v="25"/>
    <s v="TATHIANA PONCE HSP (SPC)"/>
    <s v="20"/>
    <x v="0"/>
    <n v="11"/>
  </r>
  <r>
    <x v="0"/>
    <x v="0"/>
    <n v="62"/>
    <x v="2"/>
    <n v="60678604000113"/>
    <x v="109"/>
    <s v="SÃO PAULO"/>
    <s v="SP"/>
    <s v="PRIVADO"/>
    <x v="22"/>
    <s v="ANTONIO TUNES HSP (SPC)"/>
    <s v="20"/>
    <x v="0"/>
    <n v="35"/>
  </r>
  <r>
    <x v="0"/>
    <x v="0"/>
    <n v="62"/>
    <x v="2"/>
    <n v="60678604000113"/>
    <x v="109"/>
    <s v="SÃO PAULO"/>
    <s v="SP"/>
    <s v="PRIVADO"/>
    <x v="24"/>
    <s v="JANAINA PALMIRO ESP (SPC)"/>
    <s v="10"/>
    <x v="2"/>
    <n v="35"/>
  </r>
  <r>
    <x v="0"/>
    <x v="0"/>
    <n v="62"/>
    <x v="2"/>
    <n v="60678604000113"/>
    <x v="109"/>
    <s v="SÃO PAULO"/>
    <s v="SP"/>
    <s v="PRIVADO"/>
    <x v="21"/>
    <s v="(Vazio) EMH SPC/SPI"/>
    <s v="30"/>
    <x v="1"/>
    <n v="35"/>
  </r>
  <r>
    <x v="0"/>
    <x v="0"/>
    <n v="62"/>
    <x v="2"/>
    <n v="61213674000240"/>
    <x v="73"/>
    <s v="SÃO PAULO"/>
    <s v="SP"/>
    <s v="PRIVADO"/>
    <x v="22"/>
    <s v="ANTONIO TUNES HSP (SPC)"/>
    <s v="20"/>
    <x v="0"/>
    <n v="3"/>
  </r>
  <r>
    <x v="0"/>
    <x v="0"/>
    <n v="62"/>
    <x v="2"/>
    <n v="61213674000240"/>
    <x v="73"/>
    <s v="SÃO PAULO"/>
    <s v="SP"/>
    <s v="PRIVADO"/>
    <x v="23"/>
    <s v="(Vazio) ESP SPC/SPI"/>
    <s v="10"/>
    <x v="2"/>
    <n v="3"/>
  </r>
  <r>
    <x v="0"/>
    <x v="0"/>
    <n v="62"/>
    <x v="2"/>
    <n v="60922168000771"/>
    <x v="110"/>
    <s v="SÃO PAULO"/>
    <s v="SP"/>
    <s v="PRIVADO"/>
    <x v="23"/>
    <s v="(Vazio) ESP SPC/SPI"/>
    <s v="10"/>
    <x v="2"/>
    <n v="2"/>
  </r>
  <r>
    <x v="0"/>
    <x v="0"/>
    <n v="62"/>
    <x v="2"/>
    <n v="60922168000771"/>
    <x v="110"/>
    <s v="SÃO PAULO"/>
    <s v="SP"/>
    <s v="PRIVADO"/>
    <x v="25"/>
    <s v="TATHIANA PONCE HSP (SPC)"/>
    <s v="20"/>
    <x v="0"/>
    <n v="2"/>
  </r>
  <r>
    <x v="0"/>
    <x v="0"/>
    <n v="62"/>
    <x v="2"/>
    <n v="60552098000111"/>
    <x v="111"/>
    <s v="SÃO PAULO"/>
    <s v="SP"/>
    <s v="PRIVADO"/>
    <x v="22"/>
    <s v="ANTONIO TUNES HSP (SPC)"/>
    <s v="20"/>
    <x v="0"/>
    <n v="2"/>
  </r>
  <r>
    <x v="0"/>
    <x v="0"/>
    <n v="62"/>
    <x v="2"/>
    <n v="60552098000111"/>
    <x v="111"/>
    <s v="SÃO PAULO"/>
    <s v="SP"/>
    <s v="PRIVADO"/>
    <x v="24"/>
    <s v="JANAINA PALMIRO ESP (SPC)"/>
    <s v="10"/>
    <x v="2"/>
    <n v="2"/>
  </r>
  <r>
    <x v="0"/>
    <x v="0"/>
    <n v="62"/>
    <x v="2"/>
    <n v="60552098000111"/>
    <x v="111"/>
    <s v="SÃO PAULO"/>
    <s v="SP"/>
    <s v="PRIVADO"/>
    <x v="21"/>
    <s v="(Vazio) EMH SPC/SPI"/>
    <s v="30"/>
    <x v="1"/>
    <n v="2"/>
  </r>
  <r>
    <x v="0"/>
    <x v="0"/>
    <n v="62"/>
    <x v="2"/>
    <n v="60975737005110"/>
    <x v="75"/>
    <s v="SÃO PAULO"/>
    <s v="SP"/>
    <s v="PRIVADO"/>
    <x v="26"/>
    <s v="CHRISTIANE GARCIA ESP (SPC)"/>
    <s v="30"/>
    <x v="1"/>
    <n v="4"/>
  </r>
  <r>
    <x v="0"/>
    <x v="0"/>
    <n v="62"/>
    <x v="2"/>
    <n v="60975737005110"/>
    <x v="75"/>
    <s v="SÃO PAULO"/>
    <s v="SP"/>
    <s v="PRIVADO"/>
    <x v="24"/>
    <s v="JANAINA PALMIRO ESP (SPC)"/>
    <s v="10"/>
    <x v="2"/>
    <n v="4"/>
  </r>
  <r>
    <x v="0"/>
    <x v="0"/>
    <n v="62"/>
    <x v="2"/>
    <n v="60975737005110"/>
    <x v="75"/>
    <s v="SÃO PAULO"/>
    <s v="SP"/>
    <s v="PRIVADO"/>
    <x v="27"/>
    <s v="(Vazio) HSP SPC/SPI"/>
    <s v="20"/>
    <x v="0"/>
    <n v="4"/>
  </r>
  <r>
    <x v="0"/>
    <x v="0"/>
    <n v="62"/>
    <x v="2"/>
    <n v="60975737001204"/>
    <x v="76"/>
    <s v="SÃO PAULO"/>
    <s v="SP"/>
    <s v="PRIVADO"/>
    <x v="26"/>
    <s v="CHRISTIANE GARCIA ESP (SPC)"/>
    <s v="30"/>
    <x v="1"/>
    <n v="3"/>
  </r>
  <r>
    <x v="0"/>
    <x v="0"/>
    <n v="62"/>
    <x v="2"/>
    <n v="60975737001204"/>
    <x v="76"/>
    <s v="SÃO PAULO"/>
    <s v="SP"/>
    <s v="PRIVADO"/>
    <x v="24"/>
    <s v="JANAINA PALMIRO ESP (SPC)"/>
    <s v="10"/>
    <x v="2"/>
    <n v="3"/>
  </r>
  <r>
    <x v="0"/>
    <x v="0"/>
    <n v="62"/>
    <x v="2"/>
    <n v="60975737001204"/>
    <x v="76"/>
    <s v="SÃO PAULO"/>
    <s v="SP"/>
    <s v="PRIVADO"/>
    <x v="27"/>
    <s v="(Vazio) HSP SPC/SPI"/>
    <s v="20"/>
    <x v="0"/>
    <n v="3"/>
  </r>
  <r>
    <x v="0"/>
    <x v="0"/>
    <n v="62"/>
    <x v="2"/>
    <n v="6047087000210"/>
    <x v="78"/>
    <s v="SÃO PAULO"/>
    <s v="SP"/>
    <s v="PRIVADO"/>
    <x v="22"/>
    <s v="ANTONIO TUNES HSP (SPC)"/>
    <s v="20"/>
    <x v="0"/>
    <n v="113"/>
  </r>
  <r>
    <x v="0"/>
    <x v="0"/>
    <n v="62"/>
    <x v="2"/>
    <n v="6047087000210"/>
    <x v="78"/>
    <s v="SÃO PAULO"/>
    <s v="SP"/>
    <s v="PRIVADO"/>
    <x v="24"/>
    <s v="JANAINA PALMIRO ESP (SPC)"/>
    <s v="10"/>
    <x v="2"/>
    <n v="113"/>
  </r>
  <r>
    <x v="0"/>
    <x v="0"/>
    <n v="62"/>
    <x v="2"/>
    <n v="6047087000210"/>
    <x v="78"/>
    <s v="SÃO PAULO"/>
    <s v="SP"/>
    <s v="PRIVADO"/>
    <x v="21"/>
    <s v="(Vazio) EMH SPC/SPI"/>
    <s v="30"/>
    <x v="1"/>
    <n v="113"/>
  </r>
  <r>
    <x v="0"/>
    <x v="0"/>
    <n v="62"/>
    <x v="2"/>
    <n v="28290788000137"/>
    <x v="112"/>
    <s v="SÃO PAULO"/>
    <s v="SP"/>
    <s v="PRIVADO"/>
    <x v="22"/>
    <s v="ANTONIO TUNES HSP (SPC)"/>
    <s v="20"/>
    <x v="0"/>
    <n v="110"/>
  </r>
  <r>
    <x v="0"/>
    <x v="0"/>
    <n v="62"/>
    <x v="2"/>
    <n v="28290788000137"/>
    <x v="112"/>
    <s v="SÃO PAULO"/>
    <s v="SP"/>
    <s v="PRIVADO"/>
    <x v="24"/>
    <s v="JANAINA PALMIRO ESP (SPC)"/>
    <s v="10"/>
    <x v="2"/>
    <n v="110"/>
  </r>
  <r>
    <x v="0"/>
    <x v="0"/>
    <n v="62"/>
    <x v="2"/>
    <n v="28290788000137"/>
    <x v="112"/>
    <s v="SÃO PAULO"/>
    <s v="SP"/>
    <s v="PRIVADO"/>
    <x v="21"/>
    <s v="(Vazio) EMH SPC/SPI"/>
    <s v="30"/>
    <x v="1"/>
    <n v="110"/>
  </r>
  <r>
    <x v="0"/>
    <x v="0"/>
    <n v="62"/>
    <x v="2"/>
    <n v="60961422000155"/>
    <x v="113"/>
    <s v="SÃO PAULO"/>
    <s v="SP"/>
    <s v="PRIVADO"/>
    <x v="22"/>
    <s v="ANTONIO TUNES HSP (SPC)"/>
    <s v="20"/>
    <x v="0"/>
    <n v="9"/>
  </r>
  <r>
    <x v="0"/>
    <x v="0"/>
    <n v="62"/>
    <x v="2"/>
    <n v="60961422000155"/>
    <x v="113"/>
    <s v="SÃO PAULO"/>
    <s v="SP"/>
    <s v="PRIVADO"/>
    <x v="24"/>
    <s v="JANAINA PALMIRO ESP (SPC)"/>
    <s v="10"/>
    <x v="2"/>
    <n v="9"/>
  </r>
  <r>
    <x v="0"/>
    <x v="0"/>
    <n v="62"/>
    <x v="2"/>
    <n v="60961422000155"/>
    <x v="113"/>
    <s v="SÃO PAULO"/>
    <s v="SP"/>
    <s v="PRIVADO"/>
    <x v="21"/>
    <s v="(Vazio) EMH SPC/SPI"/>
    <s v="30"/>
    <x v="1"/>
    <n v="9"/>
  </r>
  <r>
    <x v="0"/>
    <x v="0"/>
    <n v="62"/>
    <x v="2"/>
    <n v="61590410000124"/>
    <x v="82"/>
    <s v="SÃO PAULO"/>
    <s v="SP"/>
    <s v="PRIVADO"/>
    <x v="26"/>
    <s v="CHRISTIANE GARCIA ESP (SPC)"/>
    <s v="30"/>
    <x v="1"/>
    <n v="110"/>
  </r>
  <r>
    <x v="0"/>
    <x v="0"/>
    <n v="62"/>
    <x v="2"/>
    <n v="61590410000124"/>
    <x v="82"/>
    <s v="SÃO PAULO"/>
    <s v="SP"/>
    <s v="PRIVADO"/>
    <x v="23"/>
    <s v="(Vazio) ESP SPC/SPI"/>
    <s v="10"/>
    <x v="2"/>
    <n v="110"/>
  </r>
  <r>
    <x v="0"/>
    <x v="0"/>
    <n v="62"/>
    <x v="2"/>
    <n v="61590410000124"/>
    <x v="82"/>
    <s v="SÃO PAULO"/>
    <s v="SP"/>
    <s v="PRIVADO"/>
    <x v="27"/>
    <s v="(Vazio) HSP SPC/SPI"/>
    <s v="20"/>
    <x v="0"/>
    <n v="110"/>
  </r>
  <r>
    <x v="0"/>
    <x v="0"/>
    <n v="62"/>
    <x v="2"/>
    <n v="13715216000185"/>
    <x v="114"/>
    <s v="SÃO PAULO"/>
    <s v="SP"/>
    <s v="PRIVADO"/>
    <x v="22"/>
    <s v="ANTONIO TUNES HSP (SPC)"/>
    <s v="20"/>
    <x v="0"/>
    <n v="1"/>
  </r>
  <r>
    <x v="0"/>
    <x v="0"/>
    <n v="62"/>
    <x v="2"/>
    <n v="13715216000185"/>
    <x v="114"/>
    <s v="SÃO PAULO"/>
    <s v="SP"/>
    <s v="PRIVADO"/>
    <x v="24"/>
    <s v="JANAINA PALMIRO ESP (SPC)"/>
    <s v="10"/>
    <x v="2"/>
    <n v="1"/>
  </r>
  <r>
    <x v="0"/>
    <x v="0"/>
    <n v="62"/>
    <x v="2"/>
    <n v="13715216000185"/>
    <x v="114"/>
    <s v="SÃO PAULO"/>
    <s v="SP"/>
    <s v="PRIVADO"/>
    <x v="21"/>
    <s v="(Vazio) EMH SPC/SPI"/>
    <s v="30"/>
    <x v="1"/>
    <n v="1"/>
  </r>
  <r>
    <x v="0"/>
    <x v="1"/>
    <n v="66"/>
    <x v="0"/>
    <n v="394544000851"/>
    <x v="115"/>
    <s v="BRASÍLIA"/>
    <s v="DF"/>
    <s v="PUBLICO"/>
    <x v="28"/>
    <s v="MS"/>
    <m/>
    <x v="3"/>
    <n v="232"/>
  </r>
  <r>
    <x v="0"/>
    <x v="1"/>
    <n v="66"/>
    <x v="0"/>
    <n v="394544000851"/>
    <x v="115"/>
    <s v="BRASÍLIA"/>
    <s v="DF"/>
    <s v="PUBLICO"/>
    <x v="28"/>
    <s v="MS"/>
    <m/>
    <x v="3"/>
    <n v="232"/>
  </r>
  <r>
    <x v="0"/>
    <x v="1"/>
    <n v="66"/>
    <x v="0"/>
    <n v="394544000851"/>
    <x v="115"/>
    <s v="BRASÍLIA"/>
    <s v="DF"/>
    <s v="PUBLICO"/>
    <x v="28"/>
    <s v="MS"/>
    <m/>
    <x v="3"/>
    <n v="232"/>
  </r>
  <r>
    <x v="0"/>
    <x v="1"/>
    <n v="66"/>
    <x v="0"/>
    <n v="2476067000394"/>
    <x v="116"/>
    <s v="GOIÂNIA"/>
    <s v="GO"/>
    <s v="PRIVADO"/>
    <x v="10"/>
    <s v="KAREN ROSA HSP (DF/GO/MS/MT/TO)"/>
    <s v="20"/>
    <x v="0"/>
    <n v="2"/>
  </r>
  <r>
    <x v="0"/>
    <x v="1"/>
    <n v="66"/>
    <x v="0"/>
    <n v="2476067000394"/>
    <x v="116"/>
    <s v="GOIÂNIA"/>
    <s v="GO"/>
    <s v="PRIVADO"/>
    <x v="1"/>
    <s v="(Vazio) EMH (AL/BA/CE/GO/MS/MT/PB/PE/PI/RN/SE/TO)"/>
    <s v="30"/>
    <x v="1"/>
    <n v="2"/>
  </r>
  <r>
    <x v="0"/>
    <x v="1"/>
    <n v="66"/>
    <x v="0"/>
    <n v="2476067000394"/>
    <x v="116"/>
    <s v="GOIÂNIA"/>
    <s v="GO"/>
    <s v="PRIVADO"/>
    <x v="11"/>
    <s v="(Vazio) ESP (AC/AM/AP/DF/GO/MA/MS/MT/PA/RO/RR/TO)"/>
    <s v="10"/>
    <x v="2"/>
    <n v="2"/>
  </r>
  <r>
    <x v="0"/>
    <x v="1"/>
    <n v="66"/>
    <x v="0"/>
    <n v="8806754000145"/>
    <x v="117"/>
    <s v="JOÃO PESSOA"/>
    <s v="PB"/>
    <s v="PUBLICO"/>
    <x v="14"/>
    <s v="LENILSON SILVA HSP (PB/PE/RN)"/>
    <s v="20"/>
    <x v="0"/>
    <n v="144"/>
  </r>
  <r>
    <x v="0"/>
    <x v="1"/>
    <n v="66"/>
    <x v="0"/>
    <n v="8806754000145"/>
    <x v="117"/>
    <s v="JOÃO PESSOA"/>
    <s v="PB"/>
    <s v="PUBLICO"/>
    <x v="1"/>
    <s v="(Vazio) EMH (AL/BA/CE/GO/MS/MT/PB/PE/PI/RN/SE/TO)"/>
    <s v="30"/>
    <x v="1"/>
    <n v="144"/>
  </r>
  <r>
    <x v="0"/>
    <x v="1"/>
    <n v="66"/>
    <x v="0"/>
    <n v="8806754000145"/>
    <x v="117"/>
    <s v="JOÃO PESSOA"/>
    <s v="PB"/>
    <s v="PUBLICO"/>
    <x v="2"/>
    <s v="VALERIA BRAGA ESP (CE/MA/PI/BA/AL/SE/PB/PE/RN)"/>
    <s v="10"/>
    <x v="2"/>
    <n v="144"/>
  </r>
  <r>
    <x v="0"/>
    <x v="1"/>
    <n v="64"/>
    <x v="1"/>
    <n v="4602792000125"/>
    <x v="118"/>
    <s v="LAURO DE FREITAS"/>
    <s v="BA"/>
    <s v="PRIVADO"/>
    <x v="0"/>
    <s v="LAIS MAGALHAES HSP (BA/AL/SE)"/>
    <s v="20"/>
    <x v="0"/>
    <n v="6"/>
  </r>
  <r>
    <x v="0"/>
    <x v="1"/>
    <n v="64"/>
    <x v="1"/>
    <n v="4602792000125"/>
    <x v="118"/>
    <s v="LAURO DE FREITAS"/>
    <s v="BA"/>
    <s v="PRIVADO"/>
    <x v="1"/>
    <s v="(Vazio) EMH (AL/BA/CE/GO/MS/MT/PB/PE/PI/RN/SE/TO)"/>
    <s v="30"/>
    <x v="1"/>
    <n v="6"/>
  </r>
  <r>
    <x v="0"/>
    <x v="1"/>
    <n v="64"/>
    <x v="1"/>
    <n v="4602792000125"/>
    <x v="118"/>
    <s v="LAURO DE FREITAS"/>
    <s v="BA"/>
    <s v="PRIVADO"/>
    <x v="2"/>
    <s v="VALERIA BRAGA ESP (CE/MA/PI/BA/AL/SE/PB/PE/RN)"/>
    <s v="10"/>
    <x v="2"/>
    <n v="6"/>
  </r>
  <r>
    <x v="0"/>
    <x v="1"/>
    <n v="64"/>
    <x v="1"/>
    <n v="27372066000169"/>
    <x v="10"/>
    <s v="SALVADOR"/>
    <s v="BA"/>
    <s v="PRIVADO"/>
    <x v="0"/>
    <s v="LAIS MAGALHAES HSP (BA/AL/SE)"/>
    <s v="20"/>
    <x v="0"/>
    <n v="5"/>
  </r>
  <r>
    <x v="0"/>
    <x v="1"/>
    <n v="64"/>
    <x v="1"/>
    <n v="27372066000169"/>
    <x v="10"/>
    <s v="SALVADOR"/>
    <s v="BA"/>
    <s v="PRIVADO"/>
    <x v="1"/>
    <s v="(Vazio) EMH (AL/BA/CE/GO/MS/MT/PB/PE/PI/RN/SE/TO)"/>
    <s v="30"/>
    <x v="1"/>
    <n v="5"/>
  </r>
  <r>
    <x v="0"/>
    <x v="1"/>
    <n v="64"/>
    <x v="1"/>
    <n v="27372066000169"/>
    <x v="10"/>
    <s v="SALVADOR"/>
    <s v="BA"/>
    <s v="PRIVADO"/>
    <x v="2"/>
    <s v="VALERIA BRAGA ESP (CE/MA/PI/BA/AL/SE/PB/PE/RN)"/>
    <s v="10"/>
    <x v="2"/>
    <n v="5"/>
  </r>
  <r>
    <x v="0"/>
    <x v="1"/>
    <n v="64"/>
    <x v="1"/>
    <n v="3925419000142"/>
    <x v="119"/>
    <s v="CUIABÁ"/>
    <s v="MT"/>
    <s v="PRIVADO"/>
    <x v="10"/>
    <s v="KAREN ROSA HSP (DF/GO/MS/MT/TO)"/>
    <s v="20"/>
    <x v="0"/>
    <n v="2"/>
  </r>
  <r>
    <x v="0"/>
    <x v="1"/>
    <n v="64"/>
    <x v="1"/>
    <n v="3925419000142"/>
    <x v="119"/>
    <s v="CUIABÁ"/>
    <s v="MT"/>
    <s v="PRIVADO"/>
    <x v="1"/>
    <s v="(Vazio) EMH (AL/BA/CE/GO/MS/MT/PB/PE/PI/RN/SE/TO)"/>
    <s v="30"/>
    <x v="1"/>
    <n v="2"/>
  </r>
  <r>
    <x v="0"/>
    <x v="1"/>
    <n v="64"/>
    <x v="1"/>
    <n v="3925419000142"/>
    <x v="119"/>
    <s v="CUIABÁ"/>
    <s v="MT"/>
    <s v="PRIVADO"/>
    <x v="11"/>
    <s v="(Vazio) ESP (AC/AM/AP/DF/GO/MA/MS/MT/PA/RO/RR/TO)"/>
    <s v="10"/>
    <x v="2"/>
    <n v="2"/>
  </r>
  <r>
    <x v="0"/>
    <x v="1"/>
    <n v="64"/>
    <x v="1"/>
    <n v="33607045000188"/>
    <x v="120"/>
    <s v="RIO DE JANEIRO"/>
    <s v="RJ"/>
    <s v="PRIVADO"/>
    <x v="15"/>
    <s v="EVELINE GOULART ESP (RJ)"/>
    <s v="10"/>
    <x v="2"/>
    <n v="2"/>
  </r>
  <r>
    <x v="0"/>
    <x v="1"/>
    <n v="64"/>
    <x v="1"/>
    <n v="33607045000188"/>
    <x v="120"/>
    <s v="RIO DE JANEIRO"/>
    <s v="RJ"/>
    <s v="PRIVADO"/>
    <x v="8"/>
    <s v="(Vazio) EMH (PR/RS/SC)"/>
    <s v="30"/>
    <x v="1"/>
    <n v="2"/>
  </r>
  <r>
    <x v="0"/>
    <x v="1"/>
    <n v="64"/>
    <x v="1"/>
    <n v="33607045000188"/>
    <x v="120"/>
    <s v="RIO DE JANEIRO"/>
    <s v="RJ"/>
    <s v="PRIVADO"/>
    <x v="17"/>
    <s v="ROMEU SOARES HSP (RJ)"/>
    <s v="20"/>
    <x v="0"/>
    <n v="2"/>
  </r>
  <r>
    <x v="0"/>
    <x v="1"/>
    <n v="64"/>
    <x v="1"/>
    <n v="394429017429"/>
    <x v="121"/>
    <s v="RIO DE JANEIRO"/>
    <s v="RJ"/>
    <s v="PRIVADO"/>
    <x v="15"/>
    <s v="EVELINE GOULART ESP (RJ)"/>
    <s v="10"/>
    <x v="2"/>
    <n v="8"/>
  </r>
  <r>
    <x v="0"/>
    <x v="1"/>
    <n v="64"/>
    <x v="1"/>
    <n v="394429017429"/>
    <x v="121"/>
    <s v="RIO DE JANEIRO"/>
    <s v="RJ"/>
    <s v="PRIVADO"/>
    <x v="8"/>
    <s v="(Vazio) EMH (PR/RS/SC)"/>
    <s v="30"/>
    <x v="1"/>
    <n v="8"/>
  </r>
  <r>
    <x v="0"/>
    <x v="1"/>
    <n v="64"/>
    <x v="1"/>
    <n v="394429017429"/>
    <x v="121"/>
    <s v="RIO DE JANEIRO"/>
    <s v="RJ"/>
    <s v="PRIVADO"/>
    <x v="17"/>
    <s v="ROMEU SOARES HSP (RJ)"/>
    <s v="20"/>
    <x v="0"/>
    <n v="8"/>
  </r>
  <r>
    <x v="0"/>
    <x v="1"/>
    <n v="64"/>
    <x v="1"/>
    <n v="29435005005198"/>
    <x v="34"/>
    <s v="RIO DE JANEIRO"/>
    <s v="RJ"/>
    <s v="PRIVADO"/>
    <x v="15"/>
    <s v="EVELINE GOULART ESP (RJ)"/>
    <s v="10"/>
    <x v="2"/>
    <n v="14"/>
  </r>
  <r>
    <x v="0"/>
    <x v="1"/>
    <n v="64"/>
    <x v="1"/>
    <n v="29435005005198"/>
    <x v="34"/>
    <s v="RIO DE JANEIRO"/>
    <s v="RJ"/>
    <s v="PRIVADO"/>
    <x v="8"/>
    <s v="(Vazio) EMH (PR/RS/SC)"/>
    <s v="30"/>
    <x v="1"/>
    <n v="14"/>
  </r>
  <r>
    <x v="0"/>
    <x v="1"/>
    <n v="64"/>
    <x v="1"/>
    <n v="29435005005198"/>
    <x v="34"/>
    <s v="RIO DE JANEIRO"/>
    <s v="RJ"/>
    <s v="PRIVADO"/>
    <x v="17"/>
    <s v="ROMEU SOARES HSP (RJ)"/>
    <s v="20"/>
    <x v="0"/>
    <n v="14"/>
  </r>
  <r>
    <x v="0"/>
    <x v="1"/>
    <n v="64"/>
    <x v="1"/>
    <n v="1507901000137"/>
    <x v="51"/>
    <s v="NATAL"/>
    <s v="RN"/>
    <s v="PRIVADO"/>
    <x v="14"/>
    <s v="LENILSON SILVA HSP (PB/PE/RN)"/>
    <s v="20"/>
    <x v="0"/>
    <n v="10"/>
  </r>
  <r>
    <x v="0"/>
    <x v="1"/>
    <n v="64"/>
    <x v="1"/>
    <n v="1507901000137"/>
    <x v="51"/>
    <s v="NATAL"/>
    <s v="RN"/>
    <s v="PRIVADO"/>
    <x v="1"/>
    <s v="(Vazio) EMH (AL/BA/CE/GO/MS/MT/PB/PE/PI/RN/SE/TO)"/>
    <s v="30"/>
    <x v="1"/>
    <n v="10"/>
  </r>
  <r>
    <x v="0"/>
    <x v="1"/>
    <n v="64"/>
    <x v="1"/>
    <n v="1507901000137"/>
    <x v="51"/>
    <s v="NATAL"/>
    <s v="RN"/>
    <s v="PRIVADO"/>
    <x v="2"/>
    <s v="VALERIA BRAGA ESP (CE/MA/PI/BA/AL/SE/PB/PE/RN)"/>
    <s v="10"/>
    <x v="2"/>
    <n v="10"/>
  </r>
  <r>
    <x v="0"/>
    <x v="1"/>
    <n v="64"/>
    <x v="1"/>
    <n v="92963560000160"/>
    <x v="122"/>
    <s v="PORTO ALEGRE"/>
    <s v="RS"/>
    <s v="PUBLICO"/>
    <x v="18"/>
    <s v="ALINE FONSECA HSP (RS)"/>
    <s v="20"/>
    <x v="0"/>
    <n v="20"/>
  </r>
  <r>
    <x v="0"/>
    <x v="1"/>
    <n v="64"/>
    <x v="1"/>
    <n v="92963560000160"/>
    <x v="122"/>
    <s v="PORTO ALEGRE"/>
    <s v="RS"/>
    <s v="PUBLICO"/>
    <x v="7"/>
    <s v="MICHELE MORAES ESP (PR/SC/RS)"/>
    <s v="10"/>
    <x v="2"/>
    <n v="20"/>
  </r>
  <r>
    <x v="0"/>
    <x v="1"/>
    <n v="64"/>
    <x v="1"/>
    <n v="92963560000160"/>
    <x v="122"/>
    <s v="PORTO ALEGRE"/>
    <s v="RS"/>
    <s v="PUBLICO"/>
    <x v="8"/>
    <s v="(Vazio) EMH (PR/RS/SC)"/>
    <s v="30"/>
    <x v="1"/>
    <n v="20"/>
  </r>
  <r>
    <x v="0"/>
    <x v="1"/>
    <n v="64"/>
    <x v="1"/>
    <n v="60884855000316"/>
    <x v="68"/>
    <s v="SÃO PAULO"/>
    <s v="SP"/>
    <s v="PRIVADO"/>
    <x v="23"/>
    <s v="(Vazio) ESP SPC/SPI"/>
    <s v="10"/>
    <x v="2"/>
    <n v="68"/>
  </r>
  <r>
    <x v="0"/>
    <x v="1"/>
    <n v="64"/>
    <x v="1"/>
    <n v="60884855000316"/>
    <x v="68"/>
    <s v="SÃO PAULO"/>
    <s v="SP"/>
    <s v="PRIVADO"/>
    <x v="25"/>
    <s v="TATHIANA PONCE HSP (SPC)"/>
    <s v="20"/>
    <x v="0"/>
    <n v="68"/>
  </r>
  <r>
    <x v="0"/>
    <x v="1"/>
    <n v="64"/>
    <x v="1"/>
    <n v="60448040000122"/>
    <x v="123"/>
    <s v="SÃO PAULO"/>
    <s v="SP"/>
    <s v="PUBLICO"/>
    <x v="26"/>
    <s v="CHRISTIANE GARCIA ESP (SPC)"/>
    <s v="30"/>
    <x v="1"/>
    <n v="97"/>
  </r>
  <r>
    <x v="0"/>
    <x v="1"/>
    <n v="64"/>
    <x v="1"/>
    <n v="60448040000122"/>
    <x v="123"/>
    <s v="SÃO PAULO"/>
    <s v="SP"/>
    <s v="PUBLICO"/>
    <x v="23"/>
    <s v="(Vazio) ESP SPC/SPI"/>
    <s v="10"/>
    <x v="2"/>
    <n v="97"/>
  </r>
  <r>
    <x v="0"/>
    <x v="1"/>
    <n v="64"/>
    <x v="1"/>
    <n v="60448040000122"/>
    <x v="123"/>
    <s v="SÃO PAULO"/>
    <s v="SP"/>
    <s v="PUBLICO"/>
    <x v="27"/>
    <s v="(Vazio) HSP SPC/SPI"/>
    <s v="20"/>
    <x v="0"/>
    <n v="97"/>
  </r>
  <r>
    <x v="0"/>
    <x v="1"/>
    <n v="64"/>
    <x v="1"/>
    <n v="60453024000390"/>
    <x v="72"/>
    <s v="SÃO PAULO"/>
    <s v="SP"/>
    <s v="PRIVADO"/>
    <x v="23"/>
    <s v="(Vazio) ESP SPC/SPI"/>
    <s v="10"/>
    <x v="2"/>
    <n v="7"/>
  </r>
  <r>
    <x v="0"/>
    <x v="1"/>
    <n v="64"/>
    <x v="1"/>
    <n v="60453024000390"/>
    <x v="72"/>
    <s v="SÃO PAULO"/>
    <s v="SP"/>
    <s v="PRIVADO"/>
    <x v="25"/>
    <s v="TATHIANA PONCE HSP (SPC)"/>
    <s v="20"/>
    <x v="0"/>
    <n v="7"/>
  </r>
  <r>
    <x v="0"/>
    <x v="1"/>
    <n v="64"/>
    <x v="1"/>
    <n v="61213674000240"/>
    <x v="73"/>
    <s v="SÃO PAULO"/>
    <s v="SP"/>
    <s v="PRIVADO"/>
    <x v="22"/>
    <s v="ANTONIO TUNES HSP (SPC)"/>
    <s v="20"/>
    <x v="0"/>
    <n v="2"/>
  </r>
  <r>
    <x v="0"/>
    <x v="1"/>
    <n v="64"/>
    <x v="1"/>
    <n v="61213674000240"/>
    <x v="73"/>
    <s v="SÃO PAULO"/>
    <s v="SP"/>
    <s v="PRIVADO"/>
    <x v="23"/>
    <s v="(Vazio) ESP SPC/SPI"/>
    <s v="10"/>
    <x v="2"/>
    <n v="2"/>
  </r>
  <r>
    <x v="0"/>
    <x v="1"/>
    <n v="64"/>
    <x v="1"/>
    <n v="60777901000116"/>
    <x v="124"/>
    <s v="SÃO PAULO"/>
    <s v="SP"/>
    <s v="PRIVADO"/>
    <x v="24"/>
    <s v="JANAINA PALMIRO ESP (SPC)"/>
    <s v="10"/>
    <x v="2"/>
    <n v="10"/>
  </r>
  <r>
    <x v="0"/>
    <x v="1"/>
    <n v="64"/>
    <x v="1"/>
    <n v="60777901000116"/>
    <x v="124"/>
    <s v="SÃO PAULO"/>
    <s v="SP"/>
    <s v="PRIVADO"/>
    <x v="21"/>
    <s v="(Vazio) EMH SPC/SPI"/>
    <s v="30"/>
    <x v="1"/>
    <n v="10"/>
  </r>
  <r>
    <x v="0"/>
    <x v="1"/>
    <n v="64"/>
    <x v="1"/>
    <n v="60777901000116"/>
    <x v="124"/>
    <s v="SÃO PAULO"/>
    <s v="SP"/>
    <s v="PRIVADO"/>
    <x v="25"/>
    <s v="TATHIANA PONCE HSP (SPC)"/>
    <s v="20"/>
    <x v="0"/>
    <n v="10"/>
  </r>
  <r>
    <x v="0"/>
    <x v="1"/>
    <n v="64"/>
    <x v="1"/>
    <n v="60975737000232"/>
    <x v="125"/>
    <s v="SÃO PAULO"/>
    <s v="SP"/>
    <s v="PRIVADO"/>
    <x v="26"/>
    <s v="CHRISTIANE GARCIA ESP (SPC)"/>
    <s v="30"/>
    <x v="1"/>
    <n v="1"/>
  </r>
  <r>
    <x v="0"/>
    <x v="1"/>
    <n v="64"/>
    <x v="1"/>
    <n v="60975737000232"/>
    <x v="125"/>
    <s v="SÃO PAULO"/>
    <s v="SP"/>
    <s v="PRIVADO"/>
    <x v="24"/>
    <s v="JANAINA PALMIRO ESP (SPC)"/>
    <s v="10"/>
    <x v="2"/>
    <n v="1"/>
  </r>
  <r>
    <x v="0"/>
    <x v="1"/>
    <n v="64"/>
    <x v="1"/>
    <n v="60975737000232"/>
    <x v="125"/>
    <s v="SÃO PAULO"/>
    <s v="SP"/>
    <s v="PRIVADO"/>
    <x v="27"/>
    <s v="(Vazio) HSP SPC/SPI"/>
    <s v="20"/>
    <x v="0"/>
    <n v="1"/>
  </r>
  <r>
    <x v="0"/>
    <x v="1"/>
    <n v="64"/>
    <x v="1"/>
    <n v="61599908000158"/>
    <x v="81"/>
    <s v="SÃO PAULO"/>
    <s v="SP"/>
    <s v="PRIVADO"/>
    <x v="23"/>
    <s v="(Vazio) ESP SPC/SPI"/>
    <s v="10"/>
    <x v="2"/>
    <n v="40"/>
  </r>
  <r>
    <x v="0"/>
    <x v="1"/>
    <n v="64"/>
    <x v="1"/>
    <n v="61599908000158"/>
    <x v="81"/>
    <s v="SÃO PAULO"/>
    <s v="SP"/>
    <s v="PRIVADO"/>
    <x v="25"/>
    <s v="TATHIANA PONCE HSP (SPC)"/>
    <s v="20"/>
    <x v="0"/>
    <n v="40"/>
  </r>
  <r>
    <x v="0"/>
    <x v="1"/>
    <n v="64"/>
    <x v="1"/>
    <n v="61590410000124"/>
    <x v="82"/>
    <s v="SÃO PAULO"/>
    <s v="SP"/>
    <s v="PRIVADO"/>
    <x v="26"/>
    <s v="CHRISTIANE GARCIA ESP (SPC)"/>
    <s v="30"/>
    <x v="1"/>
    <n v="30"/>
  </r>
  <r>
    <x v="0"/>
    <x v="1"/>
    <n v="64"/>
    <x v="1"/>
    <n v="61590410000124"/>
    <x v="82"/>
    <s v="SÃO PAULO"/>
    <s v="SP"/>
    <s v="PRIVADO"/>
    <x v="23"/>
    <s v="(Vazio) ESP SPC/SPI"/>
    <s v="10"/>
    <x v="2"/>
    <n v="30"/>
  </r>
  <r>
    <x v="0"/>
    <x v="1"/>
    <n v="64"/>
    <x v="1"/>
    <n v="61590410000124"/>
    <x v="82"/>
    <s v="SÃO PAULO"/>
    <s v="SP"/>
    <s v="PRIVADO"/>
    <x v="27"/>
    <s v="(Vazio) HSP SPC/SPI"/>
    <s v="20"/>
    <x v="0"/>
    <n v="30"/>
  </r>
  <r>
    <x v="0"/>
    <x v="1"/>
    <n v="64"/>
    <x v="1"/>
    <n v="61699567000435"/>
    <x v="126"/>
    <s v="TABOÃO DA SERRA"/>
    <s v="SP"/>
    <s v="PRIVADO"/>
    <x v="21"/>
    <s v="(Vazio) EMH SPC/SPI"/>
    <s v="30"/>
    <x v="1"/>
    <n v="2"/>
  </r>
  <r>
    <x v="0"/>
    <x v="1"/>
    <n v="64"/>
    <x v="1"/>
    <n v="61699567000435"/>
    <x v="126"/>
    <s v="TABOÃO DA SERRA"/>
    <s v="SP"/>
    <s v="PRIVADO"/>
    <x v="23"/>
    <s v="(Vazio) ESP SPC/SPI"/>
    <s v="10"/>
    <x v="2"/>
    <n v="2"/>
  </r>
  <r>
    <x v="0"/>
    <x v="1"/>
    <n v="64"/>
    <x v="1"/>
    <n v="61699567000435"/>
    <x v="126"/>
    <s v="TABOÃO DA SERRA"/>
    <s v="SP"/>
    <s v="PRIVADO"/>
    <x v="25"/>
    <s v="TATHIANA PONCE HSP (SPC)"/>
    <s v="20"/>
    <x v="0"/>
    <n v="2"/>
  </r>
  <r>
    <x v="0"/>
    <x v="1"/>
    <n v="62"/>
    <x v="2"/>
    <n v="5460308000133"/>
    <x v="127"/>
    <s v="MANAUS"/>
    <s v="AM"/>
    <s v="PRIVADO"/>
    <x v="11"/>
    <s v="(Vazio) ESP (AC/AM/AP/DF/GO/MA/MS/MT/PA/RO/RR/TO)"/>
    <s v="10"/>
    <x v="2"/>
    <n v="2"/>
  </r>
  <r>
    <x v="0"/>
    <x v="1"/>
    <n v="62"/>
    <x v="2"/>
    <n v="5460308000133"/>
    <x v="127"/>
    <s v="MANAUS"/>
    <s v="AM"/>
    <s v="PRIVADO"/>
    <x v="12"/>
    <s v="(Vazio) HSP (AC/AM/AP/PA/RO/RR)"/>
    <s v="20"/>
    <x v="0"/>
    <n v="2"/>
  </r>
  <r>
    <x v="0"/>
    <x v="1"/>
    <n v="62"/>
    <x v="2"/>
    <n v="5460308000133"/>
    <x v="127"/>
    <s v="MANAUS"/>
    <s v="AM"/>
    <s v="PRIVADO"/>
    <x v="13"/>
    <s v="WLADIMIR CAMPELO EMH (AC/AM/AP/PA/RO/RR/DF)"/>
    <s v="30"/>
    <x v="1"/>
    <n v="2"/>
  </r>
  <r>
    <x v="0"/>
    <x v="1"/>
    <n v="62"/>
    <x v="2"/>
    <n v="5874946000281"/>
    <x v="86"/>
    <s v="FORTALEZA"/>
    <s v="CE"/>
    <s v="PRIVADO"/>
    <x v="9"/>
    <s v="KLEBER SILVA HSP (CE/MA/PI)"/>
    <s v="20"/>
    <x v="0"/>
    <n v="2"/>
  </r>
  <r>
    <x v="0"/>
    <x v="1"/>
    <n v="62"/>
    <x v="2"/>
    <n v="5874946000281"/>
    <x v="86"/>
    <s v="FORTALEZA"/>
    <s v="CE"/>
    <s v="PRIVADO"/>
    <x v="1"/>
    <s v="(Vazio) EMH (AL/BA/CE/GO/MS/MT/PB/PE/PI/RN/SE/TO)"/>
    <s v="30"/>
    <x v="1"/>
    <n v="2"/>
  </r>
  <r>
    <x v="0"/>
    <x v="1"/>
    <n v="62"/>
    <x v="2"/>
    <n v="5874946000281"/>
    <x v="86"/>
    <s v="FORTALEZA"/>
    <s v="CE"/>
    <s v="PRIVADO"/>
    <x v="2"/>
    <s v="VALERIA BRAGA ESP (CE/MA/PI/BA/AL/SE/PB/PE/RN)"/>
    <s v="10"/>
    <x v="2"/>
    <n v="2"/>
  </r>
  <r>
    <x v="0"/>
    <x v="1"/>
    <n v="62"/>
    <x v="2"/>
    <n v="28102490000156"/>
    <x v="12"/>
    <s v="FORTALEZA"/>
    <s v="CE"/>
    <s v="PESSOA FISICA"/>
    <x v="9"/>
    <s v="KLEBER SILVA HSP (CE/MA/PI)"/>
    <s v="20"/>
    <x v="0"/>
    <n v="20"/>
  </r>
  <r>
    <x v="0"/>
    <x v="1"/>
    <n v="62"/>
    <x v="2"/>
    <n v="28102490000156"/>
    <x v="12"/>
    <s v="FORTALEZA"/>
    <s v="CE"/>
    <s v="PESSOA FISICA"/>
    <x v="1"/>
    <s v="(Vazio) EMH (AL/BA/CE/GO/MS/MT/PB/PE/PI/RN/SE/TO)"/>
    <s v="30"/>
    <x v="1"/>
    <n v="20"/>
  </r>
  <r>
    <x v="0"/>
    <x v="1"/>
    <n v="62"/>
    <x v="2"/>
    <n v="28102490000156"/>
    <x v="12"/>
    <s v="FORTALEZA"/>
    <s v="CE"/>
    <s v="PESSOA FISICA"/>
    <x v="2"/>
    <s v="VALERIA BRAGA ESP (CE/MA/PI/BA/AL/SE/PB/PE/RN)"/>
    <s v="10"/>
    <x v="2"/>
    <n v="20"/>
  </r>
  <r>
    <x v="0"/>
    <x v="1"/>
    <n v="62"/>
    <x v="2"/>
    <n v="23443518000103"/>
    <x v="128"/>
    <s v="FORTALEZA"/>
    <s v="CE"/>
    <s v="PRIVADO"/>
    <x v="9"/>
    <s v="KLEBER SILVA HSP (CE/MA/PI)"/>
    <s v="20"/>
    <x v="0"/>
    <n v="5"/>
  </r>
  <r>
    <x v="0"/>
    <x v="1"/>
    <n v="62"/>
    <x v="2"/>
    <n v="23443518000103"/>
    <x v="128"/>
    <s v="FORTALEZA"/>
    <s v="CE"/>
    <s v="PRIVADO"/>
    <x v="1"/>
    <s v="(Vazio) EMH (AL/BA/CE/GO/MS/MT/PB/PE/PI/RN/SE/TO)"/>
    <s v="30"/>
    <x v="1"/>
    <n v="5"/>
  </r>
  <r>
    <x v="0"/>
    <x v="1"/>
    <n v="62"/>
    <x v="2"/>
    <n v="23443518000103"/>
    <x v="128"/>
    <s v="FORTALEZA"/>
    <s v="CE"/>
    <s v="PRIVADO"/>
    <x v="2"/>
    <s v="VALERIA BRAGA ESP (CE/MA/PI/BA/AL/SE/PB/PE/RN)"/>
    <s v="10"/>
    <x v="2"/>
    <n v="5"/>
  </r>
  <r>
    <x v="0"/>
    <x v="1"/>
    <n v="62"/>
    <x v="2"/>
    <n v="17214149000176"/>
    <x v="90"/>
    <s v="BELO HORIZONTE"/>
    <s v="MG"/>
    <s v="PRIVADO"/>
    <x v="3"/>
    <s v="IWENS SILVA EMH (MG/ES)"/>
    <s v="30"/>
    <x v="1"/>
    <n v="25"/>
  </r>
  <r>
    <x v="0"/>
    <x v="1"/>
    <n v="62"/>
    <x v="2"/>
    <n v="17214149000176"/>
    <x v="90"/>
    <s v="BELO HORIZONTE"/>
    <s v="MG"/>
    <s v="PRIVADO"/>
    <x v="4"/>
    <s v="(Vazio) ESP (ES/MG)"/>
    <s v="10"/>
    <x v="2"/>
    <n v="25"/>
  </r>
  <r>
    <x v="0"/>
    <x v="1"/>
    <n v="62"/>
    <x v="2"/>
    <n v="17214149000176"/>
    <x v="90"/>
    <s v="BELO HORIZONTE"/>
    <s v="MG"/>
    <s v="PRIVADO"/>
    <x v="5"/>
    <s v="(Vazio) HSP (ES/MG)"/>
    <s v="20"/>
    <x v="0"/>
    <n v="25"/>
  </r>
  <r>
    <x v="0"/>
    <x v="1"/>
    <n v="62"/>
    <x v="2"/>
    <n v="60922168000348"/>
    <x v="93"/>
    <s v="RIO DE JANEIRO"/>
    <s v="RJ"/>
    <s v="PRIVADO"/>
    <x v="15"/>
    <s v="EVELINE GOULART ESP (RJ)"/>
    <s v="10"/>
    <x v="2"/>
    <n v="8"/>
  </r>
  <r>
    <x v="0"/>
    <x v="1"/>
    <n v="62"/>
    <x v="2"/>
    <n v="60922168000348"/>
    <x v="93"/>
    <s v="RIO DE JANEIRO"/>
    <s v="RJ"/>
    <s v="PRIVADO"/>
    <x v="8"/>
    <s v="(Vazio) EMH (PR/RS/SC)"/>
    <s v="30"/>
    <x v="1"/>
    <n v="8"/>
  </r>
  <r>
    <x v="0"/>
    <x v="1"/>
    <n v="62"/>
    <x v="2"/>
    <n v="60922168000348"/>
    <x v="93"/>
    <s v="RIO DE JANEIRO"/>
    <s v="RJ"/>
    <s v="PRIVADO"/>
    <x v="17"/>
    <s v="ROMEU SOARES HSP (RJ)"/>
    <s v="20"/>
    <x v="0"/>
    <n v="8"/>
  </r>
  <r>
    <x v="0"/>
    <x v="1"/>
    <n v="62"/>
    <x v="2"/>
    <n v="29435005005198"/>
    <x v="34"/>
    <s v="RIO DE JANEIRO"/>
    <s v="RJ"/>
    <s v="PRIVADO"/>
    <x v="15"/>
    <s v="EVELINE GOULART ESP (RJ)"/>
    <s v="10"/>
    <x v="2"/>
    <n v="6"/>
  </r>
  <r>
    <x v="0"/>
    <x v="1"/>
    <n v="62"/>
    <x v="2"/>
    <n v="29435005005198"/>
    <x v="34"/>
    <s v="RIO DE JANEIRO"/>
    <s v="RJ"/>
    <s v="PRIVADO"/>
    <x v="8"/>
    <s v="(Vazio) EMH (PR/RS/SC)"/>
    <s v="30"/>
    <x v="1"/>
    <n v="6"/>
  </r>
  <r>
    <x v="0"/>
    <x v="1"/>
    <n v="62"/>
    <x v="2"/>
    <n v="29435005005198"/>
    <x v="34"/>
    <s v="RIO DE JANEIRO"/>
    <s v="RJ"/>
    <s v="PRIVADO"/>
    <x v="17"/>
    <s v="ROMEU SOARES HSP (RJ)"/>
    <s v="20"/>
    <x v="0"/>
    <n v="6"/>
  </r>
  <r>
    <x v="0"/>
    <x v="1"/>
    <n v="62"/>
    <x v="2"/>
    <n v="394544021344"/>
    <x v="129"/>
    <s v="RIO DE JANEIRO"/>
    <s v="RJ"/>
    <s v="PUBLICO"/>
    <x v="15"/>
    <s v="EVELINE GOULART ESP (RJ)"/>
    <s v="10"/>
    <x v="2"/>
    <n v="50"/>
  </r>
  <r>
    <x v="0"/>
    <x v="1"/>
    <n v="62"/>
    <x v="2"/>
    <n v="394544021344"/>
    <x v="129"/>
    <s v="RIO DE JANEIRO"/>
    <s v="RJ"/>
    <s v="PUBLICO"/>
    <x v="8"/>
    <s v="(Vazio) EMH (PR/RS/SC)"/>
    <s v="30"/>
    <x v="1"/>
    <n v="50"/>
  </r>
  <r>
    <x v="0"/>
    <x v="1"/>
    <n v="62"/>
    <x v="2"/>
    <n v="394544021344"/>
    <x v="129"/>
    <s v="RIO DE JANEIRO"/>
    <s v="RJ"/>
    <s v="PUBLICO"/>
    <x v="17"/>
    <s v="ROMEU SOARES HSP (RJ)"/>
    <s v="20"/>
    <x v="0"/>
    <n v="50"/>
  </r>
  <r>
    <x v="0"/>
    <x v="1"/>
    <n v="62"/>
    <x v="2"/>
    <n v="9219138000584"/>
    <x v="47"/>
    <s v="RIO DE JANEIRO"/>
    <s v="RJ"/>
    <s v="PRIVADO"/>
    <x v="15"/>
    <s v="EVELINE GOULART ESP (RJ)"/>
    <s v="10"/>
    <x v="2"/>
    <n v="1"/>
  </r>
  <r>
    <x v="0"/>
    <x v="1"/>
    <n v="62"/>
    <x v="2"/>
    <n v="9219138000584"/>
    <x v="47"/>
    <s v="RIO DE JANEIRO"/>
    <s v="RJ"/>
    <s v="PRIVADO"/>
    <x v="16"/>
    <s v="MARCUS BASTOS HSP (RJ)"/>
    <s v="20"/>
    <x v="0"/>
    <n v="1"/>
  </r>
  <r>
    <x v="0"/>
    <x v="1"/>
    <n v="62"/>
    <x v="2"/>
    <n v="9219138000584"/>
    <x v="47"/>
    <s v="RIO DE JANEIRO"/>
    <s v="RJ"/>
    <s v="PRIVADO"/>
    <x v="8"/>
    <s v="(Vazio) EMH (PR/RS/SC)"/>
    <s v="30"/>
    <x v="1"/>
    <n v="1"/>
  </r>
  <r>
    <x v="0"/>
    <x v="1"/>
    <n v="62"/>
    <x v="2"/>
    <n v="92815000000168"/>
    <x v="102"/>
    <s v="PORTO ALEGRE"/>
    <s v="RS"/>
    <s v="PRIVADO"/>
    <x v="18"/>
    <s v="ALINE FONSECA HSP (RS)"/>
    <s v="20"/>
    <x v="0"/>
    <n v="10"/>
  </r>
  <r>
    <x v="0"/>
    <x v="1"/>
    <n v="62"/>
    <x v="2"/>
    <n v="92815000000168"/>
    <x v="102"/>
    <s v="PORTO ALEGRE"/>
    <s v="RS"/>
    <s v="PRIVADO"/>
    <x v="7"/>
    <s v="MICHELE MORAES ESP (PR/SC/RS)"/>
    <s v="10"/>
    <x v="2"/>
    <n v="10"/>
  </r>
  <r>
    <x v="0"/>
    <x v="1"/>
    <n v="62"/>
    <x v="2"/>
    <n v="92815000000168"/>
    <x v="102"/>
    <s v="PORTO ALEGRE"/>
    <s v="RS"/>
    <s v="PRIVADO"/>
    <x v="8"/>
    <s v="(Vazio) EMH (PR/RS/SC)"/>
    <s v="30"/>
    <x v="1"/>
    <n v="10"/>
  </r>
  <r>
    <x v="0"/>
    <x v="1"/>
    <n v="62"/>
    <x v="2"/>
    <n v="60884855000316"/>
    <x v="68"/>
    <s v="SÃO PAULO"/>
    <s v="SP"/>
    <s v="PRIVADO"/>
    <x v="23"/>
    <s v="(Vazio) ESP SPC/SPI"/>
    <s v="10"/>
    <x v="2"/>
    <n v="51"/>
  </r>
  <r>
    <x v="0"/>
    <x v="1"/>
    <n v="62"/>
    <x v="2"/>
    <n v="60884855000316"/>
    <x v="68"/>
    <s v="SÃO PAULO"/>
    <s v="SP"/>
    <s v="PRIVADO"/>
    <x v="25"/>
    <s v="TATHIANA PONCE HSP (SPC)"/>
    <s v="20"/>
    <x v="0"/>
    <n v="51"/>
  </r>
  <r>
    <x v="0"/>
    <x v="1"/>
    <n v="62"/>
    <x v="2"/>
    <n v="60726502000711"/>
    <x v="108"/>
    <s v="SÃO PAULO"/>
    <s v="SP"/>
    <s v="PRIVADO"/>
    <x v="23"/>
    <s v="(Vazio) ESP SPC/SPI"/>
    <s v="10"/>
    <x v="2"/>
    <n v="15"/>
  </r>
  <r>
    <x v="0"/>
    <x v="1"/>
    <n v="62"/>
    <x v="2"/>
    <n v="60726502000711"/>
    <x v="108"/>
    <s v="SÃO PAULO"/>
    <s v="SP"/>
    <s v="PRIVADO"/>
    <x v="25"/>
    <s v="TATHIANA PONCE HSP (SPC)"/>
    <s v="20"/>
    <x v="0"/>
    <n v="15"/>
  </r>
  <r>
    <x v="0"/>
    <x v="1"/>
    <n v="62"/>
    <x v="2"/>
    <n v="61213674000240"/>
    <x v="73"/>
    <s v="SÃO PAULO"/>
    <s v="SP"/>
    <s v="PRIVADO"/>
    <x v="22"/>
    <s v="ANTONIO TUNES HSP (SPC)"/>
    <s v="20"/>
    <x v="0"/>
    <n v="2"/>
  </r>
  <r>
    <x v="0"/>
    <x v="1"/>
    <n v="62"/>
    <x v="2"/>
    <n v="61213674000240"/>
    <x v="73"/>
    <s v="SÃO PAULO"/>
    <s v="SP"/>
    <s v="PRIVADO"/>
    <x v="23"/>
    <s v="(Vazio) ESP SPC/SPI"/>
    <s v="10"/>
    <x v="2"/>
    <n v="2"/>
  </r>
  <r>
    <x v="0"/>
    <x v="1"/>
    <n v="62"/>
    <x v="2"/>
    <n v="60922168000771"/>
    <x v="110"/>
    <s v="SÃO PAULO"/>
    <s v="SP"/>
    <s v="PRIVADO"/>
    <x v="23"/>
    <s v="(Vazio) ESP SPC/SPI"/>
    <s v="10"/>
    <x v="2"/>
    <n v="2"/>
  </r>
  <r>
    <x v="0"/>
    <x v="1"/>
    <n v="62"/>
    <x v="2"/>
    <n v="60922168000771"/>
    <x v="110"/>
    <s v="SÃO PAULO"/>
    <s v="SP"/>
    <s v="PRIVADO"/>
    <x v="25"/>
    <s v="TATHIANA PONCE HSP (SPC)"/>
    <s v="20"/>
    <x v="0"/>
    <n v="2"/>
  </r>
  <r>
    <x v="0"/>
    <x v="1"/>
    <n v="62"/>
    <x v="2"/>
    <n v="60975737001204"/>
    <x v="76"/>
    <s v="SÃO PAULO"/>
    <s v="SP"/>
    <s v="PRIVADO"/>
    <x v="26"/>
    <s v="CHRISTIANE GARCIA ESP (SPC)"/>
    <s v="30"/>
    <x v="1"/>
    <n v="3"/>
  </r>
  <r>
    <x v="0"/>
    <x v="1"/>
    <n v="62"/>
    <x v="2"/>
    <n v="60975737001204"/>
    <x v="76"/>
    <s v="SÃO PAULO"/>
    <s v="SP"/>
    <s v="PRIVADO"/>
    <x v="24"/>
    <s v="JANAINA PALMIRO ESP (SPC)"/>
    <s v="10"/>
    <x v="2"/>
    <n v="3"/>
  </r>
  <r>
    <x v="0"/>
    <x v="1"/>
    <n v="62"/>
    <x v="2"/>
    <n v="60975737001204"/>
    <x v="76"/>
    <s v="SÃO PAULO"/>
    <s v="SP"/>
    <s v="PRIVADO"/>
    <x v="27"/>
    <s v="(Vazio) HSP SPC/SPI"/>
    <s v="20"/>
    <x v="0"/>
    <n v="3"/>
  </r>
  <r>
    <x v="0"/>
    <x v="1"/>
    <n v="62"/>
    <x v="2"/>
    <n v="44649812028490"/>
    <x v="80"/>
    <s v="SÃO PAULO"/>
    <s v="SP"/>
    <s v="PRIVADO"/>
    <x v="23"/>
    <s v="(Vazio) ESP SPC/SPI"/>
    <s v="10"/>
    <x v="2"/>
    <n v="1"/>
  </r>
  <r>
    <x v="0"/>
    <x v="1"/>
    <n v="62"/>
    <x v="2"/>
    <n v="44649812028490"/>
    <x v="80"/>
    <s v="SÃO PAULO"/>
    <s v="SP"/>
    <s v="PRIVADO"/>
    <x v="25"/>
    <s v="TATHIANA PONCE HSP (SPC)"/>
    <s v="20"/>
    <x v="0"/>
    <n v="1"/>
  </r>
  <r>
    <x v="0"/>
    <x v="1"/>
    <n v="62"/>
    <x v="2"/>
    <n v="60961422000155"/>
    <x v="113"/>
    <s v="SÃO PAULO"/>
    <s v="SP"/>
    <s v="PRIVADO"/>
    <x v="22"/>
    <s v="ANTONIO TUNES HSP (SPC)"/>
    <s v="20"/>
    <x v="0"/>
    <n v="2"/>
  </r>
  <r>
    <x v="0"/>
    <x v="1"/>
    <n v="62"/>
    <x v="2"/>
    <n v="60961422000155"/>
    <x v="113"/>
    <s v="SÃO PAULO"/>
    <s v="SP"/>
    <s v="PRIVADO"/>
    <x v="24"/>
    <s v="JANAINA PALMIRO ESP (SPC)"/>
    <s v="10"/>
    <x v="2"/>
    <n v="2"/>
  </r>
  <r>
    <x v="0"/>
    <x v="1"/>
    <n v="62"/>
    <x v="2"/>
    <n v="60961422000155"/>
    <x v="113"/>
    <s v="SÃO PAULO"/>
    <s v="SP"/>
    <s v="PRIVADO"/>
    <x v="21"/>
    <s v="(Vazio) EMH SPC/SPI"/>
    <s v="30"/>
    <x v="1"/>
    <n v="2"/>
  </r>
  <r>
    <x v="0"/>
    <x v="1"/>
    <n v="62"/>
    <x v="2"/>
    <n v="61590410000124"/>
    <x v="82"/>
    <s v="SÃO PAULO"/>
    <s v="SP"/>
    <s v="PRIVADO"/>
    <x v="26"/>
    <s v="CHRISTIANE GARCIA ESP (SPC)"/>
    <s v="30"/>
    <x v="1"/>
    <n v="20"/>
  </r>
  <r>
    <x v="0"/>
    <x v="1"/>
    <n v="62"/>
    <x v="2"/>
    <n v="61590410000124"/>
    <x v="82"/>
    <s v="SÃO PAULO"/>
    <s v="SP"/>
    <s v="PRIVADO"/>
    <x v="23"/>
    <s v="(Vazio) ESP SPC/SPI"/>
    <s v="10"/>
    <x v="2"/>
    <n v="20"/>
  </r>
  <r>
    <x v="0"/>
    <x v="1"/>
    <n v="62"/>
    <x v="2"/>
    <n v="61590410000124"/>
    <x v="82"/>
    <s v="SÃO PAULO"/>
    <s v="SP"/>
    <s v="PRIVADO"/>
    <x v="27"/>
    <s v="(Vazio) HSP SPC/SPI"/>
    <s v="20"/>
    <x v="0"/>
    <n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">
  <r>
    <s v="GERENTES"/>
    <x v="0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2387.0700000000002"/>
    <n v="9"/>
    <n v="2387.0664000000002"/>
    <s v=""/>
    <s v=""/>
    <s v=""/>
    <n v="3.6000000000058208E-3"/>
  </r>
  <r>
    <s v="GERENTES"/>
    <x v="0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2387.0700000000002"/>
    <n v="9"/>
    <n v="2387.0664000000002"/>
    <s v=""/>
    <s v=""/>
    <s v=""/>
    <n v="3.6000000000058208E-3"/>
  </r>
  <r>
    <s v="GERENTES"/>
    <x v="0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2387.0700000000002"/>
    <n v="9"/>
    <n v="2387.0664000000002"/>
    <s v=""/>
    <s v=""/>
    <s v=""/>
    <n v="3.6000000000058208E-3"/>
  </r>
  <r>
    <s v="GERENTES"/>
    <x v="1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1159.3900000000001"/>
    <n v="11"/>
    <n v="1159.3922"/>
    <s v=""/>
    <s v=""/>
    <s v=""/>
    <n v="-2.1999999999025022E-3"/>
  </r>
  <r>
    <s v="GERENTES"/>
    <x v="1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1159.3900000000001"/>
    <n v="11"/>
    <n v="1159.3922"/>
    <s v=""/>
    <s v=""/>
    <s v=""/>
    <n v="-2.1999999999025022E-3"/>
  </r>
  <r>
    <s v="GERENTES"/>
    <x v="1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1159.3900000000001"/>
    <n v="11"/>
    <n v="1159.3922"/>
    <s v=""/>
    <s v=""/>
    <s v=""/>
    <n v="-2.1999999999025022E-3"/>
  </r>
  <r>
    <s v="GERENTES"/>
    <x v="2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1193.53"/>
    <n v="10"/>
    <n v="1193.5332000000001"/>
    <s v=""/>
    <s v=""/>
    <s v=""/>
    <n v="-3.200000000106229E-3"/>
  </r>
  <r>
    <s v="GERENTES"/>
    <x v="2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1193.53"/>
    <n v="10"/>
    <n v="1193.5332000000001"/>
    <s v=""/>
    <s v=""/>
    <s v=""/>
    <n v="-3.200000000106229E-3"/>
  </r>
  <r>
    <s v="GERENTES"/>
    <x v="2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1193.53"/>
    <n v="10"/>
    <n v="1193.5332000000001"/>
    <s v=""/>
    <s v=""/>
    <s v=""/>
    <n v="-3.200000000106229E-3"/>
  </r>
  <r>
    <s v="GERENTES"/>
    <x v="3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555"/>
    <n v="504"/>
    <n v="0.90800000000000003"/>
    <n v="384.17"/>
    <n v="6"/>
    <n v="384.16809999999998"/>
    <s v=""/>
    <s v=""/>
    <s v=""/>
    <n v="1.9000000000346517E-3"/>
  </r>
  <r>
    <s v="GERENTES"/>
    <x v="3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420"/>
    <n v="294"/>
    <n v="0.7"/>
    <n v="0"/>
    <n v="6"/>
    <n v="0"/>
    <s v=""/>
    <s v=""/>
    <s v=""/>
    <n v="0"/>
  </r>
  <r>
    <s v="GERENTES"/>
    <x v="3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525"/>
    <n v="444"/>
    <n v="0.84599999999999997"/>
    <n v="239.75"/>
    <n v="6"/>
    <n v="239.7525"/>
    <s v=""/>
    <s v=""/>
    <s v=""/>
    <n v="-2.4999999999977263E-3"/>
  </r>
  <r>
    <s v="GERENTES"/>
    <x v="4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84"/>
    <n v="431"/>
    <n v="1.1220000000000001"/>
    <n v="971.18"/>
    <n v="5"/>
    <n v="971.17849999999999"/>
    <s v=""/>
    <s v=""/>
    <s v=""/>
    <n v="1.4999999999645297E-3"/>
  </r>
  <r>
    <s v="GERENTES"/>
    <x v="4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480"/>
    <n v="287"/>
    <n v="0.59799999999999998"/>
    <n v="0"/>
    <n v="5"/>
    <n v="0"/>
    <s v=""/>
    <s v=""/>
    <s v=""/>
    <n v="0"/>
  </r>
  <r>
    <s v="GERENTES"/>
    <x v="4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36"/>
    <n v="326"/>
    <n v="0.97"/>
    <n v="410.4"/>
    <n v="5"/>
    <n v="410.39980000000003"/>
    <s v=""/>
    <s v=""/>
    <s v=""/>
    <n v="1.9999999994979589E-4"/>
  </r>
  <r>
    <s v="GERENTES"/>
    <x v="5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15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225"/>
    <n v="120"/>
    <n v="0.53300000000000003"/>
    <n v="0"/>
    <n v="4"/>
    <n v="0"/>
    <s v=""/>
    <s v=""/>
    <s v=""/>
    <n v="0"/>
  </r>
  <r>
    <s v="GERENTES"/>
    <x v="5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375"/>
    <n v="246"/>
    <n v="0.65600000000000003"/>
    <n v="0"/>
    <n v="4"/>
    <n v="0"/>
    <s v=""/>
    <s v=""/>
    <s v=""/>
    <n v="0"/>
  </r>
  <r>
    <s v="GERENTES"/>
    <x v="6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432"/>
    <n v="708"/>
    <n v="1.639"/>
    <n v="846.21"/>
    <n v="12"/>
    <n v="846.20550000000003"/>
    <s v=""/>
    <s v=""/>
    <s v=""/>
    <n v="4.500000000007276E-3"/>
  </r>
  <r>
    <s v="GERENTES"/>
    <x v="6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432"/>
    <n v="502"/>
    <n v="1.1619999999999999"/>
    <n v="846.21"/>
    <n v="12"/>
    <n v="846.20550000000003"/>
    <s v=""/>
    <s v=""/>
    <s v=""/>
    <n v="4.500000000007276E-3"/>
  </r>
  <r>
    <s v="GERENTES"/>
    <x v="6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480"/>
    <n v="525"/>
    <n v="1.0940000000000001"/>
    <n v="846.21"/>
    <n v="12"/>
    <n v="846.20550000000003"/>
    <s v=""/>
    <s v=""/>
    <s v=""/>
    <n v="4.500000000007276E-3"/>
  </r>
  <r>
    <s v="GERENTES"/>
    <x v="7"/>
    <s v="claudia.bueno@cslbehring.com"/>
    <x v="0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282.07"/>
    <e v="#N/A"/>
    <e v="#REF!"/>
    <s v=""/>
    <s v=""/>
    <s v=""/>
    <e v="#REF!"/>
  </r>
  <r>
    <s v="GERENTES"/>
    <x v="7"/>
    <s v="fernando.leony@cslbehring.com"/>
    <x v="1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282.07"/>
    <e v="#N/A"/>
    <e v="#REF!"/>
    <s v=""/>
    <s v=""/>
    <s v=""/>
    <e v="#REF!"/>
  </r>
  <r>
    <s v="GERENTES"/>
    <x v="7"/>
    <s v="rafael.esteves@cslbehring.com"/>
    <x v="2"/>
    <n v="0"/>
    <x v="0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282.07"/>
    <e v="#N/A"/>
    <e v="#REF!"/>
    <s v=""/>
    <s v=""/>
    <s v=""/>
    <e v="#REF!"/>
  </r>
  <r>
    <s v="REPRESENTANTES"/>
    <x v="0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bruna.claro@cslbehring.com"/>
    <x v="6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8.35"/>
    <n v="9"/>
    <s v=""/>
    <n v="1568.3490999999999"/>
    <s v=""/>
    <s v=""/>
    <n v="9.0000000000145519E-4"/>
  </r>
  <r>
    <s v="REPRESENTANTES"/>
    <x v="0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s v=""/>
    <n v="1569.3039000000001"/>
    <n v="-3.9000000001578883E-3"/>
  </r>
  <r>
    <s v="REPRESENTANTES"/>
    <x v="0"/>
    <s v="eveline.goulart@cslbehring.com"/>
    <x v="8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8.35"/>
    <n v="9"/>
    <s v=""/>
    <n v="1568.3490999999999"/>
    <s v=""/>
    <s v=""/>
    <n v="9.0000000000145519E-4"/>
  </r>
  <r>
    <s v="REPRESENTANTES"/>
    <x v="0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s v=""/>
    <n v="1569.3039000000001"/>
    <n v="-3.9000000001578883E-3"/>
  </r>
  <r>
    <s v="REPRESENTANTES"/>
    <x v="0"/>
    <s v="janaina.palmiro@cslbehring.com"/>
    <x v="11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8.35"/>
    <n v="9"/>
    <s v=""/>
    <n v="1568.3490999999999"/>
    <s v=""/>
    <s v=""/>
    <n v="9.0000000000145519E-4"/>
  </r>
  <r>
    <s v="REPRESENTANTES"/>
    <x v="0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michele.moraes@cslbehring.com"/>
    <x v="17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8.35"/>
    <n v="9"/>
    <s v=""/>
    <n v="1568.3490999999999"/>
    <s v=""/>
    <s v=""/>
    <n v="9.0000000000145519E-4"/>
  </r>
  <r>
    <s v="REPRESENTANTES"/>
    <x v="0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n v="1569.3039000000001"/>
    <s v=""/>
    <n v="-3.9000000001578883E-3"/>
  </r>
  <r>
    <s v="REPRESENTANTES"/>
    <x v="0"/>
    <s v="valeria.braga@cslbehring.com"/>
    <x v="20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8.35"/>
    <n v="9"/>
    <s v=""/>
    <n v="1568.3490999999999"/>
    <s v=""/>
    <s v=""/>
    <n v="9.0000000000145519E-4"/>
  </r>
  <r>
    <s v="REPRESENTANTES"/>
    <x v="0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809418.24"/>
    <n v="5039971.96"/>
    <n v="1.323"/>
    <n v="1569.3"/>
    <n v="9"/>
    <s v=""/>
    <s v=""/>
    <s v=""/>
    <n v="1569.3039000000001"/>
    <n v="-3.9000000001578883E-3"/>
  </r>
  <r>
    <s v="REPRESENTANTES"/>
    <x v="1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bruna.claro@cslbehring.com"/>
    <x v="6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36"/>
    <n v="11"/>
    <s v=""/>
    <n v="773.35900000000004"/>
    <s v=""/>
    <s v=""/>
    <n v="9.9999999997635314E-4"/>
  </r>
  <r>
    <s v="REPRESENTANTES"/>
    <x v="1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s v=""/>
    <n v="773.07119999999998"/>
    <n v="-1.199999999926149E-3"/>
  </r>
  <r>
    <s v="REPRESENTANTES"/>
    <x v="1"/>
    <s v="eveline.goulart@cslbehring.com"/>
    <x v="8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36"/>
    <n v="11"/>
    <s v=""/>
    <n v="773.35900000000004"/>
    <s v=""/>
    <s v=""/>
    <n v="9.9999999997635314E-4"/>
  </r>
  <r>
    <s v="REPRESENTANTES"/>
    <x v="1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s v=""/>
    <n v="773.07119999999998"/>
    <n v="-1.199999999926149E-3"/>
  </r>
  <r>
    <s v="REPRESENTANTES"/>
    <x v="1"/>
    <s v="janaina.palmiro@cslbehring.com"/>
    <x v="11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36"/>
    <n v="11"/>
    <s v=""/>
    <n v="773.35900000000004"/>
    <s v=""/>
    <s v=""/>
    <n v="9.9999999997635314E-4"/>
  </r>
  <r>
    <s v="REPRESENTANTES"/>
    <x v="1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michele.moraes@cslbehring.com"/>
    <x v="17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36"/>
    <n v="11"/>
    <s v=""/>
    <n v="773.35900000000004"/>
    <s v=""/>
    <s v=""/>
    <n v="9.9999999997635314E-4"/>
  </r>
  <r>
    <s v="REPRESENTANTES"/>
    <x v="1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n v="773.07119999999998"/>
    <s v=""/>
    <n v="-1.199999999926149E-3"/>
  </r>
  <r>
    <s v="REPRESENTANTES"/>
    <x v="1"/>
    <s v="valeria.braga@cslbehring.com"/>
    <x v="20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36"/>
    <n v="11"/>
    <s v=""/>
    <n v="773.35900000000004"/>
    <s v=""/>
    <s v=""/>
    <n v="9.9999999997635314E-4"/>
  </r>
  <r>
    <s v="REPRESENTANTES"/>
    <x v="1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759576.82"/>
    <n v="3927990.93"/>
    <n v="1.0449999999999999"/>
    <n v="773.07"/>
    <n v="11"/>
    <s v=""/>
    <s v=""/>
    <s v=""/>
    <n v="773.07119999999998"/>
    <n v="-1.199999999926149E-3"/>
  </r>
  <r>
    <s v="REPRESENTANTES"/>
    <x v="2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bruna.claro@cslbehring.com"/>
    <x v="6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17"/>
    <n v="10"/>
    <s v=""/>
    <n v="784.17449999999997"/>
    <s v=""/>
    <s v=""/>
    <n v="-4.500000000007276E-3"/>
  </r>
  <r>
    <s v="REPRESENTANTES"/>
    <x v="2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s v=""/>
    <n v="784.65189999999996"/>
    <n v="-1.8999999999778083E-3"/>
  </r>
  <r>
    <s v="REPRESENTANTES"/>
    <x v="2"/>
    <s v="eveline.goulart@cslbehring.com"/>
    <x v="8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17"/>
    <n v="10"/>
    <s v=""/>
    <n v="784.17449999999997"/>
    <s v=""/>
    <s v=""/>
    <n v="-4.500000000007276E-3"/>
  </r>
  <r>
    <s v="REPRESENTANTES"/>
    <x v="2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s v=""/>
    <n v="784.65189999999996"/>
    <n v="-1.8999999999778083E-3"/>
  </r>
  <r>
    <s v="REPRESENTANTES"/>
    <x v="2"/>
    <s v="janaina.palmiro@cslbehring.com"/>
    <x v="11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17"/>
    <n v="10"/>
    <s v=""/>
    <n v="784.17449999999997"/>
    <s v=""/>
    <s v=""/>
    <n v="-4.500000000007276E-3"/>
  </r>
  <r>
    <s v="REPRESENTANTES"/>
    <x v="2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michele.moraes@cslbehring.com"/>
    <x v="17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17"/>
    <n v="10"/>
    <s v=""/>
    <n v="784.17449999999997"/>
    <s v=""/>
    <s v=""/>
    <n v="-4.500000000007276E-3"/>
  </r>
  <r>
    <s v="REPRESENTANTES"/>
    <x v="2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n v="784.65189999999996"/>
    <s v=""/>
    <n v="-1.8999999999778083E-3"/>
  </r>
  <r>
    <s v="REPRESENTANTES"/>
    <x v="2"/>
    <s v="valeria.braga@cslbehring.com"/>
    <x v="20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17"/>
    <n v="10"/>
    <s v=""/>
    <n v="784.17449999999997"/>
    <s v=""/>
    <s v=""/>
    <n v="-4.500000000007276E-3"/>
  </r>
  <r>
    <s v="REPRESENTANTES"/>
    <x v="2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2257954.31"/>
    <n v="3602445.27"/>
    <n v="1.595"/>
    <n v="784.65"/>
    <n v="10"/>
    <s v=""/>
    <s v=""/>
    <s v=""/>
    <n v="784.65189999999996"/>
    <n v="-1.8999999999778083E-3"/>
  </r>
  <r>
    <s v="REPRESENTANTES"/>
    <x v="3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50"/>
    <n v="137"/>
    <n v="0.91300000000000003"/>
    <n v="386.28"/>
    <n v="6"/>
    <s v=""/>
    <s v=""/>
    <n v="386.28359999999998"/>
    <s v=""/>
    <n v="-3.6000000000058208E-3"/>
  </r>
  <r>
    <s v="REPRESENTANTES"/>
    <x v="3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95"/>
    <n v="310"/>
    <n v="1.59"/>
    <n v="1176.98"/>
    <n v="6"/>
    <s v=""/>
    <s v=""/>
    <n v="1176.9779000000001"/>
    <s v=""/>
    <n v="2.0999999999276042E-3"/>
  </r>
  <r>
    <s v="REPRESENTANTES"/>
    <x v="3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0"/>
    <n v="31"/>
    <n v="0.51700000000000002"/>
    <n v="0"/>
    <n v="6"/>
    <s v=""/>
    <s v=""/>
    <n v="0"/>
    <s v=""/>
    <n v="0"/>
  </r>
  <r>
    <s v="REPRESENTANTES"/>
    <x v="3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180"/>
    <n v="117"/>
    <n v="0.65"/>
    <n v="0"/>
    <n v="6"/>
    <s v=""/>
    <s v=""/>
    <s v=""/>
    <n v="0"/>
    <n v="0"/>
  </r>
  <r>
    <s v="REPRESENTANTES"/>
    <x v="3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0"/>
    <n v="8"/>
    <n v="0.13300000000000001"/>
    <n v="0"/>
    <n v="6"/>
    <s v=""/>
    <s v=""/>
    <n v="0"/>
    <s v=""/>
    <n v="0"/>
  </r>
  <r>
    <s v="REPRESENTANTES"/>
    <x v="3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45"/>
    <n v="29"/>
    <n v="0.64400000000000002"/>
    <n v="0"/>
    <n v="6"/>
    <s v=""/>
    <s v=""/>
    <s v=""/>
    <n v="0"/>
    <n v="0"/>
  </r>
  <r>
    <s v="REPRESENTANTES"/>
    <x v="3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5"/>
    <n v="83"/>
    <n v="1.107"/>
    <n v="771.79"/>
    <n v="6"/>
    <s v=""/>
    <s v=""/>
    <n v="771.79489999999998"/>
    <s v=""/>
    <n v="-4.9000000000205546E-3"/>
  </r>
  <r>
    <s v="REPRESENTANTES"/>
    <x v="3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95"/>
    <n v="172"/>
    <n v="0.88200000000000001"/>
    <n v="248.78"/>
    <n v="6"/>
    <s v=""/>
    <s v=""/>
    <n v="248.77850000000001"/>
    <s v=""/>
    <n v="1.4999999999929514E-3"/>
  </r>
  <r>
    <s v="REPRESENTANTES"/>
    <x v="3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90"/>
    <n v="28"/>
    <n v="0.311"/>
    <n v="0"/>
    <n v="6"/>
    <s v=""/>
    <s v=""/>
    <n v="0"/>
    <s v=""/>
    <n v="0"/>
  </r>
  <r>
    <s v="REPRESENTANTES"/>
    <x v="3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45"/>
    <n v="11"/>
    <n v="0.24399999999999999"/>
    <n v="0"/>
    <n v="6"/>
    <s v=""/>
    <s v=""/>
    <n v="0"/>
    <s v=""/>
    <n v="0"/>
  </r>
  <r>
    <s v="REPRESENTANTES"/>
    <x v="3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90"/>
    <n v="77"/>
    <n v="0.85599999999999998"/>
    <n v="241.44"/>
    <n v="6"/>
    <s v=""/>
    <s v=""/>
    <n v="241.44489999999999"/>
    <s v=""/>
    <n v="-4.8999999999921329E-3"/>
  </r>
  <r>
    <s v="REPRESENTANTES"/>
    <x v="3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80"/>
    <n v="193"/>
    <n v="1.0720000000000001"/>
    <n v="664.7"/>
    <n v="6"/>
    <s v=""/>
    <s v=""/>
    <n v="664.70309999999995"/>
    <s v=""/>
    <n v="-3.0999999999039574E-3"/>
  </r>
  <r>
    <s v="REPRESENTANTES"/>
    <x v="3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20"/>
    <n v="46"/>
    <n v="0.38300000000000001"/>
    <n v="0"/>
    <n v="6"/>
    <s v=""/>
    <s v=""/>
    <n v="0"/>
    <s v=""/>
    <n v="0"/>
  </r>
  <r>
    <s v="REPRESENTANTES"/>
    <x v="3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15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41"/>
    <n v="0.56899999999999995"/>
    <n v="0"/>
    <n v="5"/>
    <s v=""/>
    <s v=""/>
    <n v="0"/>
    <s v=""/>
    <n v="0"/>
  </r>
  <r>
    <s v="REPRESENTANTES"/>
    <x v="4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96"/>
    <n v="220"/>
    <n v="2.2919999999999998"/>
    <n v="1176.98"/>
    <n v="5"/>
    <s v=""/>
    <s v=""/>
    <n v="1176.9779000000001"/>
    <s v=""/>
    <n v="2.0999999999276042E-3"/>
  </r>
  <r>
    <s v="REPRESENTANTES"/>
    <x v="4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0"/>
    <n v="32"/>
    <n v="0.53300000000000003"/>
    <n v="0"/>
    <n v="5"/>
    <s v=""/>
    <s v=""/>
    <n v="0"/>
    <s v=""/>
    <n v="0"/>
  </r>
  <r>
    <s v="REPRESENTANTES"/>
    <x v="4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108"/>
    <n v="51"/>
    <n v="0.47199999999999998"/>
    <n v="0"/>
    <n v="5"/>
    <s v=""/>
    <s v=""/>
    <s v=""/>
    <n v="0"/>
    <n v="0"/>
  </r>
  <r>
    <s v="REPRESENTANTES"/>
    <x v="4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36"/>
    <n v="3"/>
    <n v="8.3000000000000004E-2"/>
    <n v="0"/>
    <n v="5"/>
    <s v=""/>
    <s v=""/>
    <n v="0"/>
    <s v=""/>
    <n v="0"/>
  </r>
  <r>
    <s v="REPRESENTANTES"/>
    <x v="4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6"/>
    <n v="38"/>
    <n v="1.056"/>
    <n v="389.38"/>
    <n v="5"/>
    <s v=""/>
    <s v=""/>
    <s v=""/>
    <n v="389.37580000000003"/>
    <n v="4.1999999999688953E-3"/>
  </r>
  <r>
    <s v="REPRESENTANTES"/>
    <x v="4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32"/>
    <n v="79"/>
    <n v="0.59799999999999998"/>
    <n v="0"/>
    <n v="5"/>
    <s v=""/>
    <s v=""/>
    <n v="0"/>
    <s v=""/>
    <n v="0"/>
  </r>
  <r>
    <s v="REPRESENTANTES"/>
    <x v="4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0"/>
    <n v="73"/>
    <n v="1.2170000000000001"/>
    <n v="1176.98"/>
    <n v="5"/>
    <s v=""/>
    <s v=""/>
    <n v="1176.9779000000001"/>
    <s v=""/>
    <n v="2.0999999999276042E-3"/>
  </r>
  <r>
    <s v="REPRESENTANTES"/>
    <x v="4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96"/>
    <n v="99"/>
    <n v="1.0309999999999999"/>
    <n v="575.45000000000005"/>
    <n v="5"/>
    <s v=""/>
    <s v=""/>
    <n v="575.45320000000004"/>
    <s v=""/>
    <n v="-3.1999999999925421E-3"/>
  </r>
  <r>
    <s v="REPRESENTANTES"/>
    <x v="4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44"/>
    <n v="34"/>
    <n v="0.23599999999999999"/>
    <n v="0"/>
    <n v="5"/>
    <s v=""/>
    <s v=""/>
    <n v="0"/>
    <s v=""/>
    <n v="0"/>
  </r>
  <r>
    <s v="REPRESENTANTES"/>
    <x v="4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0"/>
    <n v="141"/>
    <n v="2.35"/>
    <n v="1176.98"/>
    <n v="5"/>
    <s v=""/>
    <s v=""/>
    <n v="1176.9779000000001"/>
    <s v=""/>
    <n v="2.0999999999276042E-3"/>
  </r>
  <r>
    <s v="REPRESENTANTES"/>
    <x v="4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32"/>
    <n v="103"/>
    <n v="0.78"/>
    <n v="0"/>
    <n v="5"/>
    <s v=""/>
    <s v=""/>
    <n v="0"/>
    <s v=""/>
    <n v="0"/>
  </r>
  <r>
    <s v="REPRESENTANTES"/>
    <x v="4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20"/>
    <n v="128"/>
    <n v="1.0669999999999999"/>
    <n v="662.97"/>
    <n v="5"/>
    <s v=""/>
    <s v=""/>
    <n v="662.97379999999998"/>
    <s v=""/>
    <n v="-3.7999999999556167E-3"/>
  </r>
  <r>
    <s v="REPRESENTANTES"/>
    <x v="4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48"/>
    <n v="2"/>
    <n v="4.2000000000000003E-2"/>
    <n v="0"/>
    <n v="5"/>
    <s v=""/>
    <s v=""/>
    <s v=""/>
    <n v="0"/>
    <n v="0"/>
  </r>
  <r>
    <s v="REPRESENTANTES"/>
    <x v="5"/>
    <s v="bruna.claro@cslbehring.com"/>
    <x v="6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7.5"/>
    <n v="28"/>
    <n v="0.747"/>
    <n v="0"/>
    <n v="4"/>
    <s v=""/>
    <s v=""/>
    <s v=""/>
    <n v="0"/>
    <n v="0"/>
  </r>
  <r>
    <s v="REPRESENTANTES"/>
    <x v="5"/>
    <s v="janaina.palmiro@cslbehring.com"/>
    <x v="11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300"/>
    <n v="218"/>
    <n v="0.72699999999999998"/>
    <n v="0"/>
    <n v="4"/>
    <s v=""/>
    <n v="0"/>
    <s v=""/>
    <s v=""/>
    <n v="0"/>
  </r>
  <r>
    <s v="REPRESENTANTES"/>
    <x v="5"/>
    <s v="valeria.braga@cslbehring.com"/>
    <x v="20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187.5"/>
    <n v="120"/>
    <n v="0.64"/>
    <n v="0"/>
    <n v="4"/>
    <s v=""/>
    <n v="0"/>
    <s v=""/>
    <s v=""/>
    <n v="0"/>
  </r>
  <r>
    <s v="REPRESENTANTES"/>
    <x v="5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37.5"/>
    <n v="0"/>
    <n v="0"/>
    <n v="0"/>
    <n v="4"/>
    <s v=""/>
    <s v=""/>
    <s v=""/>
    <n v="0"/>
    <n v="0"/>
  </r>
  <r>
    <s v="REPRESENTANTES"/>
    <x v="6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89"/>
    <n v="1.236"/>
    <n v="564.12"/>
    <n v="12"/>
    <s v=""/>
    <s v=""/>
    <n v="564.12350000000004"/>
    <s v=""/>
    <n v="-3.5000000000309228E-3"/>
  </r>
  <r>
    <s v="REPRESENTANTES"/>
    <x v="6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122"/>
    <n v="1.694"/>
    <n v="564.12"/>
    <n v="12"/>
    <s v=""/>
    <s v=""/>
    <n v="564.12350000000004"/>
    <s v=""/>
    <n v="-3.5000000000309228E-3"/>
  </r>
  <r>
    <s v="REPRESENTANTES"/>
    <x v="6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99"/>
    <n v="1.375"/>
    <n v="564.12"/>
    <n v="12"/>
    <s v=""/>
    <s v=""/>
    <n v="564.12350000000004"/>
    <s v=""/>
    <n v="-3.5000000000309228E-3"/>
  </r>
  <r>
    <s v="REPRESENTANTES"/>
    <x v="6"/>
    <s v="bruna.claro@cslbehring.com"/>
    <x v="6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72"/>
    <n v="96"/>
    <n v="1.333"/>
    <n v="564.12"/>
    <n v="12"/>
    <s v=""/>
    <n v="564.12350000000004"/>
    <s v=""/>
    <s v=""/>
    <n v="-3.5000000000309228E-3"/>
  </r>
  <r>
    <s v="REPRESENTANTES"/>
    <x v="6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72"/>
    <n v="171"/>
    <n v="2.375"/>
    <n v="564.12"/>
    <n v="12"/>
    <s v=""/>
    <s v=""/>
    <s v=""/>
    <n v="564.12350000000004"/>
    <n v="-3.5000000000309228E-3"/>
  </r>
  <r>
    <s v="REPRESENTANTES"/>
    <x v="6"/>
    <s v="eveline.goulart@cslbehring.com"/>
    <x v="8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64"/>
    <n v="67"/>
    <n v="1.0469999999999999"/>
    <n v="564.12"/>
    <n v="12"/>
    <s v=""/>
    <n v="564.12350000000004"/>
    <s v=""/>
    <s v=""/>
    <n v="-3.5000000000309228E-3"/>
  </r>
  <r>
    <s v="REPRESENTANTES"/>
    <x v="6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73"/>
    <n v="1.014"/>
    <n v="564.12"/>
    <n v="12"/>
    <s v=""/>
    <s v=""/>
    <n v="564.12350000000004"/>
    <s v=""/>
    <n v="-3.5000000000309228E-3"/>
  </r>
  <r>
    <s v="REPRESENTANTES"/>
    <x v="6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72"/>
    <n v="84"/>
    <n v="1.167"/>
    <n v="564.12"/>
    <n v="12"/>
    <s v=""/>
    <s v=""/>
    <s v=""/>
    <n v="564.12350000000004"/>
    <n v="-3.5000000000309228E-3"/>
  </r>
  <r>
    <s v="REPRESENTANTES"/>
    <x v="6"/>
    <s v="janaina.palmiro@cslbehring.com"/>
    <x v="11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72"/>
    <n v="143"/>
    <n v="1.986"/>
    <n v="564.12"/>
    <n v="12"/>
    <s v=""/>
    <n v="564.12350000000004"/>
    <s v=""/>
    <s v=""/>
    <n v="-3.5000000000309228E-3"/>
  </r>
  <r>
    <s v="REPRESENTANTES"/>
    <x v="6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88"/>
    <n v="1.222"/>
    <n v="564.12"/>
    <n v="12"/>
    <s v=""/>
    <s v=""/>
    <n v="564.12350000000004"/>
    <s v=""/>
    <n v="-3.5000000000309228E-3"/>
  </r>
  <r>
    <s v="REPRESENTANTES"/>
    <x v="6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87"/>
    <n v="1.208"/>
    <n v="564.12"/>
    <n v="12"/>
    <s v=""/>
    <s v=""/>
    <n v="564.12350000000004"/>
    <s v=""/>
    <n v="-3.5000000000309228E-3"/>
  </r>
  <r>
    <s v="REPRESENTANTES"/>
    <x v="6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75"/>
    <n v="1.042"/>
    <n v="564.12"/>
    <n v="12"/>
    <s v=""/>
    <s v=""/>
    <n v="564.12350000000004"/>
    <s v=""/>
    <n v="-3.5000000000309228E-3"/>
  </r>
  <r>
    <s v="REPRESENTANTES"/>
    <x v="6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79"/>
    <n v="1.097"/>
    <n v="564.12"/>
    <n v="12"/>
    <s v=""/>
    <s v=""/>
    <n v="564.12350000000004"/>
    <s v=""/>
    <n v="-3.5000000000309228E-3"/>
  </r>
  <r>
    <s v="REPRESENTANTES"/>
    <x v="6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4"/>
    <n v="73"/>
    <n v="1.141"/>
    <n v="564.12"/>
    <n v="12"/>
    <s v=""/>
    <s v=""/>
    <n v="564.12350000000004"/>
    <s v=""/>
    <n v="-3.5000000000309228E-3"/>
  </r>
  <r>
    <s v="REPRESENTANTES"/>
    <x v="6"/>
    <s v="michele.moraes@cslbehring.com"/>
    <x v="17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72"/>
    <n v="72"/>
    <n v="1"/>
    <n v="564.14"/>
    <n v="12"/>
    <s v=""/>
    <n v="564.13699999999994"/>
    <s v=""/>
    <s v=""/>
    <n v="3.0000000000427463E-3"/>
  </r>
  <r>
    <s v="REPRESENTANTES"/>
    <x v="6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64"/>
    <n v="67"/>
    <n v="1.0469999999999999"/>
    <n v="564.12"/>
    <n v="12"/>
    <s v=""/>
    <s v=""/>
    <n v="564.12350000000004"/>
    <s v=""/>
    <n v="-3.5000000000309228E-3"/>
  </r>
  <r>
    <s v="REPRESENTANTES"/>
    <x v="6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72"/>
    <n v="77"/>
    <n v="1.069"/>
    <n v="564.12"/>
    <n v="12"/>
    <s v=""/>
    <s v=""/>
    <n v="564.12350000000004"/>
    <s v=""/>
    <n v="-3.5000000000309228E-3"/>
  </r>
  <r>
    <s v="REPRESENTANTES"/>
    <x v="6"/>
    <s v="valeria.braga@cslbehring.com"/>
    <x v="20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72"/>
    <n v="96"/>
    <n v="1.333"/>
    <n v="564.12"/>
    <n v="12"/>
    <s v=""/>
    <n v="564.12350000000004"/>
    <s v=""/>
    <s v=""/>
    <n v="-3.5000000000309228E-3"/>
  </r>
  <r>
    <s v="REPRESENTANTES"/>
    <x v="6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72"/>
    <n v="77"/>
    <n v="1.069"/>
    <n v="564.12"/>
    <n v="12"/>
    <s v=""/>
    <s v=""/>
    <s v=""/>
    <n v="564.12350000000004"/>
    <n v="-3.5000000000309228E-3"/>
  </r>
  <r>
    <s v="REPRESENTANTES"/>
    <x v="7"/>
    <s v="aline.fonseca@cslbehring.com"/>
    <x v="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antonio.tunes@cslbehring.com"/>
    <x v="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artur.junior@cslbehring.com"/>
    <x v="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bruna.claro@cslbehring.com"/>
    <x v="6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e v="#REF!"/>
    <s v=""/>
    <s v=""/>
    <e v="#REF!"/>
  </r>
  <r>
    <s v="REPRESENTANTES"/>
    <x v="7"/>
    <s v="christiane.garcia@cslbehring.com"/>
    <x v="7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s v=""/>
    <e v="#REF!"/>
    <e v="#REF!"/>
  </r>
  <r>
    <s v="REPRESENTANTES"/>
    <x v="7"/>
    <s v="eveline.goulart@cslbehring.com"/>
    <x v="8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e v="#REF!"/>
    <s v=""/>
    <s v=""/>
    <e v="#REF!"/>
  </r>
  <r>
    <s v="REPRESENTANTES"/>
    <x v="7"/>
    <s v="fernanda.bornhausen@cslbehring.com"/>
    <x v="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iwens.silva@cslbehring.com"/>
    <x v="10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s v=""/>
    <e v="#REF!"/>
    <e v="#REF!"/>
  </r>
  <r>
    <s v="REPRESENTANTES"/>
    <x v="7"/>
    <s v="janaina.palmiro@cslbehring.com"/>
    <x v="11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e v="#REF!"/>
    <s v=""/>
    <s v=""/>
    <e v="#REF!"/>
  </r>
  <r>
    <s v="REPRESENTANTES"/>
    <x v="7"/>
    <s v="karen.rosa@cslbehring.com"/>
    <x v="12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kleber.silva@cslbehring.com"/>
    <x v="13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lais.magalhaes@cslbehring.com"/>
    <x v="14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lenilson.silva@cslbehring.com"/>
    <x v="15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marcus.bastos@cslbehring.com"/>
    <x v="16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michele.moraes@cslbehring.com"/>
    <x v="17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e v="#REF!"/>
    <s v=""/>
    <s v=""/>
    <e v="#REF!"/>
  </r>
  <r>
    <s v="REPRESENTANTES"/>
    <x v="7"/>
    <s v="romeu.soares@cslbehring.com"/>
    <x v="18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tathiana.ponce@cslbehring.com"/>
    <x v="19"/>
    <n v="20"/>
    <x v="1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e v="#REF!"/>
    <s v=""/>
    <e v="#REF!"/>
  </r>
  <r>
    <s v="REPRESENTANTES"/>
    <x v="7"/>
    <s v="valeria.braga@cslbehring.com"/>
    <x v="20"/>
    <n v="10"/>
    <x v="2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e v="#REF!"/>
    <s v=""/>
    <s v=""/>
    <e v="#REF!"/>
  </r>
  <r>
    <s v="REPRESENTANTES"/>
    <x v="7"/>
    <s v="wladimir.campelo@cslbehring.com"/>
    <x v="21"/>
    <n v="30"/>
    <x v="3"/>
    <s v="2021 - 2º Tri - Abr"/>
    <n v="2021"/>
    <n v="2"/>
    <s v="2º Tri"/>
    <n v="4"/>
    <s v="Abr"/>
    <x v="0"/>
    <s v="2021-2021"/>
    <n v="4"/>
    <s v="4º Tri"/>
    <n v="10"/>
    <s v="10-Abr"/>
    <b v="0"/>
    <n v="1"/>
    <n v="1"/>
    <n v="1"/>
    <n v="188.05"/>
    <e v="#N/A"/>
    <s v=""/>
    <s v=""/>
    <s v=""/>
    <e v="#REF!"/>
    <e v="#REF!"/>
  </r>
  <r>
    <s v="GERENTES"/>
    <x v="0"/>
    <s v="claudia.bueno@cslbehring.com"/>
    <x v="0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n v="0"/>
    <s v=""/>
    <s v=""/>
    <s v=""/>
    <n v="0"/>
  </r>
  <r>
    <s v="GERENTES"/>
    <x v="0"/>
    <s v="fernando.leony@cslbehring.com"/>
    <x v="1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n v="0"/>
    <s v=""/>
    <s v=""/>
    <s v=""/>
    <n v="0"/>
  </r>
  <r>
    <s v="GERENTES"/>
    <x v="0"/>
    <s v="rafael.esteves@cslbehring.com"/>
    <x v="2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n v="0"/>
    <s v=""/>
    <s v=""/>
    <s v=""/>
    <n v="0"/>
  </r>
  <r>
    <s v="GERENTES"/>
    <x v="1"/>
    <s v="claudia.bueno@cslbehring.com"/>
    <x v="0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n v="0"/>
    <s v=""/>
    <s v=""/>
    <s v=""/>
    <n v="0"/>
  </r>
  <r>
    <s v="GERENTES"/>
    <x v="1"/>
    <s v="fernando.leony@cslbehring.com"/>
    <x v="1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n v="0"/>
    <s v=""/>
    <s v=""/>
    <s v=""/>
    <n v="0"/>
  </r>
  <r>
    <s v="GERENTES"/>
    <x v="1"/>
    <s v="rafael.esteves@cslbehring.com"/>
    <x v="2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n v="0"/>
    <s v=""/>
    <s v=""/>
    <s v=""/>
    <n v="0"/>
  </r>
  <r>
    <s v="GERENTES"/>
    <x v="2"/>
    <s v="claudia.bueno@cslbehring.com"/>
    <x v="0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n v="0"/>
    <s v=""/>
    <s v=""/>
    <s v=""/>
    <n v="0"/>
  </r>
  <r>
    <s v="GERENTES"/>
    <x v="2"/>
    <s v="fernando.leony@cslbehring.com"/>
    <x v="1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n v="0"/>
    <s v=""/>
    <s v=""/>
    <s v=""/>
    <n v="0"/>
  </r>
  <r>
    <s v="GERENTES"/>
    <x v="2"/>
    <s v="rafael.esteves@cslbehring.com"/>
    <x v="2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n v="0"/>
    <s v=""/>
    <s v=""/>
    <s v=""/>
    <n v="0"/>
  </r>
  <r>
    <s v="GERENTES"/>
    <x v="3"/>
    <s v="claudia.bueno@cslbehring.com"/>
    <x v="0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555"/>
    <n v="181"/>
    <n v="0.32600000000000001"/>
    <n v="0"/>
    <n v="6"/>
    <n v="0"/>
    <s v=""/>
    <s v=""/>
    <s v=""/>
    <n v="0"/>
  </r>
  <r>
    <s v="GERENTES"/>
    <x v="3"/>
    <s v="fernando.leony@cslbehring.com"/>
    <x v="1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420"/>
    <n v="53"/>
    <n v="0.126"/>
    <n v="0"/>
    <n v="6"/>
    <n v="0"/>
    <s v=""/>
    <s v=""/>
    <s v=""/>
    <n v="0"/>
  </r>
  <r>
    <s v="GERENTES"/>
    <x v="3"/>
    <s v="rafael.esteves@cslbehring.com"/>
    <x v="2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525"/>
    <n v="152"/>
    <n v="0.28999999999999998"/>
    <n v="0"/>
    <n v="6"/>
    <n v="0"/>
    <s v=""/>
    <s v=""/>
    <s v=""/>
    <n v="0"/>
  </r>
  <r>
    <s v="GERENTES"/>
    <x v="4"/>
    <s v="claudia.bueno@cslbehring.com"/>
    <x v="0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448"/>
    <n v="258"/>
    <n v="0.57599999999999996"/>
    <n v="0"/>
    <n v="5"/>
    <n v="0"/>
    <s v=""/>
    <s v=""/>
    <s v=""/>
    <n v="0"/>
  </r>
  <r>
    <s v="GERENTES"/>
    <x v="4"/>
    <s v="fernando.leony@cslbehring.com"/>
    <x v="1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560"/>
    <n v="86"/>
    <n v="0.154"/>
    <n v="0"/>
    <n v="5"/>
    <n v="0"/>
    <s v=""/>
    <s v=""/>
    <s v=""/>
    <n v="0"/>
  </r>
  <r>
    <s v="GERENTES"/>
    <x v="4"/>
    <s v="rafael.esteves@cslbehring.com"/>
    <x v="2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92"/>
    <n v="130"/>
    <n v="0.33200000000000002"/>
    <n v="0"/>
    <n v="5"/>
    <n v="0"/>
    <s v=""/>
    <s v=""/>
    <s v=""/>
    <n v="0"/>
  </r>
  <r>
    <s v="GERENTES"/>
    <x v="5"/>
    <s v="claudia.bueno@cslbehring.com"/>
    <x v="0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15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225"/>
    <n v="146"/>
    <n v="0.64900000000000002"/>
    <n v="0"/>
    <n v="4"/>
    <n v="0"/>
    <s v=""/>
    <s v=""/>
    <s v=""/>
    <n v="0"/>
  </r>
  <r>
    <s v="GERENTES"/>
    <x v="5"/>
    <s v="rafael.esteves@cslbehring.com"/>
    <x v="2"/>
    <n v="0"/>
    <x v="0"/>
    <s v="2021 - 2º Tri - Mai"/>
    <n v="2021"/>
    <n v="2"/>
    <s v="2º Tri"/>
    <n v="5"/>
    <s v="Mai"/>
    <x v="1"/>
    <s v="2021-2021"/>
    <n v="4"/>
    <s v="4º Tri"/>
    <n v="11"/>
    <s v="11-Mai"/>
    <b v="0"/>
    <n v="375"/>
    <n v="10"/>
    <n v="2.7E-2"/>
    <n v="0"/>
    <n v="4"/>
    <n v="0"/>
    <s v=""/>
    <s v=""/>
    <s v=""/>
    <n v="0"/>
  </r>
  <r>
    <s v="REPRESENTANTES"/>
    <x v="0"/>
    <s v="aline.fonseca@cslbehring.com"/>
    <x v="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antonio.tunes@cslbehring.com"/>
    <x v="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artur.junior@cslbehring.com"/>
    <x v="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bruna.claro@cslbehring.com"/>
    <x v="6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n v="0"/>
    <s v=""/>
    <s v=""/>
    <n v="0"/>
  </r>
  <r>
    <s v="REPRESENTANTES"/>
    <x v="0"/>
    <s v="christiane.garcia@cslbehring.com"/>
    <x v="7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s v=""/>
    <n v="0"/>
    <n v="0"/>
  </r>
  <r>
    <s v="REPRESENTANTES"/>
    <x v="0"/>
    <s v="eveline.goulart@cslbehring.com"/>
    <x v="8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n v="0"/>
    <s v=""/>
    <s v=""/>
    <n v="0"/>
  </r>
  <r>
    <s v="REPRESENTANTES"/>
    <x v="0"/>
    <s v="fernanda.bornhausen@cslbehring.com"/>
    <x v="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iwens.silva@cslbehring.com"/>
    <x v="10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s v=""/>
    <n v="0"/>
    <n v="0"/>
  </r>
  <r>
    <s v="REPRESENTANTES"/>
    <x v="0"/>
    <s v="janaina.palmiro@cslbehring.com"/>
    <x v="11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n v="0"/>
    <s v=""/>
    <s v=""/>
    <n v="0"/>
  </r>
  <r>
    <s v="REPRESENTANTES"/>
    <x v="0"/>
    <s v="karen.rosa@cslbehring.com"/>
    <x v="12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kleber.silva@cslbehring.com"/>
    <x v="1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lais.magalhaes@cslbehring.com"/>
    <x v="1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lenilson.silva@cslbehring.com"/>
    <x v="1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marcus.bastos@cslbehring.com"/>
    <x v="16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michele.moraes@cslbehring.com"/>
    <x v="17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n v="0"/>
    <s v=""/>
    <s v=""/>
    <n v="0"/>
  </r>
  <r>
    <s v="REPRESENTANTES"/>
    <x v="0"/>
    <s v="romeu.soares@cslbehring.com"/>
    <x v="18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tathiana.ponce@cslbehring.com"/>
    <x v="1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n v="0"/>
    <s v=""/>
    <n v="0"/>
  </r>
  <r>
    <s v="REPRESENTANTES"/>
    <x v="0"/>
    <s v="valeria.braga@cslbehring.com"/>
    <x v="20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n v="0"/>
    <s v=""/>
    <s v=""/>
    <n v="0"/>
  </r>
  <r>
    <s v="REPRESENTANTES"/>
    <x v="0"/>
    <s v="wladimir.campelo@cslbehring.com"/>
    <x v="21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809418.24"/>
    <n v="308482.71999999997"/>
    <n v="8.1000000000000003E-2"/>
    <n v="0"/>
    <n v="9"/>
    <s v=""/>
    <s v=""/>
    <s v=""/>
    <n v="0"/>
    <n v="0"/>
  </r>
  <r>
    <s v="REPRESENTANTES"/>
    <x v="1"/>
    <s v="aline.fonseca@cslbehring.com"/>
    <x v="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antonio.tunes@cslbehring.com"/>
    <x v="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artur.junior@cslbehring.com"/>
    <x v="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bruna.claro@cslbehring.com"/>
    <x v="6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n v="0"/>
    <s v=""/>
    <s v=""/>
    <n v="0"/>
  </r>
  <r>
    <s v="REPRESENTANTES"/>
    <x v="1"/>
    <s v="christiane.garcia@cslbehring.com"/>
    <x v="7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s v=""/>
    <n v="0"/>
    <n v="0"/>
  </r>
  <r>
    <s v="REPRESENTANTES"/>
    <x v="1"/>
    <s v="eveline.goulart@cslbehring.com"/>
    <x v="8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n v="0"/>
    <s v=""/>
    <s v=""/>
    <n v="0"/>
  </r>
  <r>
    <s v="REPRESENTANTES"/>
    <x v="1"/>
    <s v="fernanda.bornhausen@cslbehring.com"/>
    <x v="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iwens.silva@cslbehring.com"/>
    <x v="10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s v=""/>
    <n v="0"/>
    <n v="0"/>
  </r>
  <r>
    <s v="REPRESENTANTES"/>
    <x v="1"/>
    <s v="janaina.palmiro@cslbehring.com"/>
    <x v="11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n v="0"/>
    <s v=""/>
    <s v=""/>
    <n v="0"/>
  </r>
  <r>
    <s v="REPRESENTANTES"/>
    <x v="1"/>
    <s v="karen.rosa@cslbehring.com"/>
    <x v="12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kleber.silva@cslbehring.com"/>
    <x v="1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lais.magalhaes@cslbehring.com"/>
    <x v="1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lenilson.silva@cslbehring.com"/>
    <x v="1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marcus.bastos@cslbehring.com"/>
    <x v="16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michele.moraes@cslbehring.com"/>
    <x v="17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n v="0"/>
    <s v=""/>
    <s v=""/>
    <n v="0"/>
  </r>
  <r>
    <s v="REPRESENTANTES"/>
    <x v="1"/>
    <s v="romeu.soares@cslbehring.com"/>
    <x v="18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tathiana.ponce@cslbehring.com"/>
    <x v="1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n v="0"/>
    <s v=""/>
    <n v="0"/>
  </r>
  <r>
    <s v="REPRESENTANTES"/>
    <x v="1"/>
    <s v="valeria.braga@cslbehring.com"/>
    <x v="20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n v="0"/>
    <s v=""/>
    <s v=""/>
    <n v="0"/>
  </r>
  <r>
    <s v="REPRESENTANTES"/>
    <x v="1"/>
    <s v="wladimir.campelo@cslbehring.com"/>
    <x v="21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866813.52"/>
    <n v="699688.31"/>
    <n v="0.18099999999999999"/>
    <n v="0"/>
    <n v="11"/>
    <s v=""/>
    <s v=""/>
    <s v=""/>
    <n v="0"/>
    <n v="0"/>
  </r>
  <r>
    <s v="REPRESENTANTES"/>
    <x v="2"/>
    <s v="aline.fonseca@cslbehring.com"/>
    <x v="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antonio.tunes@cslbehring.com"/>
    <x v="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artur.junior@cslbehring.com"/>
    <x v="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bruna.claro@cslbehring.com"/>
    <x v="6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n v="0"/>
    <s v=""/>
    <s v=""/>
    <n v="0"/>
  </r>
  <r>
    <s v="REPRESENTANTES"/>
    <x v="2"/>
    <s v="christiane.garcia@cslbehring.com"/>
    <x v="7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s v=""/>
    <n v="0"/>
    <n v="0"/>
  </r>
  <r>
    <s v="REPRESENTANTES"/>
    <x v="2"/>
    <s v="eveline.goulart@cslbehring.com"/>
    <x v="8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n v="0"/>
    <s v=""/>
    <s v=""/>
    <n v="0"/>
  </r>
  <r>
    <s v="REPRESENTANTES"/>
    <x v="2"/>
    <s v="fernanda.bornhausen@cslbehring.com"/>
    <x v="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iwens.silva@cslbehring.com"/>
    <x v="10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s v=""/>
    <n v="0"/>
    <n v="0"/>
  </r>
  <r>
    <s v="REPRESENTANTES"/>
    <x v="2"/>
    <s v="janaina.palmiro@cslbehring.com"/>
    <x v="11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n v="0"/>
    <s v=""/>
    <s v=""/>
    <n v="0"/>
  </r>
  <r>
    <s v="REPRESENTANTES"/>
    <x v="2"/>
    <s v="karen.rosa@cslbehring.com"/>
    <x v="12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kleber.silva@cslbehring.com"/>
    <x v="1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lais.magalhaes@cslbehring.com"/>
    <x v="1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lenilson.silva@cslbehring.com"/>
    <x v="1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marcus.bastos@cslbehring.com"/>
    <x v="16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michele.moraes@cslbehring.com"/>
    <x v="17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n v="0"/>
    <s v=""/>
    <s v=""/>
    <n v="0"/>
  </r>
  <r>
    <s v="REPRESENTANTES"/>
    <x v="2"/>
    <s v="romeu.soares@cslbehring.com"/>
    <x v="18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tathiana.ponce@cslbehring.com"/>
    <x v="1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n v="0"/>
    <s v=""/>
    <n v="0"/>
  </r>
  <r>
    <s v="REPRESENTANTES"/>
    <x v="2"/>
    <s v="valeria.braga@cslbehring.com"/>
    <x v="20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n v="0"/>
    <s v=""/>
    <s v=""/>
    <n v="0"/>
  </r>
  <r>
    <s v="REPRESENTANTES"/>
    <x v="2"/>
    <s v="wladimir.campelo@cslbehring.com"/>
    <x v="21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2257954.31"/>
    <n v="95621.48"/>
    <n v="4.2000000000000003E-2"/>
    <n v="0"/>
    <n v="10"/>
    <s v=""/>
    <s v=""/>
    <s v=""/>
    <n v="0"/>
    <n v="0"/>
  </r>
  <r>
    <s v="REPRESENTANTES"/>
    <x v="3"/>
    <s v="aline.fonseca@cslbehring.com"/>
    <x v="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50"/>
    <n v="10"/>
    <n v="6.7000000000000004E-2"/>
    <n v="0"/>
    <n v="6"/>
    <s v=""/>
    <s v=""/>
    <n v="0"/>
    <s v=""/>
    <n v="0"/>
  </r>
  <r>
    <s v="REPRESENTANTES"/>
    <x v="3"/>
    <s v="antonio.tunes@cslbehring.com"/>
    <x v="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95"/>
    <n v="86"/>
    <n v="0.441"/>
    <n v="0"/>
    <n v="6"/>
    <s v=""/>
    <s v=""/>
    <n v="0"/>
    <s v=""/>
    <n v="0"/>
  </r>
  <r>
    <s v="REPRESENTANTES"/>
    <x v="3"/>
    <s v="artur.junior@cslbehring.com"/>
    <x v="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60"/>
    <n v="0"/>
    <n v="0"/>
    <n v="0"/>
    <n v="6"/>
    <s v=""/>
    <s v=""/>
    <n v="0"/>
    <s v=""/>
    <n v="0"/>
  </r>
  <r>
    <s v="REPRESENTANTES"/>
    <x v="3"/>
    <s v="christiane.garcia@cslbehring.com"/>
    <x v="7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180"/>
    <n v="26"/>
    <n v="0.14399999999999999"/>
    <n v="0"/>
    <n v="6"/>
    <s v=""/>
    <s v=""/>
    <s v=""/>
    <n v="0"/>
    <n v="0"/>
  </r>
  <r>
    <s v="REPRESENTANTES"/>
    <x v="3"/>
    <s v="fernanda.bornhausen@cslbehring.com"/>
    <x v="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6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45"/>
    <n v="25"/>
    <n v="0.55600000000000005"/>
    <n v="0"/>
    <n v="6"/>
    <s v=""/>
    <s v=""/>
    <s v=""/>
    <n v="0"/>
    <n v="0"/>
  </r>
  <r>
    <s v="REPRESENTANTES"/>
    <x v="3"/>
    <s v="karen.rosa@cslbehring.com"/>
    <x v="12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75"/>
    <n v="20"/>
    <n v="0.26700000000000002"/>
    <n v="0"/>
    <n v="6"/>
    <s v=""/>
    <s v=""/>
    <n v="0"/>
    <s v=""/>
    <n v="0"/>
  </r>
  <r>
    <s v="REPRESENTANTES"/>
    <x v="3"/>
    <s v="kleber.silva@cslbehring.com"/>
    <x v="1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95"/>
    <n v="27"/>
    <n v="0.13800000000000001"/>
    <n v="0"/>
    <n v="6"/>
    <s v=""/>
    <s v=""/>
    <n v="0"/>
    <s v=""/>
    <n v="0"/>
  </r>
  <r>
    <s v="REPRESENTANTES"/>
    <x v="3"/>
    <s v="lais.magalhaes@cslbehring.com"/>
    <x v="1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90"/>
    <n v="4"/>
    <n v="4.3999999999999997E-2"/>
    <n v="0"/>
    <n v="6"/>
    <s v=""/>
    <s v=""/>
    <n v="0"/>
    <s v=""/>
    <n v="0"/>
  </r>
  <r>
    <s v="REPRESENTANTES"/>
    <x v="3"/>
    <s v="lenilson.silva@cslbehring.com"/>
    <x v="1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45"/>
    <n v="0"/>
    <n v="0"/>
    <n v="0"/>
    <n v="6"/>
    <s v=""/>
    <s v=""/>
    <n v="0"/>
    <s v=""/>
    <n v="0"/>
  </r>
  <r>
    <s v="REPRESENTANTES"/>
    <x v="3"/>
    <s v="marcus.bastos@cslbehring.com"/>
    <x v="16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90"/>
    <n v="1"/>
    <n v="1.0999999999999999E-2"/>
    <n v="0"/>
    <n v="6"/>
    <s v=""/>
    <s v=""/>
    <n v="0"/>
    <s v=""/>
    <n v="0"/>
  </r>
  <r>
    <s v="REPRESENTANTES"/>
    <x v="3"/>
    <s v="romeu.soares@cslbehring.com"/>
    <x v="18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80"/>
    <n v="116"/>
    <n v="0.64400000000000002"/>
    <n v="0"/>
    <n v="6"/>
    <s v=""/>
    <s v=""/>
    <n v="0"/>
    <s v=""/>
    <n v="0"/>
  </r>
  <r>
    <s v="REPRESENTANTES"/>
    <x v="3"/>
    <s v="tathiana.ponce@cslbehring.com"/>
    <x v="1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20"/>
    <n v="69"/>
    <n v="0.57499999999999996"/>
    <n v="0"/>
    <n v="6"/>
    <s v=""/>
    <s v=""/>
    <n v="0"/>
    <s v=""/>
    <n v="0"/>
  </r>
  <r>
    <s v="REPRESENTANTES"/>
    <x v="3"/>
    <s v="wladimir.campelo@cslbehring.com"/>
    <x v="21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15"/>
    <n v="2"/>
    <n v="0.13300000000000001"/>
    <n v="0"/>
    <n v="6"/>
    <s v=""/>
    <s v=""/>
    <s v=""/>
    <n v="0"/>
    <n v="0"/>
  </r>
  <r>
    <s v="REPRESENTANTES"/>
    <x v="4"/>
    <s v="aline.fonseca@cslbehring.com"/>
    <x v="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84"/>
    <n v="20"/>
    <n v="0.23799999999999999"/>
    <n v="0"/>
    <n v="5"/>
    <s v=""/>
    <s v=""/>
    <n v="0"/>
    <s v=""/>
    <n v="0"/>
  </r>
  <r>
    <s v="REPRESENTANTES"/>
    <x v="4"/>
    <s v="antonio.tunes@cslbehring.com"/>
    <x v="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12"/>
    <n v="2"/>
    <n v="1.7999999999999999E-2"/>
    <n v="0"/>
    <n v="5"/>
    <s v=""/>
    <s v=""/>
    <n v="0"/>
    <s v=""/>
    <n v="0"/>
  </r>
  <r>
    <s v="REPRESENTANTES"/>
    <x v="4"/>
    <s v="artur.junior@cslbehring.com"/>
    <x v="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70"/>
    <n v="1"/>
    <n v="1.4E-2"/>
    <n v="0"/>
    <n v="5"/>
    <s v=""/>
    <s v=""/>
    <n v="0"/>
    <s v=""/>
    <n v="0"/>
  </r>
  <r>
    <s v="REPRESENTANTES"/>
    <x v="4"/>
    <s v="christiane.garcia@cslbehring.com"/>
    <x v="7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126"/>
    <n v="128"/>
    <n v="1.016"/>
    <n v="380.03"/>
    <n v="5"/>
    <s v=""/>
    <s v=""/>
    <s v=""/>
    <n v="380.0301"/>
    <n v="-1.0000000003174137E-4"/>
  </r>
  <r>
    <s v="REPRESENTANTES"/>
    <x v="4"/>
    <s v="fernanda.bornhausen@cslbehring.com"/>
    <x v="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42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42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54"/>
    <n v="52"/>
    <n v="0.33800000000000002"/>
    <n v="0"/>
    <n v="5"/>
    <s v=""/>
    <s v=""/>
    <n v="0"/>
    <s v=""/>
    <n v="0"/>
  </r>
  <r>
    <s v="REPRESENTANTES"/>
    <x v="4"/>
    <s v="kleber.silva@cslbehring.com"/>
    <x v="13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70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12"/>
    <n v="14"/>
    <n v="0.125"/>
    <n v="0"/>
    <n v="5"/>
    <s v=""/>
    <s v=""/>
    <n v="0"/>
    <s v=""/>
    <n v="0"/>
  </r>
  <r>
    <s v="REPRESENTANTES"/>
    <x v="4"/>
    <s v="lenilson.silva@cslbehring.com"/>
    <x v="15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68"/>
    <n v="20"/>
    <n v="0.11899999999999999"/>
    <n v="0"/>
    <n v="5"/>
    <s v=""/>
    <s v=""/>
    <n v="0"/>
    <s v=""/>
    <n v="0"/>
  </r>
  <r>
    <s v="REPRESENTANTES"/>
    <x v="4"/>
    <s v="marcus.bastos@cslbehring.com"/>
    <x v="16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70"/>
    <n v="0"/>
    <n v="0"/>
    <n v="0"/>
    <n v="5"/>
    <s v=""/>
    <s v=""/>
    <n v="0"/>
    <s v=""/>
    <n v="0"/>
  </r>
  <r>
    <s v="REPRESENTANTES"/>
    <x v="4"/>
    <s v="romeu.soares@cslbehring.com"/>
    <x v="18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54"/>
    <n v="110"/>
    <n v="0.71399999999999997"/>
    <n v="0"/>
    <n v="5"/>
    <s v=""/>
    <s v=""/>
    <n v="0"/>
    <s v=""/>
    <n v="0"/>
  </r>
  <r>
    <s v="REPRESENTANTES"/>
    <x v="4"/>
    <s v="tathiana.ponce@cslbehring.com"/>
    <x v="19"/>
    <n v="20"/>
    <x v="1"/>
    <s v="2021 - 2º Tri - Mai"/>
    <n v="2021"/>
    <n v="2"/>
    <s v="2º Tri"/>
    <n v="5"/>
    <s v="Mai"/>
    <x v="1"/>
    <s v="2021-2021"/>
    <n v="4"/>
    <s v="4º Tri"/>
    <n v="11"/>
    <s v="11-Mai"/>
    <b v="0"/>
    <n v="140"/>
    <n v="127"/>
    <n v="0.90700000000000003"/>
    <n v="383.75"/>
    <n v="5"/>
    <s v=""/>
    <s v=""/>
    <n v="383.745"/>
    <s v=""/>
    <n v="4.9999999999954525E-3"/>
  </r>
  <r>
    <s v="REPRESENTANTES"/>
    <x v="4"/>
    <s v="wladimir.campelo@cslbehring.com"/>
    <x v="21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56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7.5"/>
    <n v="10"/>
    <n v="0.26700000000000002"/>
    <n v="0"/>
    <n v="4"/>
    <s v=""/>
    <n v="0"/>
    <s v=""/>
    <s v=""/>
    <n v="0"/>
  </r>
  <r>
    <s v="REPRESENTANTES"/>
    <x v="5"/>
    <s v="iwens.silva@cslbehring.com"/>
    <x v="10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3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1 - 2º Tri - Mai"/>
    <n v="2021"/>
    <n v="2"/>
    <s v="2º Tri"/>
    <n v="5"/>
    <s v="Mai"/>
    <x v="1"/>
    <s v="2021-2021"/>
    <n v="4"/>
    <s v="4º Tri"/>
    <n v="11"/>
    <s v="11-Mai"/>
    <b v="0"/>
    <n v="187.5"/>
    <n v="144"/>
    <n v="0.76800000000000002"/>
    <n v="0"/>
    <n v="4"/>
    <s v=""/>
    <n v="0"/>
    <s v=""/>
    <s v=""/>
    <n v="0"/>
  </r>
  <r>
    <s v="REPRESENTANTES"/>
    <x v="5"/>
    <s v="wladimir.campelo@cslbehring.com"/>
    <x v="21"/>
    <n v="30"/>
    <x v="3"/>
    <s v="2021 - 2º Tri - Mai"/>
    <n v="2021"/>
    <n v="2"/>
    <s v="2º Tri"/>
    <n v="5"/>
    <s v="Mai"/>
    <x v="1"/>
    <s v="2021-2021"/>
    <n v="4"/>
    <s v="4º Tri"/>
    <n v="11"/>
    <s v="11-Mai"/>
    <b v="0"/>
    <n v="37.5"/>
    <n v="0"/>
    <n v="0"/>
    <n v="0"/>
    <n v="4"/>
    <s v=""/>
    <s v=""/>
    <s v=""/>
    <n v="0"/>
    <n v="0"/>
  </r>
  <r>
    <s v="GERENTES"/>
    <x v="0"/>
    <s v="claudia.bueno@cslbehring.com"/>
    <x v="0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n v="0"/>
    <s v=""/>
    <s v=""/>
    <s v=""/>
    <n v="0"/>
  </r>
  <r>
    <s v="GERENTES"/>
    <x v="0"/>
    <s v="fernando.leony@cslbehring.com"/>
    <x v="1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n v="0"/>
    <s v=""/>
    <s v=""/>
    <s v=""/>
    <n v="0"/>
  </r>
  <r>
    <s v="GERENTES"/>
    <x v="0"/>
    <s v="rafael.esteves@cslbehring.com"/>
    <x v="2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n v="0"/>
    <s v=""/>
    <s v=""/>
    <s v=""/>
    <n v="0"/>
  </r>
  <r>
    <s v="GERENTES"/>
    <x v="1"/>
    <s v="claudia.bueno@cslbehring.com"/>
    <x v="0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n v="0"/>
    <s v=""/>
    <s v=""/>
    <s v=""/>
    <n v="0"/>
  </r>
  <r>
    <s v="GERENTES"/>
    <x v="1"/>
    <s v="fernando.leony@cslbehring.com"/>
    <x v="1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n v="0"/>
    <s v=""/>
    <s v=""/>
    <s v=""/>
    <n v="0"/>
  </r>
  <r>
    <s v="GERENTES"/>
    <x v="1"/>
    <s v="rafael.esteves@cslbehring.com"/>
    <x v="2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n v="0"/>
    <s v=""/>
    <s v=""/>
    <s v=""/>
    <n v="0"/>
  </r>
  <r>
    <s v="GERENTES"/>
    <x v="2"/>
    <s v="claudia.bueno@cslbehring.com"/>
    <x v="0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n v="0"/>
    <s v=""/>
    <s v=""/>
    <s v=""/>
    <n v="0"/>
  </r>
  <r>
    <s v="GERENTES"/>
    <x v="2"/>
    <s v="fernando.leony@cslbehring.com"/>
    <x v="1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n v="0"/>
    <s v=""/>
    <s v=""/>
    <s v=""/>
    <n v="0"/>
  </r>
  <r>
    <s v="GERENTES"/>
    <x v="2"/>
    <s v="rafael.esteves@cslbehring.com"/>
    <x v="2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n v="0"/>
    <s v=""/>
    <s v=""/>
    <s v=""/>
    <n v="0"/>
  </r>
  <r>
    <s v="GERENTES"/>
    <x v="3"/>
    <s v="claudia.bueno@cslbehring.com"/>
    <x v="0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555"/>
    <n v="0"/>
    <n v="0"/>
    <n v="0"/>
    <n v="6"/>
    <n v="0"/>
    <s v=""/>
    <s v=""/>
    <s v=""/>
    <n v="0"/>
  </r>
  <r>
    <s v="GERENTES"/>
    <x v="3"/>
    <s v="fernando.leony@cslbehring.com"/>
    <x v="1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420"/>
    <n v="0"/>
    <n v="0"/>
    <n v="0"/>
    <n v="6"/>
    <n v="0"/>
    <s v=""/>
    <s v=""/>
    <s v=""/>
    <n v="0"/>
  </r>
  <r>
    <s v="GERENTES"/>
    <x v="3"/>
    <s v="rafael.esteves@cslbehring.com"/>
    <x v="2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525"/>
    <n v="0"/>
    <n v="0"/>
    <n v="0"/>
    <n v="6"/>
    <n v="0"/>
    <s v=""/>
    <s v=""/>
    <s v=""/>
    <n v="0"/>
  </r>
  <r>
    <s v="GERENTES"/>
    <x v="4"/>
    <s v="claudia.bueno@cslbehring.com"/>
    <x v="0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413.12"/>
    <n v="0"/>
    <n v="0"/>
    <n v="0"/>
    <n v="5"/>
    <n v="0"/>
    <s v=""/>
    <s v=""/>
    <s v=""/>
    <n v="0"/>
  </r>
  <r>
    <s v="GERENTES"/>
    <x v="4"/>
    <s v="fernando.leony@cslbehring.com"/>
    <x v="1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516.4"/>
    <n v="0"/>
    <n v="0"/>
    <n v="0"/>
    <n v="5"/>
    <n v="0"/>
    <s v=""/>
    <s v=""/>
    <s v=""/>
    <n v="0"/>
  </r>
  <r>
    <s v="GERENTES"/>
    <x v="4"/>
    <s v="rafael.esteves@cslbehring.com"/>
    <x v="2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61.48"/>
    <n v="0"/>
    <n v="0"/>
    <n v="0"/>
    <n v="5"/>
    <n v="0"/>
    <s v=""/>
    <s v=""/>
    <s v=""/>
    <n v="0"/>
  </r>
  <r>
    <s v="GERENTES"/>
    <x v="5"/>
    <s v="claudia.bueno@cslbehring.com"/>
    <x v="0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15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225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1 - 2º Tri - Jun"/>
    <n v="2021"/>
    <n v="2"/>
    <s v="2º Tri"/>
    <n v="6"/>
    <s v="Jun"/>
    <x v="2"/>
    <s v="2021-2021"/>
    <n v="4"/>
    <s v="4º Tri"/>
    <n v="12"/>
    <s v="12-Jun"/>
    <b v="0"/>
    <n v="375"/>
    <n v="0"/>
    <n v="0"/>
    <n v="0"/>
    <n v="4"/>
    <n v="0"/>
    <s v=""/>
    <s v=""/>
    <s v=""/>
    <n v="0"/>
  </r>
  <r>
    <s v="REPRESENTANTES"/>
    <x v="0"/>
    <s v="aline.fonseca@cslbehring.com"/>
    <x v="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antonio.tunes@cslbehring.com"/>
    <x v="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artur.junior@cslbehring.com"/>
    <x v="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bruna.claro@cslbehring.com"/>
    <x v="6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n v="0"/>
    <s v=""/>
    <s v=""/>
    <n v="0"/>
  </r>
  <r>
    <s v="REPRESENTANTES"/>
    <x v="0"/>
    <s v="christiane.garcia@cslbehring.com"/>
    <x v="7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s v=""/>
    <n v="0"/>
    <n v="0"/>
  </r>
  <r>
    <s v="REPRESENTANTES"/>
    <x v="0"/>
    <s v="eveline.goulart@cslbehring.com"/>
    <x v="8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n v="0"/>
    <s v=""/>
    <s v=""/>
    <n v="0"/>
  </r>
  <r>
    <s v="REPRESENTANTES"/>
    <x v="0"/>
    <s v="fernanda.bornhausen@cslbehring.com"/>
    <x v="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iwens.silva@cslbehring.com"/>
    <x v="10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s v=""/>
    <n v="0"/>
    <n v="0"/>
  </r>
  <r>
    <s v="REPRESENTANTES"/>
    <x v="0"/>
    <s v="janaina.palmiro@cslbehring.com"/>
    <x v="11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n v="0"/>
    <s v=""/>
    <s v=""/>
    <n v="0"/>
  </r>
  <r>
    <s v="REPRESENTANTES"/>
    <x v="0"/>
    <s v="karen.rosa@cslbehring.com"/>
    <x v="12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kleber.silva@cslbehring.com"/>
    <x v="1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lais.magalhaes@cslbehring.com"/>
    <x v="1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lenilson.silva@cslbehring.com"/>
    <x v="1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marcus.bastos@cslbehring.com"/>
    <x v="16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michele.moraes@cslbehring.com"/>
    <x v="17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n v="0"/>
    <s v=""/>
    <s v=""/>
    <n v="0"/>
  </r>
  <r>
    <s v="REPRESENTANTES"/>
    <x v="0"/>
    <s v="romeu.soares@cslbehring.com"/>
    <x v="18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tathiana.ponce@cslbehring.com"/>
    <x v="1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n v="0"/>
    <s v=""/>
    <n v="0"/>
  </r>
  <r>
    <s v="REPRESENTANTES"/>
    <x v="0"/>
    <s v="valeria.braga@cslbehring.com"/>
    <x v="20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n v="0"/>
    <s v=""/>
    <s v=""/>
    <n v="0"/>
  </r>
  <r>
    <s v="REPRESENTANTES"/>
    <x v="0"/>
    <s v="wladimir.campelo@cslbehring.com"/>
    <x v="21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809418.24"/>
    <n v="0"/>
    <n v="0"/>
    <n v="0"/>
    <n v="9"/>
    <s v=""/>
    <s v=""/>
    <s v=""/>
    <n v="0"/>
    <n v="0"/>
  </r>
  <r>
    <s v="REPRESENTANTES"/>
    <x v="1"/>
    <s v="aline.fonseca@cslbehring.com"/>
    <x v="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antonio.tunes@cslbehring.com"/>
    <x v="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artur.junior@cslbehring.com"/>
    <x v="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bruna.claro@cslbehring.com"/>
    <x v="6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n v="0"/>
    <s v=""/>
    <s v=""/>
    <n v="0"/>
  </r>
  <r>
    <s v="REPRESENTANTES"/>
    <x v="1"/>
    <s v="christiane.garcia@cslbehring.com"/>
    <x v="7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s v=""/>
    <n v="0"/>
    <n v="0"/>
  </r>
  <r>
    <s v="REPRESENTANTES"/>
    <x v="1"/>
    <s v="eveline.goulart@cslbehring.com"/>
    <x v="8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n v="0"/>
    <s v=""/>
    <s v=""/>
    <n v="0"/>
  </r>
  <r>
    <s v="REPRESENTANTES"/>
    <x v="1"/>
    <s v="fernanda.bornhausen@cslbehring.com"/>
    <x v="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iwens.silva@cslbehring.com"/>
    <x v="10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s v=""/>
    <n v="0"/>
    <n v="0"/>
  </r>
  <r>
    <s v="REPRESENTANTES"/>
    <x v="1"/>
    <s v="janaina.palmiro@cslbehring.com"/>
    <x v="11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n v="0"/>
    <s v=""/>
    <s v=""/>
    <n v="0"/>
  </r>
  <r>
    <s v="REPRESENTANTES"/>
    <x v="1"/>
    <s v="karen.rosa@cslbehring.com"/>
    <x v="12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kleber.silva@cslbehring.com"/>
    <x v="1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lais.magalhaes@cslbehring.com"/>
    <x v="1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lenilson.silva@cslbehring.com"/>
    <x v="1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marcus.bastos@cslbehring.com"/>
    <x v="16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michele.moraes@cslbehring.com"/>
    <x v="17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n v="0"/>
    <s v=""/>
    <s v=""/>
    <n v="0"/>
  </r>
  <r>
    <s v="REPRESENTANTES"/>
    <x v="1"/>
    <s v="romeu.soares@cslbehring.com"/>
    <x v="18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tathiana.ponce@cslbehring.com"/>
    <x v="1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n v="0"/>
    <s v=""/>
    <n v="0"/>
  </r>
  <r>
    <s v="REPRESENTANTES"/>
    <x v="1"/>
    <s v="valeria.braga@cslbehring.com"/>
    <x v="20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n v="0"/>
    <s v=""/>
    <s v=""/>
    <n v="0"/>
  </r>
  <r>
    <s v="REPRESENTANTES"/>
    <x v="1"/>
    <s v="wladimir.campelo@cslbehring.com"/>
    <x v="21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790857.41"/>
    <n v="0"/>
    <n v="0"/>
    <n v="0"/>
    <n v="11"/>
    <s v=""/>
    <s v=""/>
    <s v=""/>
    <n v="0"/>
    <n v="0"/>
  </r>
  <r>
    <s v="REPRESENTANTES"/>
    <x v="2"/>
    <s v="aline.fonseca@cslbehring.com"/>
    <x v="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antonio.tunes@cslbehring.com"/>
    <x v="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artur.junior@cslbehring.com"/>
    <x v="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bruna.claro@cslbehring.com"/>
    <x v="6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n v="0"/>
    <s v=""/>
    <s v=""/>
    <n v="0"/>
  </r>
  <r>
    <s v="REPRESENTANTES"/>
    <x v="2"/>
    <s v="christiane.garcia@cslbehring.com"/>
    <x v="7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s v=""/>
    <n v="0"/>
    <n v="0"/>
  </r>
  <r>
    <s v="REPRESENTANTES"/>
    <x v="2"/>
    <s v="eveline.goulart@cslbehring.com"/>
    <x v="8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n v="0"/>
    <s v=""/>
    <s v=""/>
    <n v="0"/>
  </r>
  <r>
    <s v="REPRESENTANTES"/>
    <x v="2"/>
    <s v="fernanda.bornhausen@cslbehring.com"/>
    <x v="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iwens.silva@cslbehring.com"/>
    <x v="10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s v=""/>
    <n v="0"/>
    <n v="0"/>
  </r>
  <r>
    <s v="REPRESENTANTES"/>
    <x v="2"/>
    <s v="janaina.palmiro@cslbehring.com"/>
    <x v="11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n v="0"/>
    <s v=""/>
    <s v=""/>
    <n v="0"/>
  </r>
  <r>
    <s v="REPRESENTANTES"/>
    <x v="2"/>
    <s v="karen.rosa@cslbehring.com"/>
    <x v="12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kleber.silva@cslbehring.com"/>
    <x v="1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lais.magalhaes@cslbehring.com"/>
    <x v="1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lenilson.silva@cslbehring.com"/>
    <x v="1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marcus.bastos@cslbehring.com"/>
    <x v="16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michele.moraes@cslbehring.com"/>
    <x v="17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n v="0"/>
    <s v=""/>
    <s v=""/>
    <n v="0"/>
  </r>
  <r>
    <s v="REPRESENTANTES"/>
    <x v="2"/>
    <s v="romeu.soares@cslbehring.com"/>
    <x v="18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tathiana.ponce@cslbehring.com"/>
    <x v="1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n v="0"/>
    <s v=""/>
    <n v="0"/>
  </r>
  <r>
    <s v="REPRESENTANTES"/>
    <x v="2"/>
    <s v="valeria.braga@cslbehring.com"/>
    <x v="20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n v="0"/>
    <s v=""/>
    <s v=""/>
    <n v="0"/>
  </r>
  <r>
    <s v="REPRESENTANTES"/>
    <x v="2"/>
    <s v="wladimir.campelo@cslbehring.com"/>
    <x v="21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2495633.7200000002"/>
    <n v="0"/>
    <n v="0"/>
    <n v="0"/>
    <n v="10"/>
    <s v=""/>
    <s v=""/>
    <s v=""/>
    <n v="0"/>
    <n v="0"/>
  </r>
  <r>
    <s v="REPRESENTANTES"/>
    <x v="3"/>
    <s v="aline.fonseca@cslbehring.com"/>
    <x v="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50"/>
    <n v="0"/>
    <n v="0"/>
    <n v="0"/>
    <n v="6"/>
    <s v=""/>
    <s v=""/>
    <n v="0"/>
    <s v=""/>
    <n v="0"/>
  </r>
  <r>
    <s v="REPRESENTANTES"/>
    <x v="3"/>
    <s v="antonio.tunes@cslbehring.com"/>
    <x v="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95"/>
    <n v="0"/>
    <n v="0"/>
    <n v="0"/>
    <n v="6"/>
    <s v=""/>
    <s v=""/>
    <n v="0"/>
    <s v=""/>
    <n v="0"/>
  </r>
  <r>
    <s v="REPRESENTANTES"/>
    <x v="3"/>
    <s v="artur.junior@cslbehring.com"/>
    <x v="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60"/>
    <n v="0"/>
    <n v="0"/>
    <n v="0"/>
    <n v="6"/>
    <s v=""/>
    <s v=""/>
    <n v="0"/>
    <s v=""/>
    <n v="0"/>
  </r>
  <r>
    <s v="REPRESENTANTES"/>
    <x v="3"/>
    <s v="christiane.garcia@cslbehring.com"/>
    <x v="7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180"/>
    <n v="0"/>
    <n v="0"/>
    <n v="0"/>
    <n v="6"/>
    <s v=""/>
    <s v=""/>
    <s v=""/>
    <n v="0"/>
    <n v="0"/>
  </r>
  <r>
    <s v="REPRESENTANTES"/>
    <x v="3"/>
    <s v="fernanda.bornhausen@cslbehring.com"/>
    <x v="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6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45"/>
    <n v="0"/>
    <n v="0"/>
    <n v="0"/>
    <n v="6"/>
    <s v=""/>
    <s v=""/>
    <s v=""/>
    <n v="0"/>
    <n v="0"/>
  </r>
  <r>
    <s v="REPRESENTANTES"/>
    <x v="3"/>
    <s v="karen.rosa@cslbehring.com"/>
    <x v="12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75"/>
    <n v="0"/>
    <n v="0"/>
    <n v="0"/>
    <n v="6"/>
    <s v=""/>
    <s v=""/>
    <n v="0"/>
    <s v=""/>
    <n v="0"/>
  </r>
  <r>
    <s v="REPRESENTANTES"/>
    <x v="3"/>
    <s v="kleber.silva@cslbehring.com"/>
    <x v="1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95"/>
    <n v="0"/>
    <n v="0"/>
    <n v="0"/>
    <n v="6"/>
    <s v=""/>
    <s v=""/>
    <n v="0"/>
    <s v=""/>
    <n v="0"/>
  </r>
  <r>
    <s v="REPRESENTANTES"/>
    <x v="3"/>
    <s v="lais.magalhaes@cslbehring.com"/>
    <x v="1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90"/>
    <n v="0"/>
    <n v="0"/>
    <n v="0"/>
    <n v="6"/>
    <s v=""/>
    <s v=""/>
    <n v="0"/>
    <s v=""/>
    <n v="0"/>
  </r>
  <r>
    <s v="REPRESENTANTES"/>
    <x v="3"/>
    <s v="lenilson.silva@cslbehring.com"/>
    <x v="1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45"/>
    <n v="0"/>
    <n v="0"/>
    <n v="0"/>
    <n v="6"/>
    <s v=""/>
    <s v=""/>
    <n v="0"/>
    <s v=""/>
    <n v="0"/>
  </r>
  <r>
    <s v="REPRESENTANTES"/>
    <x v="3"/>
    <s v="marcus.bastos@cslbehring.com"/>
    <x v="16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90"/>
    <n v="0"/>
    <n v="0"/>
    <n v="0"/>
    <n v="6"/>
    <s v=""/>
    <s v=""/>
    <n v="0"/>
    <s v=""/>
    <n v="0"/>
  </r>
  <r>
    <s v="REPRESENTANTES"/>
    <x v="3"/>
    <s v="romeu.soares@cslbehring.com"/>
    <x v="18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80"/>
    <n v="0"/>
    <n v="0"/>
    <n v="0"/>
    <n v="6"/>
    <s v=""/>
    <s v=""/>
    <n v="0"/>
    <s v=""/>
    <n v="0"/>
  </r>
  <r>
    <s v="REPRESENTANTES"/>
    <x v="3"/>
    <s v="tathiana.ponce@cslbehring.com"/>
    <x v="1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20"/>
    <n v="0"/>
    <n v="0"/>
    <n v="0"/>
    <n v="6"/>
    <s v=""/>
    <s v=""/>
    <n v="0"/>
    <s v=""/>
    <n v="0"/>
  </r>
  <r>
    <s v="REPRESENTANTES"/>
    <x v="3"/>
    <s v="wladimir.campelo@cslbehring.com"/>
    <x v="21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15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77.459999999999994"/>
    <n v="0"/>
    <n v="0"/>
    <n v="0"/>
    <n v="5"/>
    <s v=""/>
    <s v=""/>
    <n v="0"/>
    <s v=""/>
    <n v="0"/>
  </r>
  <r>
    <s v="REPRESENTANTES"/>
    <x v="4"/>
    <s v="antonio.tunes@cslbehring.com"/>
    <x v="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03.28"/>
    <n v="0"/>
    <n v="0"/>
    <n v="0"/>
    <n v="5"/>
    <s v=""/>
    <s v=""/>
    <n v="0"/>
    <s v=""/>
    <n v="0"/>
  </r>
  <r>
    <s v="REPRESENTANTES"/>
    <x v="4"/>
    <s v="artur.junior@cslbehring.com"/>
    <x v="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64.55"/>
    <n v="0"/>
    <n v="0"/>
    <n v="0"/>
    <n v="5"/>
    <s v=""/>
    <s v=""/>
    <n v="0"/>
    <s v=""/>
    <n v="0"/>
  </r>
  <r>
    <s v="REPRESENTANTES"/>
    <x v="4"/>
    <s v="christiane.garcia@cslbehring.com"/>
    <x v="7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116.19"/>
    <n v="0"/>
    <n v="0"/>
    <n v="0"/>
    <n v="5"/>
    <s v=""/>
    <s v=""/>
    <s v=""/>
    <n v="0"/>
    <n v="0"/>
  </r>
  <r>
    <s v="REPRESENTANTES"/>
    <x v="4"/>
    <s v="fernanda.bornhausen@cslbehring.com"/>
    <x v="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38.729999999999997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8.729999999999997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42.01"/>
    <n v="0"/>
    <n v="0"/>
    <n v="0"/>
    <n v="5"/>
    <s v=""/>
    <s v=""/>
    <n v="0"/>
    <s v=""/>
    <n v="0"/>
  </r>
  <r>
    <s v="REPRESENTANTES"/>
    <x v="4"/>
    <s v="kleber.silva@cslbehring.com"/>
    <x v="13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64.55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03.28"/>
    <n v="0"/>
    <n v="0"/>
    <n v="0"/>
    <n v="5"/>
    <s v=""/>
    <s v=""/>
    <n v="0"/>
    <s v=""/>
    <n v="0"/>
  </r>
  <r>
    <s v="REPRESENTANTES"/>
    <x v="4"/>
    <s v="lenilson.silva@cslbehring.com"/>
    <x v="15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54.91999999999999"/>
    <n v="0"/>
    <n v="0"/>
    <n v="0"/>
    <n v="5"/>
    <s v=""/>
    <s v=""/>
    <n v="0"/>
    <s v=""/>
    <n v="0"/>
  </r>
  <r>
    <s v="REPRESENTANTES"/>
    <x v="4"/>
    <s v="marcus.bastos@cslbehring.com"/>
    <x v="16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64.55"/>
    <n v="0"/>
    <n v="0"/>
    <n v="0"/>
    <n v="5"/>
    <s v=""/>
    <s v=""/>
    <n v="0"/>
    <s v=""/>
    <n v="0"/>
  </r>
  <r>
    <s v="REPRESENTANTES"/>
    <x v="4"/>
    <s v="romeu.soares@cslbehring.com"/>
    <x v="18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42.01"/>
    <n v="0"/>
    <n v="0"/>
    <n v="0"/>
    <n v="5"/>
    <s v=""/>
    <s v=""/>
    <n v="0"/>
    <s v=""/>
    <n v="0"/>
  </r>
  <r>
    <s v="REPRESENTANTES"/>
    <x v="4"/>
    <s v="tathiana.ponce@cslbehring.com"/>
    <x v="19"/>
    <n v="20"/>
    <x v="1"/>
    <s v="2021 - 2º Tri - Jun"/>
    <n v="2021"/>
    <n v="2"/>
    <s v="2º Tri"/>
    <n v="6"/>
    <s v="Jun"/>
    <x v="2"/>
    <s v="2021-2021"/>
    <n v="4"/>
    <s v="4º Tri"/>
    <n v="12"/>
    <s v="12-Jun"/>
    <b v="0"/>
    <n v="129.1"/>
    <n v="0"/>
    <n v="0"/>
    <n v="0"/>
    <n v="5"/>
    <s v=""/>
    <s v=""/>
    <n v="0"/>
    <s v=""/>
    <n v="0"/>
  </r>
  <r>
    <s v="REPRESENTANTES"/>
    <x v="4"/>
    <s v="wladimir.campelo@cslbehring.com"/>
    <x v="21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51.64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3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1 - 2º Tri - Jun"/>
    <n v="2021"/>
    <n v="2"/>
    <s v="2º Tri"/>
    <n v="6"/>
    <s v="Jun"/>
    <x v="2"/>
    <s v="2021-2021"/>
    <n v="4"/>
    <s v="4º Tri"/>
    <n v="12"/>
    <s v="12-Jun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1 - 2º Tri - Jun"/>
    <n v="2021"/>
    <n v="2"/>
    <s v="2º Tri"/>
    <n v="6"/>
    <s v="Jun"/>
    <x v="2"/>
    <s v="2021-2021"/>
    <n v="4"/>
    <s v="4º Tri"/>
    <n v="12"/>
    <s v="12-Jun"/>
    <b v="0"/>
    <n v="37.5"/>
    <n v="0"/>
    <n v="0"/>
    <n v="0"/>
    <n v="4"/>
    <s v=""/>
    <s v=""/>
    <s v="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8" applyNumberFormats="0" applyBorderFormats="0" applyFontFormats="0" applyPatternFormats="0" applyAlignmentFormats="0" applyWidthHeightFormats="1" dataCaption="Valores" grandTotalCaption="Total Prêmio" updatedVersion="7" minRefreshableVersion="3" showDrill="0" showDataTips="0" colGrandTotals="0" itemPrintTitles="1" createdVersion="6" indent="0" showHeaders="0" outline="1" outlineData="1" multipleFieldFilters="0">
  <location ref="B4:J37" firstHeaderRow="1" firstDataRow="2" firstDataCol="1"/>
  <pivotFields count="29">
    <pivotField showAll="0"/>
    <pivotField axis="axisCol">
      <items count="9">
        <item x="5"/>
        <item x="4"/>
        <item x="3"/>
        <item x="0"/>
        <item x="1"/>
        <item x="2"/>
        <item x="7"/>
        <item x="6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10">
        <item h="1" m="1" x="8"/>
        <item h="1" m="1" x="4"/>
        <item h="1" m="1" x="3"/>
        <item h="1" m="1" x="7"/>
        <item h="1" m="1" x="5"/>
        <item h="1" m="1" x="6"/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 v="6"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#Prêmio" fld="22" baseField="3" baseItem="13" numFmtId="164"/>
  </dataFields>
  <formats count="22">
    <format dxfId="376">
      <pivotArea dataOnly="0" labelOnly="1" outline="0" fieldPosition="0">
        <references count="1">
          <reference field="12" count="0"/>
        </references>
      </pivotArea>
    </format>
    <format dxfId="375">
      <pivotArea field="12" type="button" dataOnly="0" labelOnly="1" outline="0" axis="axisRow" fieldPosition="0"/>
    </format>
    <format dxfId="374">
      <pivotArea field="12" type="button" dataOnly="0" labelOnly="1" outline="0" axis="axisRow" fieldPosition="0"/>
    </format>
    <format dxfId="373">
      <pivotArea dataOnly="0" labelOnly="1" outline="0" fieldPosition="0">
        <references count="1">
          <reference field="12" count="0"/>
        </references>
      </pivotArea>
    </format>
    <format dxfId="372">
      <pivotArea field="12" type="button" dataOnly="0" labelOnly="1" outline="0" axis="axisRow" fieldPosition="0"/>
    </format>
    <format dxfId="371">
      <pivotArea field="12" type="button" dataOnly="0" labelOnly="1" outline="0" axis="axisRow" fieldPosition="0"/>
    </format>
    <format dxfId="370">
      <pivotArea field="12" type="button" dataOnly="0" labelOnly="1" outline="0" axis="axisRow" fieldPosition="0"/>
    </format>
    <format dxfId="369">
      <pivotArea field="12" type="button" dataOnly="0" labelOnly="1" outline="0" axis="axisRow" fieldPosition="0"/>
    </format>
    <format dxfId="368">
      <pivotArea field="12" type="button" dataOnly="0" labelOnly="1" outline="0" axis="axisRow" fieldPosition="0"/>
    </format>
    <format dxfId="367">
      <pivotArea dataOnly="0" labelOnly="1" outline="0" fieldPosition="0">
        <references count="1">
          <reference field="12" count="0"/>
        </references>
      </pivotArea>
    </format>
    <format dxfId="366">
      <pivotArea outline="0" collapsedLevelsAreSubtotals="1" fieldPosition="0"/>
    </format>
    <format dxfId="365">
      <pivotArea dataOnly="0" labelOnly="1" outline="0" fieldPosition="0">
        <references count="1">
          <reference field="12" count="1">
            <x v="0"/>
          </reference>
        </references>
      </pivotArea>
    </format>
    <format dxfId="364">
      <pivotArea type="topRight" dataOnly="0" labelOnly="1" outline="0" fieldPosition="0"/>
    </format>
    <format dxfId="363">
      <pivotArea dataOnly="0" labelOnly="1" grandCol="1" outline="0" fieldPosition="0"/>
    </format>
    <format dxfId="362">
      <pivotArea dataOnly="0" labelOnly="1" grandCol="1" outline="0" fieldPosition="0"/>
    </format>
    <format dxfId="361">
      <pivotArea dataOnly="0" labelOnly="1" grandCol="1" outline="0" fieldPosition="0"/>
    </format>
    <format dxfId="360">
      <pivotArea dataOnly="0" grandCol="1" outline="0" fieldPosition="0"/>
    </format>
    <format dxfId="359">
      <pivotArea dataOnly="0" fieldPosition="0">
        <references count="1">
          <reference field="5" count="0"/>
        </references>
      </pivotArea>
    </format>
    <format dxfId="358">
      <pivotArea dataOnly="0" labelOnly="1" fieldPosition="0">
        <references count="1">
          <reference field="5" count="0"/>
        </references>
      </pivotArea>
    </format>
    <format dxfId="357">
      <pivotArea dataOnly="0" labelOnly="1" fieldPosition="0">
        <references count="1">
          <reference field="12" count="0"/>
        </references>
      </pivotArea>
    </format>
    <format dxfId="356">
      <pivotArea dataOnly="0" labelOnly="1" fieldPosition="0">
        <references count="1">
          <reference field="1" count="0"/>
        </references>
      </pivotArea>
    </format>
    <format dxfId="355">
      <pivotArea dataOnly="0" labelOnly="1" fieldPosition="0">
        <references count="1">
          <reference field="1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1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K6:L7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8">
        <item m="1" x="6"/>
        <item m="1" x="2"/>
        <item m="1" x="3"/>
        <item m="1" x="5"/>
        <item m="1" x="4"/>
        <item x="0"/>
        <item x="1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284">
        <item m="1" x="148"/>
        <item m="1" x="174"/>
        <item x="100"/>
        <item x="107"/>
        <item x="6"/>
        <item m="1" x="260"/>
        <item m="1" x="176"/>
        <item x="93"/>
        <item m="1" x="246"/>
        <item m="1" x="262"/>
        <item x="64"/>
        <item m="1" x="228"/>
        <item x="86"/>
        <item m="1" x="248"/>
        <item m="1" x="237"/>
        <item m="1" x="145"/>
        <item m="1" x="151"/>
        <item m="1" x="147"/>
        <item x="34"/>
        <item m="1" x="188"/>
        <item m="1" x="196"/>
        <item x="67"/>
        <item x="3"/>
        <item m="1" x="277"/>
        <item m="1" x="131"/>
        <item x="90"/>
        <item m="1" x="268"/>
        <item x="87"/>
        <item m="1" x="281"/>
        <item x="35"/>
        <item x="31"/>
        <item x="7"/>
        <item x="106"/>
        <item x="88"/>
        <item x="68"/>
        <item x="94"/>
        <item x="69"/>
        <item x="108"/>
        <item x="8"/>
        <item x="119"/>
        <item m="1" x="223"/>
        <item m="1" x="224"/>
        <item x="71"/>
        <item x="16"/>
        <item x="96"/>
        <item m="1" x="236"/>
        <item x="36"/>
        <item x="37"/>
        <item x="38"/>
        <item x="54"/>
        <item x="123"/>
        <item x="65"/>
        <item x="103"/>
        <item x="55"/>
        <item m="1" x="192"/>
        <item x="72"/>
        <item m="1" x="166"/>
        <item x="50"/>
        <item x="17"/>
        <item m="1" x="142"/>
        <item x="109"/>
        <item x="56"/>
        <item m="1" x="155"/>
        <item m="1" x="157"/>
        <item x="73"/>
        <item m="1" x="217"/>
        <item x="5"/>
        <item x="74"/>
        <item x="41"/>
        <item m="1" x="275"/>
        <item x="128"/>
        <item x="27"/>
        <item m="1" x="177"/>
        <item m="1" x="274"/>
        <item x="43"/>
        <item x="13"/>
        <item m="1" x="156"/>
        <item m="1" x="269"/>
        <item m="1" x="163"/>
        <item x="110"/>
        <item m="1" x="273"/>
        <item m="1" x="197"/>
        <item m="1" x="136"/>
        <item x="18"/>
        <item x="19"/>
        <item x="75"/>
        <item x="76"/>
        <item m="1" x="244"/>
        <item m="1" x="191"/>
        <item x="44"/>
        <item x="78"/>
        <item x="28"/>
        <item x="105"/>
        <item m="1" x="153"/>
        <item x="112"/>
        <item x="0"/>
        <item x="51"/>
        <item m="1" x="257"/>
        <item m="1" x="194"/>
        <item m="1" x="258"/>
        <item x="45"/>
        <item m="1" x="231"/>
        <item m="1" x="143"/>
        <item x="102"/>
        <item x="79"/>
        <item x="46"/>
        <item m="1" x="205"/>
        <item m="1" x="164"/>
        <item m="1" x="199"/>
        <item m="1" x="167"/>
        <item m="1" x="207"/>
        <item x="81"/>
        <item m="1" x="193"/>
        <item m="1" x="255"/>
        <item m="1" x="267"/>
        <item x="113"/>
        <item x="82"/>
        <item x="83"/>
        <item x="91"/>
        <item m="1" x="203"/>
        <item x="47"/>
        <item x="11"/>
        <item m="1" x="264"/>
        <item m="1" x="146"/>
        <item m="1" x="162"/>
        <item m="1" x="150"/>
        <item m="1" x="172"/>
        <item m="1" x="261"/>
        <item m="1" x="180"/>
        <item m="1" x="243"/>
        <item m="1" x="135"/>
        <item m="1" x="138"/>
        <item x="95"/>
        <item x="42"/>
        <item x="98"/>
        <item x="10"/>
        <item m="1" x="183"/>
        <item m="1" x="214"/>
        <item x="89"/>
        <item m="1" x="239"/>
        <item x="53"/>
        <item m="1" x="241"/>
        <item x="85"/>
        <item x="39"/>
        <item m="1" x="187"/>
        <item x="101"/>
        <item m="1" x="189"/>
        <item m="1" x="141"/>
        <item m="1" x="140"/>
        <item x="118"/>
        <item m="1" x="282"/>
        <item m="1" x="238"/>
        <item m="1" x="201"/>
        <item x="48"/>
        <item m="1" x="137"/>
        <item m="1" x="195"/>
        <item m="1" x="171"/>
        <item m="1" x="279"/>
        <item m="1" x="202"/>
        <item x="126"/>
        <item m="1" x="222"/>
        <item m="1" x="216"/>
        <item m="1" x="263"/>
        <item m="1" x="232"/>
        <item m="1" x="271"/>
        <item m="1" x="253"/>
        <item m="1" x="215"/>
        <item x="1"/>
        <item m="1" x="240"/>
        <item m="1" x="159"/>
        <item m="1" x="149"/>
        <item m="1" x="198"/>
        <item x="32"/>
        <item m="1" x="235"/>
        <item m="1" x="170"/>
        <item x="104"/>
        <item m="1" x="186"/>
        <item x="124"/>
        <item x="80"/>
        <item m="1" x="130"/>
        <item m="1" x="219"/>
        <item m="1" x="252"/>
        <item m="1" x="200"/>
        <item m="1" x="211"/>
        <item m="1" x="266"/>
        <item m="1" x="185"/>
        <item x="129"/>
        <item m="1" x="161"/>
        <item x="52"/>
        <item m="1" x="208"/>
        <item m="1" x="178"/>
        <item x="115"/>
        <item m="1" x="226"/>
        <item m="1" x="256"/>
        <item m="1" x="132"/>
        <item m="1" x="139"/>
        <item m="1" x="152"/>
        <item m="1" x="270"/>
        <item x="60"/>
        <item m="1" x="265"/>
        <item m="1" x="144"/>
        <item m="1" x="250"/>
        <item m="1" x="181"/>
        <item m="1" x="225"/>
        <item m="1" x="221"/>
        <item m="1" x="276"/>
        <item m="1" x="234"/>
        <item m="1" x="165"/>
        <item m="1" x="230"/>
        <item m="1" x="247"/>
        <item m="1" x="218"/>
        <item m="1" x="242"/>
        <item m="1" x="220"/>
        <item m="1" x="212"/>
        <item x="20"/>
        <item m="1" x="179"/>
        <item x="33"/>
        <item m="1" x="233"/>
        <item x="97"/>
        <item m="1" x="169"/>
        <item x="49"/>
        <item m="1" x="280"/>
        <item x="59"/>
        <item m="1" x="245"/>
        <item m="1" x="229"/>
        <item m="1" x="227"/>
        <item x="63"/>
        <item m="1" x="184"/>
        <item m="1" x="158"/>
        <item m="1" x="259"/>
        <item m="1" x="168"/>
        <item m="1" x="254"/>
        <item m="1" x="249"/>
        <item m="1" x="173"/>
        <item m="1" x="251"/>
        <item m="1" x="210"/>
        <item m="1" x="204"/>
        <item m="1" x="175"/>
        <item m="1" x="133"/>
        <item m="1" x="213"/>
        <item x="77"/>
        <item m="1" x="272"/>
        <item m="1" x="190"/>
        <item m="1" x="182"/>
        <item m="1" x="209"/>
        <item m="1" x="154"/>
        <item m="1" x="278"/>
        <item m="1" x="160"/>
        <item x="70"/>
        <item m="1" x="206"/>
        <item m="1" x="134"/>
        <item x="122"/>
        <item x="125"/>
        <item x="9"/>
        <item x="12"/>
        <item x="14"/>
        <item x="15"/>
        <item x="22"/>
        <item x="23"/>
        <item x="24"/>
        <item x="25"/>
        <item x="26"/>
        <item x="29"/>
        <item x="40"/>
        <item x="58"/>
        <item x="61"/>
        <item x="66"/>
        <item x="84"/>
        <item x="99"/>
        <item x="111"/>
        <item x="114"/>
        <item x="2"/>
        <item x="4"/>
        <item x="62"/>
        <item x="92"/>
        <item x="30"/>
        <item x="116"/>
        <item x="117"/>
        <item x="120"/>
        <item x="127"/>
        <item x="121"/>
        <item x="21"/>
        <item x="57"/>
        <item t="default"/>
      </items>
    </pivotField>
    <pivotField showAll="0"/>
    <pivotField showAll="0"/>
    <pivotField showAll="0"/>
    <pivotField axis="axisPage" showAll="0">
      <items count="32">
        <item x="18"/>
        <item x="22"/>
        <item x="19"/>
        <item x="20"/>
        <item x="26"/>
        <item x="15"/>
        <item x="6"/>
        <item x="3"/>
        <item x="24"/>
        <item x="10"/>
        <item x="9"/>
        <item x="0"/>
        <item x="14"/>
        <item x="16"/>
        <item x="7"/>
        <item x="1"/>
        <item x="21"/>
        <item x="8"/>
        <item x="11"/>
        <item x="23"/>
        <item x="4"/>
        <item x="12"/>
        <item x="5"/>
        <item x="17"/>
        <item x="25"/>
        <item m="1" x="30"/>
        <item x="2"/>
        <item x="13"/>
        <item m="1" x="29"/>
        <item x="28"/>
        <item x="27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colFields count="1">
    <field x="3"/>
  </colFields>
  <colItems count="1">
    <i>
      <x/>
    </i>
  </colItems>
  <pageFields count="4">
    <pageField fld="12" item="0" hier="-1"/>
    <pageField fld="0" item="1" hier="-1"/>
    <pageField fld="1" item="5" hier="-1"/>
    <pageField fld="9" item="3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1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K6:M16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8">
        <item m="1" x="6"/>
        <item m="1" x="2"/>
        <item m="1" x="3"/>
        <item m="1" x="5"/>
        <item m="1" x="4"/>
        <item x="0"/>
        <item x="1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284">
        <item m="1" x="148"/>
        <item m="1" x="174"/>
        <item x="100"/>
        <item x="107"/>
        <item x="6"/>
        <item m="1" x="260"/>
        <item m="1" x="176"/>
        <item x="93"/>
        <item m="1" x="246"/>
        <item m="1" x="262"/>
        <item x="64"/>
        <item m="1" x="228"/>
        <item x="86"/>
        <item m="1" x="248"/>
        <item m="1" x="237"/>
        <item m="1" x="145"/>
        <item m="1" x="151"/>
        <item m="1" x="147"/>
        <item x="34"/>
        <item m="1" x="188"/>
        <item m="1" x="196"/>
        <item x="67"/>
        <item x="3"/>
        <item m="1" x="277"/>
        <item m="1" x="131"/>
        <item x="90"/>
        <item m="1" x="268"/>
        <item x="87"/>
        <item m="1" x="281"/>
        <item x="35"/>
        <item x="31"/>
        <item x="7"/>
        <item x="106"/>
        <item x="88"/>
        <item x="68"/>
        <item x="94"/>
        <item x="69"/>
        <item x="108"/>
        <item x="8"/>
        <item x="119"/>
        <item m="1" x="223"/>
        <item m="1" x="224"/>
        <item x="71"/>
        <item x="16"/>
        <item x="96"/>
        <item m="1" x="236"/>
        <item x="36"/>
        <item x="37"/>
        <item x="38"/>
        <item x="54"/>
        <item x="123"/>
        <item x="65"/>
        <item x="103"/>
        <item x="55"/>
        <item m="1" x="192"/>
        <item x="72"/>
        <item m="1" x="166"/>
        <item x="50"/>
        <item x="17"/>
        <item m="1" x="142"/>
        <item x="109"/>
        <item x="56"/>
        <item m="1" x="155"/>
        <item m="1" x="157"/>
        <item x="73"/>
        <item m="1" x="217"/>
        <item x="5"/>
        <item x="74"/>
        <item x="41"/>
        <item m="1" x="275"/>
        <item x="128"/>
        <item x="27"/>
        <item m="1" x="177"/>
        <item m="1" x="274"/>
        <item x="43"/>
        <item x="13"/>
        <item m="1" x="156"/>
        <item m="1" x="269"/>
        <item m="1" x="163"/>
        <item x="110"/>
        <item m="1" x="273"/>
        <item m="1" x="197"/>
        <item m="1" x="136"/>
        <item x="18"/>
        <item x="19"/>
        <item x="75"/>
        <item x="76"/>
        <item m="1" x="244"/>
        <item m="1" x="191"/>
        <item x="44"/>
        <item x="78"/>
        <item x="28"/>
        <item x="105"/>
        <item m="1" x="153"/>
        <item x="112"/>
        <item x="0"/>
        <item x="51"/>
        <item m="1" x="257"/>
        <item m="1" x="194"/>
        <item m="1" x="258"/>
        <item x="45"/>
        <item m="1" x="231"/>
        <item m="1" x="143"/>
        <item x="102"/>
        <item x="79"/>
        <item x="46"/>
        <item m="1" x="205"/>
        <item m="1" x="164"/>
        <item m="1" x="199"/>
        <item m="1" x="167"/>
        <item m="1" x="207"/>
        <item x="81"/>
        <item m="1" x="193"/>
        <item m="1" x="255"/>
        <item m="1" x="267"/>
        <item x="113"/>
        <item x="82"/>
        <item x="83"/>
        <item x="91"/>
        <item m="1" x="203"/>
        <item x="47"/>
        <item x="11"/>
        <item m="1" x="264"/>
        <item m="1" x="146"/>
        <item m="1" x="162"/>
        <item m="1" x="150"/>
        <item m="1" x="172"/>
        <item m="1" x="261"/>
        <item m="1" x="180"/>
        <item m="1" x="243"/>
        <item m="1" x="135"/>
        <item m="1" x="138"/>
        <item x="95"/>
        <item x="42"/>
        <item x="98"/>
        <item x="10"/>
        <item m="1" x="183"/>
        <item m="1" x="214"/>
        <item x="89"/>
        <item m="1" x="239"/>
        <item x="53"/>
        <item m="1" x="241"/>
        <item x="85"/>
        <item x="39"/>
        <item m="1" x="187"/>
        <item x="101"/>
        <item m="1" x="189"/>
        <item m="1" x="141"/>
        <item m="1" x="140"/>
        <item x="118"/>
        <item m="1" x="282"/>
        <item m="1" x="238"/>
        <item m="1" x="201"/>
        <item x="48"/>
        <item m="1" x="137"/>
        <item m="1" x="195"/>
        <item m="1" x="171"/>
        <item m="1" x="279"/>
        <item m="1" x="202"/>
        <item x="126"/>
        <item m="1" x="222"/>
        <item m="1" x="216"/>
        <item m="1" x="263"/>
        <item m="1" x="232"/>
        <item m="1" x="271"/>
        <item m="1" x="253"/>
        <item m="1" x="215"/>
        <item x="1"/>
        <item m="1" x="240"/>
        <item m="1" x="159"/>
        <item m="1" x="149"/>
        <item m="1" x="198"/>
        <item x="32"/>
        <item m="1" x="235"/>
        <item m="1" x="170"/>
        <item x="104"/>
        <item m="1" x="186"/>
        <item x="124"/>
        <item x="80"/>
        <item m="1" x="130"/>
        <item m="1" x="219"/>
        <item m="1" x="252"/>
        <item m="1" x="200"/>
        <item m="1" x="211"/>
        <item m="1" x="266"/>
        <item m="1" x="185"/>
        <item x="129"/>
        <item m="1" x="161"/>
        <item x="52"/>
        <item m="1" x="208"/>
        <item m="1" x="178"/>
        <item x="115"/>
        <item m="1" x="226"/>
        <item m="1" x="256"/>
        <item m="1" x="132"/>
        <item m="1" x="139"/>
        <item m="1" x="152"/>
        <item m="1" x="270"/>
        <item x="60"/>
        <item m="1" x="265"/>
        <item m="1" x="144"/>
        <item m="1" x="250"/>
        <item m="1" x="181"/>
        <item m="1" x="225"/>
        <item m="1" x="221"/>
        <item m="1" x="276"/>
        <item m="1" x="234"/>
        <item m="1" x="165"/>
        <item m="1" x="230"/>
        <item m="1" x="247"/>
        <item m="1" x="218"/>
        <item m="1" x="242"/>
        <item m="1" x="220"/>
        <item m="1" x="212"/>
        <item x="20"/>
        <item m="1" x="179"/>
        <item x="33"/>
        <item m="1" x="233"/>
        <item x="97"/>
        <item m="1" x="169"/>
        <item x="49"/>
        <item m="1" x="280"/>
        <item x="59"/>
        <item m="1" x="245"/>
        <item m="1" x="229"/>
        <item m="1" x="227"/>
        <item x="63"/>
        <item m="1" x="184"/>
        <item m="1" x="158"/>
        <item m="1" x="259"/>
        <item m="1" x="168"/>
        <item m="1" x="254"/>
        <item m="1" x="249"/>
        <item m="1" x="173"/>
        <item m="1" x="251"/>
        <item m="1" x="210"/>
        <item m="1" x="204"/>
        <item m="1" x="175"/>
        <item m="1" x="133"/>
        <item m="1" x="213"/>
        <item x="77"/>
        <item m="1" x="272"/>
        <item m="1" x="190"/>
        <item m="1" x="182"/>
        <item m="1" x="209"/>
        <item m="1" x="154"/>
        <item m="1" x="278"/>
        <item m="1" x="160"/>
        <item x="70"/>
        <item m="1" x="206"/>
        <item m="1" x="134"/>
        <item x="122"/>
        <item x="125"/>
        <item x="9"/>
        <item x="12"/>
        <item x="14"/>
        <item x="15"/>
        <item x="22"/>
        <item x="23"/>
        <item x="24"/>
        <item x="25"/>
        <item x="26"/>
        <item x="29"/>
        <item x="40"/>
        <item x="58"/>
        <item x="61"/>
        <item x="66"/>
        <item x="84"/>
        <item x="99"/>
        <item x="111"/>
        <item x="114"/>
        <item x="2"/>
        <item x="4"/>
        <item x="62"/>
        <item x="92"/>
        <item x="30"/>
        <item x="116"/>
        <item x="117"/>
        <item x="120"/>
        <item x="127"/>
        <item x="121"/>
        <item x="21"/>
        <item x="57"/>
        <item t="default"/>
      </items>
    </pivotField>
    <pivotField showAll="0"/>
    <pivotField showAll="0"/>
    <pivotField showAll="0"/>
    <pivotField axis="axisPage" showAll="0">
      <items count="32">
        <item x="18"/>
        <item x="22"/>
        <item x="19"/>
        <item x="20"/>
        <item x="26"/>
        <item x="15"/>
        <item x="6"/>
        <item x="3"/>
        <item x="24"/>
        <item x="10"/>
        <item x="9"/>
        <item x="0"/>
        <item x="14"/>
        <item x="16"/>
        <item x="7"/>
        <item x="1"/>
        <item x="21"/>
        <item x="8"/>
        <item x="11"/>
        <item x="23"/>
        <item x="4"/>
        <item x="12"/>
        <item x="5"/>
        <item x="17"/>
        <item x="25"/>
        <item m="1" x="30"/>
        <item x="2"/>
        <item x="13"/>
        <item m="1" x="29"/>
        <item x="28"/>
        <item x="27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9">
    <i>
      <x v="2"/>
    </i>
    <i>
      <x v="49"/>
    </i>
    <i>
      <x v="52"/>
    </i>
    <i>
      <x v="53"/>
    </i>
    <i>
      <x v="61"/>
    </i>
    <i>
      <x v="103"/>
    </i>
    <i>
      <x v="140"/>
    </i>
    <i>
      <x v="145"/>
    </i>
    <i>
      <x v="188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1" hier="-1"/>
    <pageField fld="1" item="5" hier="-1"/>
    <pageField fld="9" item="0" hier="-1"/>
  </pageFields>
  <dataFields count="1">
    <dataField name="EQ " fld="13" baseField="5" baseItem="1"/>
  </dataFields>
  <formats count="11">
    <format dxfId="326">
      <pivotArea dataOnly="0" outline="0" fieldPosition="0">
        <references count="1">
          <reference field="3" count="0"/>
        </references>
      </pivotArea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type="origin" dataOnly="0" labelOnly="1" outline="0" fieldPosition="0"/>
    </format>
    <format dxfId="322">
      <pivotArea field="3" type="button" dataOnly="0" labelOnly="1" outline="0" axis="axisCol" fieldPosition="0"/>
    </format>
    <format dxfId="321">
      <pivotArea type="topRight" dataOnly="0" labelOnly="1" outline="0" fieldPosition="0"/>
    </format>
    <format dxfId="320">
      <pivotArea field="5" type="button" dataOnly="0" labelOnly="1" outline="0" axis="axisRow" fieldPosition="0"/>
    </format>
    <format dxfId="319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318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317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16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1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 rowHeaderCaption="Estabelecimentos" colHeaderCaption="">
  <location ref="K6:N13" firstHeaderRow="1" firstDataRow="2" firstDataCol="1" rowPageCount="4" colPageCount="1"/>
  <pivotFields count="14">
    <pivotField axis="axisPage" showAll="0">
      <items count="3">
        <item m="1" x="1"/>
        <item x="0"/>
        <item t="default"/>
      </items>
    </pivotField>
    <pivotField axis="axisPage" showAll="0">
      <items count="8">
        <item m="1" x="6"/>
        <item m="1" x="2"/>
        <item m="1" x="3"/>
        <item m="1" x="5"/>
        <item m="1" x="4"/>
        <item x="0"/>
        <item x="1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284">
        <item m="1" x="148"/>
        <item m="1" x="174"/>
        <item x="100"/>
        <item x="107"/>
        <item x="6"/>
        <item m="1" x="260"/>
        <item m="1" x="176"/>
        <item x="93"/>
        <item m="1" x="246"/>
        <item m="1" x="262"/>
        <item x="64"/>
        <item m="1" x="228"/>
        <item x="86"/>
        <item m="1" x="248"/>
        <item m="1" x="237"/>
        <item m="1" x="145"/>
        <item m="1" x="151"/>
        <item m="1" x="147"/>
        <item x="34"/>
        <item m="1" x="188"/>
        <item m="1" x="196"/>
        <item x="67"/>
        <item x="3"/>
        <item m="1" x="277"/>
        <item m="1" x="131"/>
        <item x="90"/>
        <item m="1" x="268"/>
        <item x="87"/>
        <item m="1" x="281"/>
        <item x="35"/>
        <item x="31"/>
        <item x="7"/>
        <item x="106"/>
        <item x="88"/>
        <item x="68"/>
        <item x="94"/>
        <item x="69"/>
        <item x="108"/>
        <item x="8"/>
        <item x="119"/>
        <item m="1" x="223"/>
        <item m="1" x="224"/>
        <item x="71"/>
        <item x="16"/>
        <item x="96"/>
        <item m="1" x="236"/>
        <item x="36"/>
        <item x="37"/>
        <item x="38"/>
        <item x="54"/>
        <item x="123"/>
        <item x="65"/>
        <item x="103"/>
        <item x="55"/>
        <item m="1" x="192"/>
        <item x="72"/>
        <item m="1" x="166"/>
        <item x="50"/>
        <item x="17"/>
        <item m="1" x="142"/>
        <item x="109"/>
        <item x="56"/>
        <item m="1" x="155"/>
        <item m="1" x="157"/>
        <item x="73"/>
        <item m="1" x="217"/>
        <item x="5"/>
        <item x="74"/>
        <item x="41"/>
        <item m="1" x="275"/>
        <item x="128"/>
        <item x="27"/>
        <item m="1" x="177"/>
        <item m="1" x="274"/>
        <item x="43"/>
        <item x="13"/>
        <item m="1" x="156"/>
        <item m="1" x="269"/>
        <item m="1" x="163"/>
        <item x="110"/>
        <item m="1" x="273"/>
        <item m="1" x="197"/>
        <item m="1" x="136"/>
        <item x="18"/>
        <item x="19"/>
        <item x="75"/>
        <item x="76"/>
        <item m="1" x="244"/>
        <item m="1" x="191"/>
        <item x="44"/>
        <item x="78"/>
        <item x="28"/>
        <item x="105"/>
        <item m="1" x="153"/>
        <item x="112"/>
        <item x="0"/>
        <item x="51"/>
        <item m="1" x="257"/>
        <item m="1" x="194"/>
        <item m="1" x="258"/>
        <item x="45"/>
        <item m="1" x="231"/>
        <item m="1" x="143"/>
        <item x="102"/>
        <item x="79"/>
        <item x="46"/>
        <item m="1" x="205"/>
        <item m="1" x="164"/>
        <item m="1" x="199"/>
        <item m="1" x="167"/>
        <item m="1" x="207"/>
        <item x="81"/>
        <item m="1" x="193"/>
        <item m="1" x="255"/>
        <item m="1" x="267"/>
        <item x="113"/>
        <item x="82"/>
        <item x="83"/>
        <item x="91"/>
        <item m="1" x="203"/>
        <item x="47"/>
        <item x="11"/>
        <item m="1" x="264"/>
        <item m="1" x="146"/>
        <item m="1" x="162"/>
        <item m="1" x="150"/>
        <item m="1" x="172"/>
        <item m="1" x="261"/>
        <item m="1" x="180"/>
        <item m="1" x="243"/>
        <item m="1" x="135"/>
        <item m="1" x="138"/>
        <item x="95"/>
        <item x="42"/>
        <item x="98"/>
        <item x="10"/>
        <item m="1" x="183"/>
        <item m="1" x="214"/>
        <item x="89"/>
        <item m="1" x="239"/>
        <item x="53"/>
        <item m="1" x="241"/>
        <item x="85"/>
        <item x="39"/>
        <item m="1" x="187"/>
        <item x="101"/>
        <item m="1" x="189"/>
        <item m="1" x="141"/>
        <item m="1" x="140"/>
        <item x="118"/>
        <item m="1" x="282"/>
        <item m="1" x="238"/>
        <item m="1" x="201"/>
        <item x="48"/>
        <item m="1" x="137"/>
        <item m="1" x="195"/>
        <item m="1" x="171"/>
        <item m="1" x="279"/>
        <item m="1" x="202"/>
        <item x="126"/>
        <item m="1" x="222"/>
        <item m="1" x="216"/>
        <item m="1" x="263"/>
        <item m="1" x="232"/>
        <item m="1" x="271"/>
        <item m="1" x="253"/>
        <item m="1" x="215"/>
        <item x="1"/>
        <item m="1" x="240"/>
        <item m="1" x="159"/>
        <item m="1" x="149"/>
        <item m="1" x="198"/>
        <item x="32"/>
        <item m="1" x="235"/>
        <item m="1" x="170"/>
        <item x="104"/>
        <item m="1" x="186"/>
        <item x="124"/>
        <item x="80"/>
        <item m="1" x="130"/>
        <item m="1" x="219"/>
        <item m="1" x="252"/>
        <item m="1" x="200"/>
        <item m="1" x="211"/>
        <item m="1" x="266"/>
        <item m="1" x="185"/>
        <item x="129"/>
        <item m="1" x="161"/>
        <item x="52"/>
        <item m="1" x="208"/>
        <item m="1" x="178"/>
        <item x="115"/>
        <item m="1" x="226"/>
        <item m="1" x="256"/>
        <item m="1" x="132"/>
        <item m="1" x="139"/>
        <item m="1" x="152"/>
        <item m="1" x="270"/>
        <item x="60"/>
        <item m="1" x="265"/>
        <item m="1" x="144"/>
        <item m="1" x="250"/>
        <item m="1" x="181"/>
        <item m="1" x="225"/>
        <item m="1" x="221"/>
        <item m="1" x="276"/>
        <item m="1" x="234"/>
        <item m="1" x="165"/>
        <item m="1" x="230"/>
        <item m="1" x="247"/>
        <item m="1" x="218"/>
        <item m="1" x="242"/>
        <item m="1" x="220"/>
        <item m="1" x="212"/>
        <item x="20"/>
        <item m="1" x="179"/>
        <item x="33"/>
        <item m="1" x="233"/>
        <item x="97"/>
        <item m="1" x="169"/>
        <item x="49"/>
        <item m="1" x="280"/>
        <item x="59"/>
        <item m="1" x="245"/>
        <item m="1" x="229"/>
        <item m="1" x="227"/>
        <item x="63"/>
        <item m="1" x="184"/>
        <item m="1" x="158"/>
        <item m="1" x="259"/>
        <item m="1" x="168"/>
        <item m="1" x="254"/>
        <item m="1" x="249"/>
        <item m="1" x="173"/>
        <item m="1" x="251"/>
        <item m="1" x="210"/>
        <item m="1" x="204"/>
        <item m="1" x="175"/>
        <item m="1" x="133"/>
        <item m="1" x="213"/>
        <item x="77"/>
        <item m="1" x="272"/>
        <item m="1" x="190"/>
        <item m="1" x="182"/>
        <item m="1" x="209"/>
        <item m="1" x="154"/>
        <item m="1" x="278"/>
        <item m="1" x="160"/>
        <item x="70"/>
        <item m="1" x="206"/>
        <item m="1" x="134"/>
        <item x="122"/>
        <item x="125"/>
        <item x="9"/>
        <item x="12"/>
        <item x="14"/>
        <item x="15"/>
        <item x="22"/>
        <item x="23"/>
        <item x="24"/>
        <item x="25"/>
        <item x="26"/>
        <item x="29"/>
        <item x="40"/>
        <item x="58"/>
        <item x="61"/>
        <item x="66"/>
        <item x="84"/>
        <item x="99"/>
        <item x="111"/>
        <item x="114"/>
        <item x="2"/>
        <item x="4"/>
        <item x="62"/>
        <item x="92"/>
        <item x="30"/>
        <item x="116"/>
        <item x="117"/>
        <item x="120"/>
        <item x="127"/>
        <item x="121"/>
        <item x="21"/>
        <item x="57"/>
        <item t="default"/>
      </items>
    </pivotField>
    <pivotField showAll="0"/>
    <pivotField showAll="0"/>
    <pivotField showAll="0"/>
    <pivotField axis="axisPage" showAll="0">
      <items count="32">
        <item x="18"/>
        <item x="22"/>
        <item x="19"/>
        <item x="20"/>
        <item x="26"/>
        <item x="15"/>
        <item x="6"/>
        <item x="3"/>
        <item x="24"/>
        <item x="10"/>
        <item x="9"/>
        <item x="0"/>
        <item x="14"/>
        <item x="16"/>
        <item x="7"/>
        <item x="1"/>
        <item x="21"/>
        <item x="8"/>
        <item x="11"/>
        <item x="23"/>
        <item x="4"/>
        <item x="12"/>
        <item x="5"/>
        <item x="17"/>
        <item x="25"/>
        <item m="1" x="30"/>
        <item x="2"/>
        <item x="13"/>
        <item m="1" x="29"/>
        <item x="28"/>
        <item x="27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6">
    <i>
      <x v="25"/>
    </i>
    <i>
      <x v="118"/>
    </i>
    <i>
      <x v="167"/>
    </i>
    <i>
      <x v="258"/>
    </i>
    <i>
      <x v="259"/>
    </i>
    <i>
      <x v="271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1" hier="-1"/>
    <pageField fld="1" item="5" hier="-1"/>
    <pageField fld="9" item="7" hier="-1"/>
  </pageFields>
  <dataFields count="1">
    <dataField name="EQ " fld="13" baseField="5" baseItem="1"/>
  </dataFields>
  <formats count="9">
    <format dxfId="295">
      <pivotArea type="all" dataOnly="0" outline="0" fieldPosition="0"/>
    </format>
    <format dxfId="294">
      <pivotArea outline="0" collapsedLevelsAreSubtotals="1" fieldPosition="0"/>
    </format>
    <format dxfId="293">
      <pivotArea type="origin" dataOnly="0" labelOnly="1" outline="0" fieldPosition="0"/>
    </format>
    <format dxfId="292">
      <pivotArea field="3" type="button" dataOnly="0" labelOnly="1" outline="0" axis="axisCol" fieldPosition="0"/>
    </format>
    <format dxfId="291">
      <pivotArea type="topRight" dataOnly="0" labelOnly="1" outline="0" fieldPosition="0"/>
    </format>
    <format dxfId="290">
      <pivotArea field="5" type="button" dataOnly="0" labelOnly="1" outline="0" axis="axisRow" fieldPosition="0"/>
    </format>
    <format dxfId="289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288">
      <pivotArea dataOnly="0" labelOnly="1" fieldPosition="0">
        <references count="1">
          <reference field="3" count="0"/>
        </references>
      </pivotArea>
    </format>
    <format dxfId="287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K5:M42" firstHeaderRow="1" firstDataRow="2" firstDataCol="1" rowPageCount="3" colPageCount="1"/>
  <pivotFields count="14">
    <pivotField axis="axisPage" showAll="0" defaultSubtotal="0">
      <items count="2">
        <item m="1" x="1"/>
        <item x="0"/>
      </items>
    </pivotField>
    <pivotField axis="axisPage" showAll="0" defaultSubtotal="0">
      <items count="7">
        <item m="1" x="6"/>
        <item m="1" x="2"/>
        <item m="1" x="3"/>
        <item m="1" x="5"/>
        <item m="1" x="4"/>
        <item x="0"/>
        <item x="1"/>
      </items>
    </pivotField>
    <pivotField showAll="0" defaultSubtotal="0"/>
    <pivotField name="Produtos" axis="axisCol" showAll="0" defaultSubtotal="0">
      <items count="3">
        <item x="2"/>
        <item x="0"/>
        <item x="1"/>
      </items>
    </pivotField>
    <pivotField showAll="0" defaultSubtotal="0"/>
    <pivotField name="Estabelecimentos" axis="axisRow" showAll="0" defaultSubtotal="0">
      <items count="287">
        <item m="1" x="154"/>
        <item m="1" x="180"/>
        <item x="66"/>
        <item x="32"/>
        <item x="87"/>
        <item m="1" x="264"/>
        <item m="1" x="182"/>
        <item x="54"/>
        <item m="1" x="247"/>
        <item m="1" x="250"/>
        <item m="1" x="266"/>
        <item x="23"/>
        <item m="1" x="233"/>
        <item x="99"/>
        <item m="1" x="178"/>
        <item m="1" x="265"/>
        <item m="1" x="252"/>
        <item m="1" x="268"/>
        <item m="1" x="241"/>
        <item m="1" x="151"/>
        <item m="1" x="157"/>
        <item m="1" x="153"/>
        <item x="41"/>
        <item m="1" x="193"/>
        <item m="1" x="201"/>
        <item x="24"/>
        <item n=" " x="119"/>
        <item m="1" x="281"/>
        <item m="1" x="138"/>
        <item x="84"/>
        <item m="1" x="152"/>
        <item m="1" x="272"/>
        <item x="131"/>
        <item m="1" x="285"/>
        <item x="42"/>
        <item x="38"/>
        <item x="88"/>
        <item x="115"/>
        <item x="81"/>
        <item x="106"/>
        <item x="25"/>
        <item x="55"/>
        <item x="26"/>
        <item x="33"/>
        <item x="89"/>
        <item x="109"/>
        <item m="1" x="228"/>
        <item m="1" x="229"/>
        <item x="10"/>
        <item x="71"/>
        <item x="57"/>
        <item x="101"/>
        <item x="116"/>
        <item x="43"/>
        <item x="44"/>
        <item x="121"/>
        <item x="135"/>
        <item x="4"/>
        <item x="69"/>
        <item x="122"/>
        <item m="1" x="197"/>
        <item x="27"/>
        <item m="1" x="172"/>
        <item x="96"/>
        <item x="72"/>
        <item m="1" x="148"/>
        <item x="17"/>
        <item x="63"/>
        <item m="1" x="161"/>
        <item m="1" x="163"/>
        <item x="28"/>
        <item m="1" x="222"/>
        <item m="1" x="168"/>
        <item x="86"/>
        <item x="11"/>
        <item x="46"/>
        <item m="1" x="279"/>
        <item x="114"/>
        <item x="94"/>
        <item m="1" x="183"/>
        <item m="1" x="278"/>
        <item x="48"/>
        <item m="1" x="142"/>
        <item x="92"/>
        <item m="1" x="162"/>
        <item m="1" x="273"/>
        <item m="1" x="169"/>
        <item m="1" x="156"/>
        <item x="34"/>
        <item m="1" x="277"/>
        <item m="1" x="202"/>
        <item m="1" x="143"/>
        <item x="73"/>
        <item x="74"/>
        <item x="12"/>
        <item x="13"/>
        <item m="1" x="248"/>
        <item m="1" x="196"/>
        <item x="49"/>
        <item x="15"/>
        <item x="95"/>
        <item x="7"/>
        <item m="1" x="159"/>
        <item x="19"/>
        <item x="127"/>
        <item x="97"/>
        <item m="1" x="261"/>
        <item m="1" x="199"/>
        <item m="1" x="262"/>
        <item x="118"/>
        <item m="1" x="236"/>
        <item m="1" x="149"/>
        <item x="68"/>
        <item x="16"/>
        <item x="50"/>
        <item m="1" x="210"/>
        <item m="1" x="170"/>
        <item m="1" x="204"/>
        <item m="1" x="173"/>
        <item m="1" x="212"/>
        <item x="30"/>
        <item m="1" x="198"/>
        <item m="1" x="259"/>
        <item m="1" x="271"/>
        <item x="20"/>
        <item x="31"/>
        <item x="5"/>
        <item x="85"/>
        <item m="1" x="208"/>
        <item x="51"/>
        <item x="128"/>
        <item m="1" x="145"/>
        <item x="56"/>
        <item x="47"/>
        <item x="59"/>
        <item x="91"/>
        <item m="1" x="245"/>
        <item x="45"/>
        <item m="1" x="188"/>
        <item x="62"/>
        <item x="67"/>
        <item m="1" x="219"/>
        <item x="82"/>
        <item m="1" x="243"/>
        <item x="80"/>
        <item m="1" x="192"/>
        <item m="1" x="283"/>
        <item m="1" x="207"/>
        <item m="1" x="177"/>
        <item m="1" x="275"/>
        <item m="1" x="257"/>
        <item m="1" x="200"/>
        <item x="37"/>
        <item m="1" x="206"/>
        <item x="52"/>
        <item m="1" x="144"/>
        <item m="1" x="221"/>
        <item m="1" x="242"/>
        <item m="1" x="227"/>
        <item x="112"/>
        <item m="1" x="286"/>
        <item m="1" x="267"/>
        <item m="1" x="237"/>
        <item m="1" x="194"/>
        <item m="1" x="147"/>
        <item m="1" x="146"/>
        <item m="1" x="191"/>
        <item x="35"/>
        <item m="1" x="184"/>
        <item x="29"/>
        <item m="1" x="213"/>
        <item x="39"/>
        <item m="1" x="203"/>
        <item m="1" x="190"/>
        <item x="61"/>
        <item m="1" x="256"/>
        <item m="1" x="270"/>
        <item m="1" x="205"/>
        <item m="1" x="216"/>
        <item m="1" x="137"/>
        <item m="1" x="167"/>
        <item m="1" x="240"/>
        <item m="1" x="176"/>
        <item x="132"/>
        <item m="1" x="165"/>
        <item m="1" x="155"/>
        <item x="123"/>
        <item x="124"/>
        <item m="1" x="220"/>
        <item m="1" x="244"/>
        <item m="1" x="224"/>
        <item m="1" x="280"/>
        <item m="1" x="254"/>
        <item x="1"/>
        <item m="1" x="269"/>
        <item m="1" x="150"/>
        <item m="1" x="158"/>
        <item m="1" x="230"/>
        <item m="1" x="226"/>
        <item x="111"/>
        <item m="1" x="231"/>
        <item m="1" x="260"/>
        <item x="113"/>
        <item m="1" x="186"/>
        <item x="134"/>
        <item m="1" x="274"/>
        <item m="1" x="171"/>
        <item m="1" x="235"/>
        <item m="1" x="239"/>
        <item x="0"/>
        <item m="1" x="249"/>
        <item m="1" x="234"/>
        <item m="1" x="232"/>
        <item m="1" x="189"/>
        <item m="1" x="185"/>
        <item x="40"/>
        <item m="1" x="238"/>
        <item x="58"/>
        <item m="1" x="175"/>
        <item x="53"/>
        <item m="1" x="174"/>
        <item m="1" x="253"/>
        <item m="1" x="255"/>
        <item x="14"/>
        <item m="1" x="284"/>
        <item m="1" x="218"/>
        <item m="1" x="263"/>
        <item m="1" x="225"/>
        <item m="1" x="217"/>
        <item x="75"/>
        <item m="1" x="215"/>
        <item m="1" x="181"/>
        <item x="22"/>
        <item m="1" x="164"/>
        <item m="1" x="258"/>
        <item m="1" x="179"/>
        <item m="1" x="251"/>
        <item m="1" x="223"/>
        <item m="1" x="246"/>
        <item m="1" x="209"/>
        <item m="1" x="140"/>
        <item m="1" x="166"/>
        <item x="9"/>
        <item m="1" x="211"/>
        <item m="1" x="160"/>
        <item m="1" x="214"/>
        <item m="1" x="282"/>
        <item m="1" x="195"/>
        <item m="1" x="187"/>
        <item m="1" x="276"/>
        <item m="1" x="141"/>
        <item x="36"/>
        <item x="133"/>
        <item x="100"/>
        <item m="1" x="139"/>
        <item x="2"/>
        <item x="6"/>
        <item x="117"/>
        <item x="8"/>
        <item x="18"/>
        <item x="21"/>
        <item x="70"/>
        <item x="77"/>
        <item x="78"/>
        <item x="79"/>
        <item x="126"/>
        <item x="83"/>
        <item x="90"/>
        <item x="129"/>
        <item x="93"/>
        <item x="130"/>
        <item x="98"/>
        <item x="3"/>
        <item x="120"/>
        <item x="65"/>
        <item x="125"/>
        <item x="60"/>
        <item x="107"/>
        <item x="136"/>
        <item x="103"/>
        <item x="110"/>
        <item x="104"/>
        <item x="64"/>
        <item x="76"/>
        <item x="102"/>
        <item x="105"/>
        <item x="108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4">
        <item x="0"/>
        <item x="2"/>
        <item x="1"/>
        <item x="3"/>
      </items>
    </pivotField>
    <pivotField dataField="1" numFmtId="4" showAll="0" defaultSubtotal="0"/>
  </pivotFields>
  <rowFields count="1">
    <field x="5"/>
  </rowFields>
  <rowItems count="36">
    <i>
      <x v="3"/>
    </i>
    <i>
      <x v="11"/>
    </i>
    <i>
      <x v="25"/>
    </i>
    <i>
      <x v="37"/>
    </i>
    <i>
      <x v="40"/>
    </i>
    <i>
      <x v="42"/>
    </i>
    <i>
      <x v="43"/>
    </i>
    <i>
      <x v="48"/>
    </i>
    <i>
      <x v="57"/>
    </i>
    <i>
      <x v="61"/>
    </i>
    <i>
      <x v="66"/>
    </i>
    <i>
      <x v="70"/>
    </i>
    <i>
      <x v="74"/>
    </i>
    <i>
      <x v="88"/>
    </i>
    <i>
      <x v="94"/>
    </i>
    <i>
      <x v="95"/>
    </i>
    <i>
      <x v="99"/>
    </i>
    <i>
      <x v="101"/>
    </i>
    <i>
      <x v="103"/>
    </i>
    <i>
      <x v="113"/>
    </i>
    <i>
      <x v="120"/>
    </i>
    <i>
      <x v="124"/>
    </i>
    <i>
      <x v="125"/>
    </i>
    <i>
      <x v="126"/>
    </i>
    <i>
      <x v="169"/>
    </i>
    <i>
      <x v="193"/>
    </i>
    <i>
      <x v="209"/>
    </i>
    <i>
      <x v="223"/>
    </i>
    <i>
      <x v="232"/>
    </i>
    <i>
      <x v="242"/>
    </i>
    <i>
      <x v="255"/>
    </i>
    <i>
      <x v="256"/>
    </i>
    <i>
      <x v="258"/>
    </i>
    <i>
      <x v="259"/>
    </i>
    <i>
      <x v="260"/>
    </i>
    <i>
      <x v="272"/>
    </i>
  </rowItems>
  <colFields count="1">
    <field x="3"/>
  </colFields>
  <colItems count="2">
    <i>
      <x v="1"/>
    </i>
    <i>
      <x v="2"/>
    </i>
  </colItems>
  <pageFields count="3">
    <pageField fld="0" item="1" hier="-1"/>
    <pageField fld="1" item="5" hier="-1"/>
    <pageField fld="12" item="0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8" xr16:uid="{827760BA-4059-4DA4-9F23-2FDDD80AC9FA}" autoFormatId="16" applyNumberFormats="0" applyBorderFormats="0" applyFontFormats="0" applyPatternFormats="0" applyAlignmentFormats="0" applyWidthHeightFormats="0">
  <queryTableRefresh nextId="5">
    <queryTableFields count="2">
      <queryTableField id="1" name="ATUALIZACAO_USER_DB" tableColumnId="1"/>
      <queryTableField id="4" name="Ultima_Atualizaçã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4" xr16:uid="{80F406D9-9E0F-48EF-B12B-E28960F9840D}" autoFormatId="16" applyNumberFormats="0" applyBorderFormats="0" applyFontFormats="0" applyPatternFormats="0" applyAlignmentFormats="0" applyWidthHeightFormats="0">
  <queryTableRefresh nextId="35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3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3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4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6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9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9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40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6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8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9">
        <i x="0" s="1"/>
        <i x="1"/>
        <i x="2"/>
        <i x="8" nd="1"/>
        <i x="4" nd="1"/>
        <i x="3" nd="1"/>
        <i x="7" nd="1"/>
        <i x="5" nd="1"/>
        <i x="6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MAIL_REPRESENTANTE" xr10:uid="{1A724F89-CDE6-4CB4-84ED-EB1B96897852}" sourceName="EMAIL_REPRESENTANTE">
  <pivotTables>
    <pivotTable tabId="27" name="Tabela dinâmica1"/>
  </pivotTables>
  <data>
    <tabular pivotCacheId="714736294">
      <items count="31">
        <i x="7"/>
        <i x="4"/>
        <i x="2"/>
        <i x="18" nd="1"/>
        <i x="22" nd="1"/>
        <i x="19" nd="1"/>
        <i x="20" s="1" nd="1"/>
        <i x="26" nd="1"/>
        <i x="15" nd="1"/>
        <i x="6" nd="1"/>
        <i x="3" nd="1"/>
        <i x="24" nd="1"/>
        <i x="10" nd="1"/>
        <i x="9" nd="1"/>
        <i x="0" nd="1"/>
        <i x="14" nd="1"/>
        <i x="16" nd="1"/>
        <i x="28" nd="1"/>
        <i x="29" nd="1"/>
        <i x="1" nd="1"/>
        <i x="21" nd="1"/>
        <i x="8" nd="1"/>
        <i x="11" nd="1"/>
        <i x="23" nd="1"/>
        <i x="12" nd="1"/>
        <i x="27" nd="1"/>
        <i x="5" nd="1"/>
        <i x="17" nd="1"/>
        <i x="25" nd="1"/>
        <i x="30" nd="1"/>
        <i x="13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MAIL_REPRESENTANTE1" xr10:uid="{F59B4BF2-43B5-44C4-A54D-1CBB99463AB7}" sourceName="EMAIL_REPRESENTANTE">
  <pivotTables>
    <pivotTable tabId="24" name="Tabela dinâmica1"/>
  </pivotTables>
  <data>
    <tabular pivotCacheId="714736294">
      <items count="31">
        <i x="18" s="1"/>
        <i x="22"/>
        <i x="19"/>
        <i x="6"/>
        <i x="10"/>
        <i x="9"/>
        <i x="0"/>
        <i x="14"/>
        <i x="16"/>
        <i x="12"/>
        <i x="27"/>
        <i x="5"/>
        <i x="17"/>
        <i x="25"/>
        <i x="20" nd="1"/>
        <i x="26" nd="1"/>
        <i x="15" nd="1"/>
        <i x="3" nd="1"/>
        <i x="24" nd="1"/>
        <i x="7" nd="1"/>
        <i x="28" nd="1"/>
        <i x="29" nd="1"/>
        <i x="1" nd="1"/>
        <i x="21" nd="1"/>
        <i x="8" nd="1"/>
        <i x="11" nd="1"/>
        <i x="23" nd="1"/>
        <i x="4" nd="1"/>
        <i x="30" nd="1"/>
        <i x="2" nd="1"/>
        <i x="13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MAIL_REPRESENTANTE2" xr10:uid="{9D45F59E-5C66-4233-8625-B93235C1F31C}" sourceName="EMAIL_REPRESENTANTE">
  <pivotTables>
    <pivotTable tabId="26" name="Tabela dinâmica1"/>
  </pivotTables>
  <data>
    <tabular pivotCacheId="714736294">
      <items count="31">
        <i x="26"/>
        <i x="3" s="1"/>
        <i x="1"/>
        <i x="21"/>
        <i x="8"/>
        <i x="13"/>
        <i x="18" nd="1"/>
        <i x="22" nd="1"/>
        <i x="19" nd="1"/>
        <i x="20" nd="1"/>
        <i x="15" nd="1"/>
        <i x="6" nd="1"/>
        <i x="24" nd="1"/>
        <i x="10" nd="1"/>
        <i x="9" nd="1"/>
        <i x="0" nd="1"/>
        <i x="14" nd="1"/>
        <i x="16" nd="1"/>
        <i x="7" nd="1"/>
        <i x="28" nd="1"/>
        <i x="29" nd="1"/>
        <i x="11" nd="1"/>
        <i x="23" nd="1"/>
        <i x="4" nd="1"/>
        <i x="12" nd="1"/>
        <i x="27" nd="1"/>
        <i x="5" nd="1"/>
        <i x="17" nd="1"/>
        <i x="25" nd="1"/>
        <i x="30" nd="1"/>
        <i x="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MAIL_GERENTE" xr10:uid="{4A428FC9-C9AB-4321-9659-93EA4D7B8BA2}" sourceName="EMAIL_GERENTE">
  <pivotTables>
    <pivotTable tabId="40" name="Tabela dinâmica1"/>
  </pivotTables>
  <data>
    <tabular pivotCacheId="139708270">
      <items count="4">
        <i x="0" s="1"/>
        <i x="2"/>
        <i x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AIL_REPRESENTANTE" xr10:uid="{5DED4213-D066-453C-A02B-FC26464DDF62}" cache="SegmentaçãodeDados_EMAIL_REPRESENTANTE" caption="EMAIL_REPRESENTANTE" columnCount="7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AIL_REPRESENTANTE 1" xr10:uid="{0E57554A-15B4-43CF-A05B-78C783C59804}" cache="SegmentaçãodeDados_EMAIL_REPRESENTANTE1" caption="EMAIL_REPRESENTANTE" columnCount="6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AIL_REPRESENTANTE 2" xr10:uid="{C5A71C78-3CE2-4AA6-888C-7E90826A266E}" cache="SegmentaçãodeDados_EMAIL_REPRESENTANTE2" caption="EMAIL_REPRESENTANTE" columnCount="6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AIL_GERENTE" xr10:uid="{05306D40-5E0A-46A7-955B-7DC8A4F4A63A}" cache="SegmentaçãodeDados_EMAIL_GERENTE" caption="EMAIL_GERENT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8CDA363-8C8D-4618-9A0D-B39683599E0C}" name="tb_Atualizacao_BI" displayName="tb_Atualizacao_BI" ref="A1:B6" tableType="queryTable" totalsRowShown="0">
  <autoFilter ref="A1:B6" xr:uid="{D774B21A-CFEE-42FF-82D3-00D74D5B5F58}"/>
  <sortState xmlns:xlrd2="http://schemas.microsoft.com/office/spreadsheetml/2017/richdata2" ref="A2:B6">
    <sortCondition descending="1" ref="B1:B6"/>
  </sortState>
  <tableColumns count="2">
    <tableColumn id="1" xr3:uid="{34A2DBDC-78D8-4D48-8D12-947E9FC21C9A}" uniqueName="1" name="ATUALIZACAO_USER_DB" queryTableFieldId="1" dataDxfId="378"/>
    <tableColumn id="4" xr3:uid="{3795397B-FBF6-4BCE-BC82-89912A3A4386}" uniqueName="4" name="Ultima_Atualização" queryTableFieldId="4" dataDxfId="37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8EC251E-A6BD-42CD-874C-8B2B3A1B4380}" name="Tabela24" displayName="Tabela24" ref="B22:H497" totalsRowShown="0" headerRowDxfId="346" dataDxfId="344" headerRowBorderDxfId="345" tableBorderDxfId="343" totalsRowBorderDxfId="342" headerRowCellStyle="Porcentagem" dataCellStyle="Porcentagem">
  <tableColumns count="7">
    <tableColumn id="1" xr3:uid="{7E3A78CE-B607-4196-A2B0-ECC855AA1133}" name="ESTABELECIMENTO" dataDxfId="341" dataCellStyle="Porcentagem">
      <calculatedColumnFormula>IF($K8="","",K8)</calculatedColumnFormula>
    </tableColumn>
    <tableColumn id="2" xr3:uid="{97823680-C657-4090-AF8B-819BB053A65B}" name=" " dataDxfId="340" dataCellStyle="Porcentagem"/>
    <tableColumn id="3" xr3:uid="{D0A1CCCB-8EAB-460E-9AC1-1AE6AC886369}" name="  " dataDxfId="339" dataCellStyle="Porcentagem"/>
    <tableColumn id="4" xr3:uid="{C2633AAE-41A7-4B65-995D-3CB455D69B36}" name="   " dataDxfId="338" dataCellStyle="Porcentagem"/>
    <tableColumn id="5" xr3:uid="{ACF1E098-92C8-413F-B7DC-9EEFAD0F27DD}" name="    " dataDxfId="337" dataCellStyle="Porcentagem"/>
    <tableColumn id="6" xr3:uid="{ED1CEBB1-8F7E-4E24-B992-94DE9C6E75A7}" name="     " dataDxfId="336" dataCellStyle="Porcentagem"/>
    <tableColumn id="7" xr3:uid="{7DBF470A-35D2-4017-8FF7-6F1423582A85}" name="BERINERT" dataDxfId="335">
      <calculatedColumnFormula>IF($L8="","",L8)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B559289-D0AA-4591-B31C-000257FDF756}" name="Tabela25" displayName="Tabela25" ref="B23:H498" totalsRowShown="0" headerRowDxfId="315" dataDxfId="313" headerRowBorderDxfId="314" tableBorderDxfId="312" totalsRowBorderDxfId="311" headerRowCellStyle="Porcentagem" dataCellStyle="Porcentagem">
  <tableColumns count="7">
    <tableColumn id="1" xr3:uid="{9CEE1E5C-B9BC-41ED-B86B-C78359225E6F}" name="ESTABELECIMENTO" dataDxfId="310" dataCellStyle="Porcentagem">
      <calculatedColumnFormula>IF($K8="","",K8)</calculatedColumnFormula>
    </tableColumn>
    <tableColumn id="2" xr3:uid="{5A3F1AD9-8094-4207-B3EA-D4F61B59908A}" name=" " dataDxfId="309" dataCellStyle="Porcentagem"/>
    <tableColumn id="3" xr3:uid="{6B2447BF-7F5E-4196-A251-66E5DC2E56F1}" name="  " dataDxfId="308" dataCellStyle="Porcentagem"/>
    <tableColumn id="4" xr3:uid="{310AA0EA-F865-4F31-9046-AB51BB89A300}" name="   " dataDxfId="307" dataCellStyle="Porcentagem"/>
    <tableColumn id="5" xr3:uid="{D39915AF-3709-4C56-9DD3-E73926F1DF10}" name="    " dataDxfId="306" dataCellStyle="Porcentagem"/>
    <tableColumn id="6" xr3:uid="{30EB534F-87AF-4628-85A6-31665D62C501}" name="BERIPLEX" dataDxfId="305">
      <calculatedColumnFormula>IF($K8="","",L8)</calculatedColumnFormula>
    </tableColumn>
    <tableColumn id="7" xr3:uid="{9BA6917E-69E3-4659-9FEC-4FFEA2C8990B}" name="HAEMO" dataDxfId="304">
      <calculatedColumnFormula>IF($K8="","",M8)</calculatedColumnFormula>
    </tableColumn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2305B24-5E40-4341-B54C-3BC9BC2F588D}" name="Tabela26" displayName="Tabela26" ref="B25:H501" totalsRowShown="0" headerRowDxfId="286" headerRowBorderDxfId="285" tableBorderDxfId="284" totalsRowBorderDxfId="283" headerRowCellStyle="Porcentagem">
  <tableColumns count="7">
    <tableColumn id="1" xr3:uid="{0783CDFB-5577-4556-909E-4C27EB0189A4}" name="ESTABELECIMENTO" dataDxfId="282" dataCellStyle="Porcentagem">
      <calculatedColumnFormula>IF(K8="","",K8)</calculatedColumnFormula>
    </tableColumn>
    <tableColumn id="2" xr3:uid="{EFFD7A19-E1D7-47AB-9AB8-37EAB40A2D79}" name=" " dataDxfId="281" dataCellStyle="Porcentagem"/>
    <tableColumn id="3" xr3:uid="{542B55C5-2ED1-4D9D-AF1C-0F9E2DDEB7E2}" name="  " dataDxfId="280" dataCellStyle="Porcentagem"/>
    <tableColumn id="4" xr3:uid="{D7BB54A8-09B1-4838-BD6B-80A87E89FF9E}" name="   " dataDxfId="279" dataCellStyle="Porcentagem"/>
    <tableColumn id="5" xr3:uid="{B2C53B62-4C1B-4D77-9B72-3BEA7168EC18}" name="BERINERT" dataDxfId="278">
      <calculatedColumnFormula>IF(L8="","",L8)</calculatedColumnFormula>
    </tableColumn>
    <tableColumn id="6" xr3:uid="{BE9CA2B4-354D-4739-A3CE-147130857DBB}" name="BERIPLEX" dataDxfId="277">
      <calculatedColumnFormula>IF(M8="","",M8)</calculatedColumnFormula>
    </tableColumn>
    <tableColumn id="7" xr3:uid="{448006FE-B23D-4BD4-9EAC-A6BA3C280F7F}" name="HAEMO" dataDxfId="276">
      <calculatedColumnFormula>IF(N8="","",N8)</calculatedColumnFormula>
    </tableColumn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83CEACC-4743-414C-8DCE-66EA348A855F}" name="Tabela27" displayName="Tabela27" ref="B24:H499" totalsRowShown="0" headerRowDxfId="267" headerRowBorderDxfId="266" tableBorderDxfId="265" totalsRowBorderDxfId="264" headerRowCellStyle="Porcentagem">
  <tableColumns count="7">
    <tableColumn id="1" xr3:uid="{F8BE9AD9-0B74-48D7-A7E2-75E3347B64FC}" name="ESTABELECIMENTO" dataDxfId="263" dataCellStyle="Porcentagem">
      <calculatedColumnFormula>IF(K7="","",K7)</calculatedColumnFormula>
    </tableColumn>
    <tableColumn id="2" xr3:uid="{274C1D10-A800-4A00-AADE-3D3263EDB585}" name=" " dataDxfId="262" dataCellStyle="Porcentagem"/>
    <tableColumn id="3" xr3:uid="{ABD96442-8E9C-4591-BB15-FC472C03E517}" name="  " dataDxfId="261" dataCellStyle="Porcentagem"/>
    <tableColumn id="4" xr3:uid="{41BC9D97-1D05-44C0-B9F0-DD411D59ADEA}" name="   " dataDxfId="260" dataCellStyle="Porcentagem"/>
    <tableColumn id="5" xr3:uid="{85E271FF-4642-46B5-ADD8-D06DE3CB7ED9}" name="BERINERT" dataDxfId="259">
      <calculatedColumnFormula>IF(L7="","",L7)</calculatedColumnFormula>
    </tableColumn>
    <tableColumn id="6" xr3:uid="{598A4D19-A607-44C2-8C4C-8D792357E62E}" name="BERIPLEX" dataDxfId="258">
      <calculatedColumnFormula>IF(M7="","",M7)</calculatedColumnFormula>
    </tableColumn>
    <tableColumn id="7" xr3:uid="{29C8989F-EAB1-4002-BB5B-D3B6D3B78EBA}" name="HAEMO" dataDxfId="257">
      <calculatedColumnFormula>IF(N7="","",N7)</calculatedColumnFormula>
    </tableColumn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382" tableType="queryTable" totalsRowShown="0" headerRowDxfId="256" dataDxfId="255">
  <autoFilter ref="A5:AC382" xr:uid="{CBA15893-5040-4202-BD1E-6CD5185D4096}"/>
  <tableColumns count="29">
    <tableColumn id="1" xr3:uid="{281F7DD1-F9EB-4D99-BA44-3C991D259793}" uniqueName="1" name="PERFIL" queryTableFieldId="1" dataDxfId="254"/>
    <tableColumn id="2" xr3:uid="{F492E816-3AC6-4CC3-A38E-A7E5E6E52B55}" uniqueName="2" name="TIPO" queryTableFieldId="2" dataDxfId="253"/>
    <tableColumn id="3" xr3:uid="{6F631213-8DB2-4957-B058-D3263CB0983E}" uniqueName="3" name="EMAIL" queryTableFieldId="3" dataDxfId="252"/>
    <tableColumn id="4" xr3:uid="{DF284488-7BBC-4049-BC9D-08511E412A48}" uniqueName="4" name="NOME" queryTableFieldId="4" dataDxfId="251"/>
    <tableColumn id="5" xr3:uid="{91E915C7-23EC-4894-9AC5-D1ED6EC68C10}" uniqueName="5" name="COD_EQUIPE" queryTableFieldId="5" dataDxfId="250"/>
    <tableColumn id="6" xr3:uid="{6CCB6881-02AD-4CD1-9619-A6A2887C21CE}" uniqueName="6" name="EQUIPE" queryTableFieldId="6" dataDxfId="249"/>
    <tableColumn id="20" xr3:uid="{11478480-C6B5-46FF-AC7A-F3AD7606FC05}" uniqueName="20" name="PERIODO" queryTableFieldId="20" dataDxfId="248"/>
    <tableColumn id="7" xr3:uid="{6035D4EE-2B02-4476-B846-C24B052E073F}" uniqueName="7" name="ANO" queryTableFieldId="7" dataDxfId="247"/>
    <tableColumn id="8" xr3:uid="{C5955767-B520-4CBA-879D-984DB04AEF94}" uniqueName="8" name="TRIMESTRE" queryTableFieldId="8" dataDxfId="246"/>
    <tableColumn id="21" xr3:uid="{5AFA6302-6681-4A17-BECA-67F8833408E6}" uniqueName="21" name="TRIMESTRE_SIGLA" queryTableFieldId="21" dataDxfId="245"/>
    <tableColumn id="9" xr3:uid="{B2B1E3A1-0FFD-4EDD-BA82-3FF56701D5A3}" uniqueName="9" name="MES" queryTableFieldId="9" dataDxfId="244"/>
    <tableColumn id="10" xr3:uid="{26B8AB0B-0A87-4C51-A912-74D5D9F5F0FD}" uniqueName="10" name="MES_SIGLA" queryTableFieldId="10" dataDxfId="243"/>
    <tableColumn id="22" xr3:uid="{36CBC7F0-51D1-4BB8-807E-215F86A74EA3}" uniqueName="22" name="PERIODO_FISCAL" queryTableFieldId="22" dataDxfId="242"/>
    <tableColumn id="11" xr3:uid="{361CC433-AE81-4646-885C-B9CDF58921C1}" uniqueName="11" name="ANO_FISCAL" queryTableFieldId="11" dataDxfId="241"/>
    <tableColumn id="12" xr3:uid="{7C49F46D-B17F-476E-A028-06C43290A33F}" uniqueName="12" name="TRIMESTRE_FISCAL" queryTableFieldId="12" dataDxfId="240"/>
    <tableColumn id="23" xr3:uid="{FA49D91A-D1E9-4254-AB42-7B94E8C28F6B}" uniqueName="23" name="TRIMESTRE_FISCAL_SIGLA" queryTableFieldId="23" dataDxfId="239"/>
    <tableColumn id="13" xr3:uid="{C9FC48F2-EA6C-44A2-922A-72858B5E2424}" uniqueName="13" name="MES_FISCAL" queryTableFieldId="13" dataDxfId="238"/>
    <tableColumn id="14" xr3:uid="{13E6518F-D899-473E-B818-C43C371340E1}" uniqueName="14" name="MES_FISCAL_SIGLA" queryTableFieldId="14" dataDxfId="237"/>
    <tableColumn id="15" xr3:uid="{E863E41B-1907-49F8-BD6B-79161EF05E6E}" uniqueName="15" name="GARANTIDO" queryTableFieldId="15" dataDxfId="236"/>
    <tableColumn id="16" xr3:uid="{885BC4E8-A057-4FD5-AC4A-30DB1485CDE8}" uniqueName="16" name="COTA" queryTableFieldId="16" dataDxfId="235"/>
    <tableColumn id="17" xr3:uid="{96CB755C-1A76-4BC1-9170-57A768BE8598}" uniqueName="17" name="REALIZADO" queryTableFieldId="17" dataDxfId="234"/>
    <tableColumn id="18" xr3:uid="{D71F35D0-2A4B-49D8-96EC-953866E9757F}" uniqueName="18" name="COBERTURA" queryTableFieldId="18" dataDxfId="233" dataCellStyle="Porcentagem"/>
    <tableColumn id="19" xr3:uid="{062CEA66-88CE-40BA-87B0-6DC94752C1C8}" uniqueName="19" name="PREMIO" queryTableFieldId="19" dataDxfId="232" dataCellStyle="Moeda"/>
    <tableColumn id="24" xr3:uid="{3ABDFEAD-63BD-4D77-BC0F-6916F094E253}" uniqueName="24" name="Col Valor" queryTableFieldId="28" dataDxfId="231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230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229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228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227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226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65" tableType="queryTable" totalsRowShown="0" headerRowDxfId="220" dataDxfId="219">
  <autoFilter ref="A5:I65" xr:uid="{471052D2-C651-4C1B-9889-629E78627DBC}">
    <filterColumn colId="0">
      <filters>
        <filter val="VISITAS"/>
      </filters>
    </filterColumn>
  </autoFilter>
  <tableColumns count="9">
    <tableColumn id="1" xr3:uid="{FF26D738-202D-4CD3-A192-BD274ED3675A}" uniqueName="1" name="TIPO" queryTableFieldId="1" dataDxfId="218"/>
    <tableColumn id="2" xr3:uid="{8A9AD61F-D29C-48FA-B100-F7B4687C7065}" uniqueName="2" name="ANO" queryTableFieldId="2" dataDxfId="217"/>
    <tableColumn id="3" xr3:uid="{C0C8D209-7BF0-41F4-8897-02239573A1B8}" uniqueName="3" name="MES" queryTableFieldId="3" dataDxfId="216"/>
    <tableColumn id="4" xr3:uid="{DA6A4162-76D8-4AEB-AA1B-2F0B1BE63E0C}" uniqueName="4" name="EMAIL_GERENTE" queryTableFieldId="4" dataDxfId="215"/>
    <tableColumn id="5" xr3:uid="{32F7C636-332C-4684-8A53-A8C3EFCA096E}" uniqueName="5" name="GARANTIDO" queryTableFieldId="5" dataDxfId="214"/>
    <tableColumn id="6" xr3:uid="{6A821D43-8D83-4F1C-A9BF-958DBD0356F0}" uniqueName="6" name="COTA" queryTableFieldId="6" dataDxfId="213"/>
    <tableColumn id="7" xr3:uid="{6D0E961C-FAA2-457D-85BA-A7CB804139AE}" uniqueName="7" name="REALIZADO" queryTableFieldId="7" dataDxfId="212"/>
    <tableColumn id="8" xr3:uid="{FC7B9478-76D5-4451-B975-F2EFCDDA27BE}" uniqueName="8" name="COBERTURA" queryTableFieldId="8" dataDxfId="211" dataCellStyle="Porcentagem"/>
    <tableColumn id="9" xr3:uid="{DA70B20E-8D66-4723-8FB0-D19BCB332046}" uniqueName="9" name="PREMIO" queryTableFieldId="9" dataDxfId="210" dataCellStyle="Moeda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322" tableType="queryTable" totalsRowShown="0" headerRowDxfId="204" dataDxfId="203">
  <autoFilter ref="A5:I322" xr:uid="{24B496B8-08E9-40D7-AA1B-E1C82AA76CF8}">
    <filterColumn colId="0">
      <filters>
        <filter val="VISITAS"/>
      </filters>
    </filterColumn>
  </autoFilter>
  <tableColumns count="9">
    <tableColumn id="1" xr3:uid="{A07D1DA6-0F6F-414C-954F-2F8D75E49807}" uniqueName="1" name="TIPO" queryTableFieldId="1" dataDxfId="202"/>
    <tableColumn id="2" xr3:uid="{0991D2E4-F104-4A60-AE17-F54B78EADF4A}" uniqueName="2" name="ANO" queryTableFieldId="2" dataDxfId="201"/>
    <tableColumn id="3" xr3:uid="{90E6D27A-8D90-4991-9E05-035D3D036B27}" uniqueName="3" name="MES" queryTableFieldId="3" dataDxfId="200"/>
    <tableColumn id="4" xr3:uid="{88E0626D-7172-4275-9E90-B787F7B02116}" uniqueName="4" name="EMAIL_REPRESENTANTE" queryTableFieldId="4" dataDxfId="199"/>
    <tableColumn id="5" xr3:uid="{CF44318D-90D7-49F3-8BA6-C6D25B0B2E6C}" uniqueName="5" name="GARANTIDO" queryTableFieldId="5" dataDxfId="198"/>
    <tableColumn id="6" xr3:uid="{0690C09F-7EFF-4F76-A3F5-9CC653DA2323}" uniqueName="6" name="COTA" queryTableFieldId="6" dataDxfId="197"/>
    <tableColumn id="9" xr3:uid="{B9D947C5-0E03-42ED-A9A8-977B8415215E}" uniqueName="9" name="REALIZADO" queryTableFieldId="9" dataDxfId="196"/>
    <tableColumn id="7" xr3:uid="{2FB402DE-A230-493B-A551-CA03FE1EEFCD}" uniqueName="7" name="COBERTURA" queryTableFieldId="7" dataDxfId="195" dataCellStyle="Porcentagem"/>
    <tableColumn id="8" xr3:uid="{CD0A7EDF-9FBA-42BC-8D09-0072A315DB46}" uniqueName="8" name="PREMIO" queryTableFieldId="8" dataDxfId="194" dataCellStyle="Moeda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591" tableType="queryTable" totalsRowShown="0">
  <autoFilter ref="A5:N591" xr:uid="{7F6BBA25-2706-4C5F-933B-DDAD6FCA6600}"/>
  <tableColumns count="14">
    <tableColumn id="1" xr3:uid="{2191FF67-17FE-4CE2-B0A9-E70DF3A35D37}" uniqueName="1" name="ANO" queryTableFieldId="1" dataDxfId="193"/>
    <tableColumn id="2" xr3:uid="{79F6D88C-028E-428C-8E32-747708476EAD}" uniqueName="2" name="MES" queryTableFieldId="2" dataDxfId="192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191"/>
    <tableColumn id="5" xr3:uid="{9B69FACD-3A47-4E4B-9EA9-33CF831F5C9D}" uniqueName="5" name="CNPJ_ESTABELECIMENTO" queryTableFieldId="5" dataDxfId="190"/>
    <tableColumn id="6" xr3:uid="{4F13FEBD-2FD4-42D6-9213-0679352FAEEC}" uniqueName="6" name="ESTABELECIMENTO_CNPJ" queryTableFieldId="6" dataDxfId="189"/>
    <tableColumn id="7" xr3:uid="{EB057874-4C25-4FBF-A1A5-B07D10CF66C1}" uniqueName="7" name="MUNICIPIO" queryTableFieldId="7" dataDxfId="188"/>
    <tableColumn id="8" xr3:uid="{5373C79A-0B83-4640-A26C-A8106609DA59}" uniqueName="8" name="UF" queryTableFieldId="8" dataDxfId="187"/>
    <tableColumn id="9" xr3:uid="{82653AF5-0CFA-4555-8E5B-5A39E991F618}" uniqueName="9" name="ESFERA" queryTableFieldId="9" dataDxfId="186"/>
    <tableColumn id="10" xr3:uid="{29C0122D-AA3E-4149-BC84-C26FF1A8F601}" uniqueName="10" name="EMAIL_REPRESENTANTE" queryTableFieldId="10" dataDxfId="185"/>
    <tableColumn id="11" xr3:uid="{775A750A-4BA9-410D-8108-4664477103BF}" uniqueName="11" name="REPRESENTANTE" queryTableFieldId="11" dataDxfId="184"/>
    <tableColumn id="12" xr3:uid="{FEEB5F3D-BE4D-4E56-93F4-672D7B7B8DD0}" uniqueName="12" name="COD_EQUIPE" queryTableFieldId="12" dataDxfId="183"/>
    <tableColumn id="13" xr3:uid="{052C5F05-C75F-4995-A169-4EF202C2A496}" uniqueName="13" name="EQUIPE" queryTableFieldId="13" dataDxfId="182"/>
    <tableColumn id="14" xr3:uid="{7EA364A7-2F4C-40A5-A24C-849E92E75288}" uniqueName="14" name="EQ" queryTableFieldId="14" dataDxfId="18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214" tableType="queryTable" totalsRowShown="0" headerRowDxfId="180" dataDxfId="179">
  <autoFilter ref="A5:N214" xr:uid="{249CC64A-CD55-420A-8E19-66D91A817375}"/>
  <tableColumns count="14">
    <tableColumn id="1" xr3:uid="{5FDDDCFD-1F96-480A-AE93-7A114B76082E}" uniqueName="1" name="ANO" queryTableFieldId="1" dataDxfId="178"/>
    <tableColumn id="2" xr3:uid="{00D792B6-445F-4710-BFA5-B24B698D5D20}" uniqueName="2" name="MES" queryTableFieldId="2" dataDxfId="177"/>
    <tableColumn id="3" xr3:uid="{F7E25816-D268-4856-B19C-C8DEA8F79837}" uniqueName="3" name="COD_PRODUTO_LINHA" queryTableFieldId="3" dataDxfId="176"/>
    <tableColumn id="4" xr3:uid="{063F3172-9D90-48FF-A938-F4D1CC580061}" uniqueName="4" name="PRODUTO_LINHA" queryTableFieldId="4" dataDxfId="175"/>
    <tableColumn id="5" xr3:uid="{54586386-FC92-47E0-AE65-58E44A3E187D}" uniqueName="5" name="CNPJ_ESTABELECIMENTO" queryTableFieldId="5" dataDxfId="174"/>
    <tableColumn id="6" xr3:uid="{FF6EC7B9-3EF8-4361-8005-4197072ABF9F}" uniqueName="6" name="ESTABELECIMENTO_CNPJ" queryTableFieldId="6" dataDxfId="173"/>
    <tableColumn id="7" xr3:uid="{CCF633C5-D713-4E88-BB89-3EB58A640E20}" uniqueName="7" name="MUNICIPIO" queryTableFieldId="7" dataDxfId="172"/>
    <tableColumn id="8" xr3:uid="{5BFBF9C3-5281-46A5-A31F-80B043B4DB1B}" uniqueName="8" name="UF" queryTableFieldId="8" dataDxfId="171"/>
    <tableColumn id="9" xr3:uid="{91D369A8-817F-4105-AC7A-35A62CB33D43}" uniqueName="9" name="ESFERA" queryTableFieldId="9" dataDxfId="170"/>
    <tableColumn id="10" xr3:uid="{4E0F29CC-3009-4104-BCD4-CBD113C15531}" uniqueName="10" name="EMAIL_REPRESENTANTE_ESP" queryTableFieldId="10" dataDxfId="169"/>
    <tableColumn id="11" xr3:uid="{BD64FF22-E7EE-4D2F-AA4F-D7F31CD739AD}" uniqueName="11" name="EMAIL_REPRESENTANTE_HSP" queryTableFieldId="11" dataDxfId="168"/>
    <tableColumn id="12" xr3:uid="{7DC14B5E-2836-49CD-904D-90DA039076D9}" uniqueName="12" name="EMAIL_REPRESENTANTE_EMH" queryTableFieldId="12" dataDxfId="167"/>
    <tableColumn id="13" xr3:uid="{0D254B3C-0BDF-4D48-8488-260C34859044}" uniqueName="13" name="EMAIL_GERENTE" queryTableFieldId="13" dataDxfId="166"/>
    <tableColumn id="14" xr3:uid="{C7DB0596-1DD1-4868-96D4-4EB15912B6E1}" uniqueName="14" name="EQ" queryTableFieldId="14" dataDxfId="16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1" tableType="queryTable" totalsRowShown="0" headerRowDxfId="164" dataDxfId="163">
  <autoFilter ref="A5:E11" xr:uid="{062F2336-0973-4B95-BDDC-09AFBA4F5E56}">
    <filterColumn colId="1">
      <filters>
        <filter val="10"/>
      </filters>
    </filterColumn>
  </autoFilter>
  <tableColumns count="5">
    <tableColumn id="1" xr3:uid="{34F1F25B-C43E-4C48-9F82-27AA073A2E03}" uniqueName="1" name="ANO" queryTableFieldId="1" dataDxfId="162"/>
    <tableColumn id="2" xr3:uid="{05EB1BCB-3747-4A93-BAF1-8D0921A8B3B5}" uniqueName="2" name="MES" queryTableFieldId="2" dataDxfId="161"/>
    <tableColumn id="3" xr3:uid="{D42C4854-8623-41E2-B931-08346E70DAA7}" uniqueName="3" name="GRUPO_VENDA_GR" queryTableFieldId="3" dataDxfId="160"/>
    <tableColumn id="4" xr3:uid="{58EB4BFC-D32B-4A6A-A94B-AF0E6C5CE581}" uniqueName="4" name="GRUPO_VENDA_REP" queryTableFieldId="4" dataDxfId="159"/>
    <tableColumn id="5" xr3:uid="{AACB83D3-09B8-4585-9989-DF9214CA6BF4}" uniqueName="5" name="BRL" queryTableFieldId="5" dataDxfId="158" dataCellStyle="Moeda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157" dataDxfId="156">
  <autoFilter ref="A5:H113" xr:uid="{7E69AF00-3058-4ABA-9141-344E9C356E62}"/>
  <tableColumns count="8">
    <tableColumn id="1" xr3:uid="{E99D3525-CD21-4CB7-B69A-53C628772A80}" uniqueName="1" name="ANO" queryTableFieldId="1" dataDxfId="155"/>
    <tableColumn id="2" xr3:uid="{79F232DB-A537-46B1-A506-011E03BE5C5B}" uniqueName="2" name="MES" queryTableFieldId="2" dataDxfId="154"/>
    <tableColumn id="3" xr3:uid="{CF00A611-5826-459C-93D0-BED19A993C51}" uniqueName="3" name="COD_PRODUTO_LINHA" queryTableFieldId="3" dataDxfId="153"/>
    <tableColumn id="4" xr3:uid="{AC4E1B0D-6DBF-462D-B18B-CF3112D7B5A7}" uniqueName="4" name="PRODUTO_LINHA" queryTableFieldId="4" dataDxfId="152"/>
    <tableColumn id="5" xr3:uid="{9D13BE7D-00FA-41E9-8AC7-7E144AE21F12}" uniqueName="5" name="EMAIL_REPRESENTANTE" queryTableFieldId="5" dataDxfId="151"/>
    <tableColumn id="6" xr3:uid="{6789CA34-ADDB-4715-A810-8ABEAE1F9AE6}" uniqueName="6" name="EMAIL_GERENTE" queryTableFieldId="6" dataDxfId="150"/>
    <tableColumn id="7" xr3:uid="{17738728-8990-4823-968E-0DB0F84B4830}" uniqueName="7" name="IV_GARANTIDO" queryTableFieldId="7" dataDxfId="149"/>
    <tableColumn id="8" xr3:uid="{3099C96E-C9BA-4EE5-96AE-C7CF6A2A8C4F}" uniqueName="8" name="EQ" queryTableFieldId="8" dataDxfId="14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554" tableType="queryTable" totalsRowShown="0">
  <autoFilter ref="A5:L554" xr:uid="{01AD1531-AD35-4B08-A128-EAA60F763E52}"/>
  <tableColumns count="12">
    <tableColumn id="1" xr3:uid="{7A296C77-4F92-4D1E-BCF5-943E06840AD0}" uniqueName="1" name="ANO" queryTableFieldId="1" dataDxfId="147"/>
    <tableColumn id="2" xr3:uid="{EA6D1608-5D49-4D75-BBB2-6E8969F6AF36}" uniqueName="2" name="MES" queryTableFieldId="2" dataDxfId="146"/>
    <tableColumn id="3" xr3:uid="{6A8D20B4-50AF-458F-BD2F-3FE5D63D57EC}" uniqueName="3" name="GRUPO_VENDA_GR" queryTableFieldId="3" dataDxfId="145"/>
    <tableColumn id="4" xr3:uid="{97E531F7-069A-44BA-8DE9-C512FE760C35}" uniqueName="4" name="GRUPO_VENDA_REP" queryTableFieldId="4" dataDxfId="144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143"/>
    <tableColumn id="7" xr3:uid="{6561D147-22D9-48AC-AFE4-FDD49BA7D796}" uniqueName="7" name="COD_PRODUTO" queryTableFieldId="7" dataDxfId="142"/>
    <tableColumn id="8" xr3:uid="{9C6B138A-974A-4F21-8765-6DCB2AE2E8BA}" uniqueName="8" name="PRODUTO" queryTableFieldId="8" dataDxfId="141"/>
    <tableColumn id="9" xr3:uid="{76605EFD-9F50-4FA6-93CF-8BF7D2DD17CB}" uniqueName="9" name="EMAIL_REPRESENTANTE" queryTableFieldId="9" dataDxfId="140"/>
    <tableColumn id="10" xr3:uid="{51515A07-F368-45A0-96D3-79FF9347CE78}" uniqueName="10" name="EMAIL_GERENTE" queryTableFieldId="10" dataDxfId="139"/>
    <tableColumn id="11" xr3:uid="{8B4998E9-B054-4DE8-9D3C-C7FB46237990}" uniqueName="11" name="IV_GARANTIDO" queryTableFieldId="11"/>
    <tableColumn id="12" xr3:uid="{F0583DBD-9F45-4028-B4D1-55716B62686F}" uniqueName="12" name="BRL" queryTableFieldId="12" dataDxfId="138" dataCellStyle="Moed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24" tableType="queryTable" totalsRowShown="0">
  <autoFilter ref="A5:G24" xr:uid="{495D50EA-66D2-40D7-B963-2DD3ECA23479}"/>
  <tableColumns count="7">
    <tableColumn id="1" xr3:uid="{731AD587-B290-4769-8CD6-28894617C59A}" uniqueName="1" name="ANO" queryTableFieldId="1" dataDxfId="137"/>
    <tableColumn id="2" xr3:uid="{A11B69BF-BD6E-4779-BCC3-6FAFFEDDA3BE}" uniqueName="2" name="MES" queryTableFieldId="2" dataDxfId="136"/>
    <tableColumn id="3" xr3:uid="{74598290-4ABF-47D6-9B75-02EA8E562D65}" uniqueName="3" name="EMAIL_REPRESENTANTE" queryTableFieldId="3" dataDxfId="135"/>
    <tableColumn id="4" xr3:uid="{4F99E0F4-EB18-4AA8-B5AE-0B490BC0D78A}" uniqueName="4" name="EMAIL_GERENTE" queryTableFieldId="4" dataDxfId="134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24" tableType="queryTable" totalsRowShown="0">
  <autoFilter ref="A5:E24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133"/>
    <tableColumn id="4" xr3:uid="{D9B11F45-1677-4BCD-B830-9FB75B2642E8}" uniqueName="4" name="EMAIL_GERENTE" queryTableFieldId="4" dataDxfId="132"/>
    <tableColumn id="5" xr3:uid="{F5F00805-B4DD-4D99-93B3-F4E0FDCC9042}" uniqueName="5" name="COMPLIANCE" queryTableFieldId="5" dataDxfId="131" dataCellStyle="Porcentagem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6" tableType="queryTable" insertRow="1" totalsRowShown="0">
  <autoFilter ref="A5:E6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130"/>
    <tableColumn id="4" xr3:uid="{17797B29-4AC3-437B-99E1-3885497240D4}" uniqueName="4" name="EMAIL_GERENTE" queryTableFieldId="4" dataDxfId="129"/>
    <tableColumn id="5" xr3:uid="{CF516A68-857E-41FC-B8B3-16AE6E2F5993}" uniqueName="5" name="CONNECT_M" queryTableFieldId="6" dataDxfId="128" dataCellStyle="Porcentagem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24" tableType="queryTable" totalsRowShown="0">
  <autoFilter ref="A5:E24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127"/>
    <tableColumn id="4" xr3:uid="{0A1E1956-6ACB-4EA3-AC1C-A11BFA81AFEF}" uniqueName="4" name="EMAIL_GERENTE" queryTableFieldId="4" dataDxfId="126"/>
    <tableColumn id="5" xr3:uid="{750BC641-B751-4488-A662-54F46633903B}" uniqueName="5" name="PLATEAU" queryTableFieldId="5" dataDxfId="125" dataCellStyle="Porcentagem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24" tableType="queryTable" totalsRowShown="0">
  <autoFilter ref="A5:E24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124"/>
    <tableColumn id="4" xr3:uid="{EFC5C408-92A1-48A1-930C-ABC87C88319B}" uniqueName="4" name="EMAIL_GERENTE" queryTableFieldId="4" dataDxfId="123"/>
    <tableColumn id="5" xr3:uid="{AE6F9448-1597-4804-BDD1-53BCE974FCFC}" uniqueName="5" name="GER_CONTAS" queryTableFieldId="5" dataDxfId="122" dataCellStyle="Porcentagem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121"/>
    <tableColumn id="2" xr3:uid="{5657663E-0216-4AA7-9F7E-40D297339E2B}" uniqueName="2" name="GERENTE" queryTableFieldId="2" dataDxfId="120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119"/>
    <tableColumn id="2" xr3:uid="{EB6B8478-62D9-4254-A9F8-EA2568260182}" uniqueName="2" name="REPRESENTANTE" queryTableFieldId="2" dataDxfId="118"/>
    <tableColumn id="3" xr3:uid="{8F18860B-C968-4C07-9761-982223C84806}" uniqueName="3" name="EMAIL_GERENTE" queryTableFieldId="3" dataDxfId="117"/>
    <tableColumn id="4" xr3:uid="{496DA787-8881-4476-A5C1-8E63DD480171}" uniqueName="4" name="GERENTE" queryTableFieldId="4" dataDxfId="116"/>
    <tableColumn id="5" xr3:uid="{107AB0BC-96A7-48CD-A59F-7D3EE3C6E1BC}" uniqueName="5" name="COD_EQUIPE" queryTableFieldId="5"/>
    <tableColumn id="6" xr3:uid="{C3BADB26-BE9E-4EE4-8597-495334A032FF}" uniqueName="6" name="EQUIPE" queryTableFieldId="6" dataDxfId="115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362" tableType="queryTable" totalsRowShown="0">
  <autoFilter ref="A5:P362" xr:uid="{4C997578-F061-45FB-9E52-42695DF2E2CF}"/>
  <sortState xmlns:xlrd2="http://schemas.microsoft.com/office/spreadsheetml/2017/richdata2" ref="A6:P362">
    <sortCondition ref="A5:A362"/>
  </sortState>
  <tableColumns count="16">
    <tableColumn id="1" xr3:uid="{D853042A-4B2C-45E6-841E-5984EA5CD975}" uniqueName="1" name="COBERTURA" queryTableFieldId="1" dataDxfId="114" dataCellStyle="Porcentagem"/>
    <tableColumn id="2" xr3:uid="{8322CBB8-4DD2-4EC6-B908-8D7E43E55681}" uniqueName="2" name="VALOR_BASE" queryTableFieldId="2" dataDxfId="113" dataCellStyle="Moeda"/>
    <tableColumn id="3" xr3:uid="{946D4AB4-3FB5-45F6-B622-EA7508D263F1}" uniqueName="3" name="GATILHO" queryTableFieldId="3" dataDxfId="112" dataCellStyle="Porcentagem"/>
    <tableColumn id="4" xr3:uid="{0E06EFF5-EF61-49A4-9067-FCC785444FEF}" uniqueName="4" name="VALOR_BERINERT" queryTableFieldId="4" dataDxfId="111" dataCellStyle="Moeda"/>
    <tableColumn id="5" xr3:uid="{A175A295-E040-49E2-8793-B4C851026E2B}" uniqueName="5" name="VALOR_BERIPLEX" queryTableFieldId="5" dataDxfId="110" dataCellStyle="Moeda"/>
    <tableColumn id="6" xr3:uid="{890511B5-C200-454F-9539-4EE315465B33}" uniqueName="6" name="VALOR_HAEMO" queryTableFieldId="6" dataDxfId="109" dataCellStyle="Moeda"/>
    <tableColumn id="7" xr3:uid="{4E658E0A-A963-4A78-84BE-66072B0D3DEB}" uniqueName="7" name="VALOR_HIZENTRA" queryTableFieldId="7" dataDxfId="108" dataCellStyle="Moeda"/>
    <tableColumn id="8" xr3:uid="{76F6EE9B-5D62-437C-B283-CFBCBE7BBA4C}" uniqueName="8" name="VALOR_PRIVIGEN" queryTableFieldId="8" dataDxfId="107" dataCellStyle="Moeda"/>
    <tableColumn id="9" xr3:uid="{1C9800AE-E5C1-4D25-A29A-06048A50187D}" uniqueName="9" name="VALOR_VENDA_ALBUREX" queryTableFieldId="9" dataDxfId="106" dataCellStyle="Moeda"/>
    <tableColumn id="10" xr3:uid="{0A37B20B-BCF1-41B7-B419-9F3F3D1A0362}" uniqueName="10" name="VALOR_VENDA_RHOPHYLAC" queryTableFieldId="10" dataDxfId="105" dataCellStyle="Moeda"/>
    <tableColumn id="11" xr3:uid="{59AABE11-B278-4B6A-A458-FE82E1DF73CE}" uniqueName="11" name="VALOR_VENDA_OUTROS" queryTableFieldId="11" dataDxfId="104" dataCellStyle="Moeda"/>
    <tableColumn id="12" xr3:uid="{04C232B2-EAFF-44D7-85D7-9A80835339EF}" uniqueName="12" name="VISITAS" queryTableFieldId="12" dataDxfId="103" dataCellStyle="Moeda"/>
    <tableColumn id="13" xr3:uid="{2EB9FEE6-B74C-4075-B465-46C9167A2084}" uniqueName="13" name="CONNECT M" queryTableFieldId="13" dataDxfId="102" dataCellStyle="Moeda"/>
    <tableColumn id="14" xr3:uid="{36C43096-89B3-4EBF-BCE9-66DBD1422599}" uniqueName="14" name="GER_CONTAS" queryTableFieldId="14" dataDxfId="101" dataCellStyle="Moeda"/>
    <tableColumn id="15" xr3:uid="{D57CED7D-8E0E-4F6F-8014-3D3AA58E99E3}" uniqueName="15" name="PLATEAU" queryTableFieldId="15" dataDxfId="100" dataCellStyle="Moeda"/>
    <tableColumn id="16" xr3:uid="{F3260C49-6595-49AC-AC07-13BAAEE9E902}" uniqueName="16" name="COMPLIANCE" queryTableFieldId="16" dataDxfId="99" dataCellStyle="Moeda"/>
  </tableColumns>
  <tableStyleInfo name="TableStyleMedium3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362" tableType="queryTable" totalsRowShown="0">
  <autoFilter ref="A5:P362" xr:uid="{485B68AE-03EF-4FC4-BC2D-525C7108C182}"/>
  <sortState xmlns:xlrd2="http://schemas.microsoft.com/office/spreadsheetml/2017/richdata2" ref="A6:P362">
    <sortCondition ref="A5:A362"/>
  </sortState>
  <tableColumns count="16">
    <tableColumn id="1" xr3:uid="{D7A171E0-E16A-471C-B333-31310E5A4071}" uniqueName="1" name="COBERTURA" queryTableFieldId="1" dataDxfId="98" dataCellStyle="Porcentagem"/>
    <tableColumn id="2" xr3:uid="{62675003-65B8-4260-B6EE-6583B4E6677D}" uniqueName="2" name="VALOR_BASE" queryTableFieldId="2" dataDxfId="97" dataCellStyle="Moeda"/>
    <tableColumn id="3" xr3:uid="{DEF1D5DC-5E39-473A-88C3-4F67E984A585}" uniqueName="3" name="GATILHO" queryTableFieldId="3" dataDxfId="96" dataCellStyle="Porcentagem"/>
    <tableColumn id="4" xr3:uid="{06039CC0-9A15-4525-9DC0-283C60F58F72}" uniqueName="4" name="VALOR_BERINERT" queryTableFieldId="4" dataDxfId="95" dataCellStyle="Moeda"/>
    <tableColumn id="5" xr3:uid="{6DC2342E-7CCB-4EFC-B18D-3ABDA08B065D}" uniqueName="5" name="VALOR_BERIPLEX" queryTableFieldId="5" dataDxfId="94" dataCellStyle="Moeda"/>
    <tableColumn id="6" xr3:uid="{8474AA9E-6D39-40A0-8079-14C3E87DB908}" uniqueName="6" name="VALOR_HAEMO" queryTableFieldId="6" dataDxfId="93" dataCellStyle="Moeda"/>
    <tableColumn id="7" xr3:uid="{0DC96056-0C1B-4447-AA41-143B3C9BAF43}" uniqueName="7" name="VALOR_HIZENTRA" queryTableFieldId="7" dataDxfId="92" dataCellStyle="Moeda"/>
    <tableColumn id="8" xr3:uid="{E7DB6494-4349-4919-960B-AA34B235EFCB}" uniqueName="8" name="VALOR_PRIVIGEN" queryTableFieldId="8" dataDxfId="91" dataCellStyle="Moeda"/>
    <tableColumn id="9" xr3:uid="{92B59D2B-EE05-464C-9F14-DA909C8B5769}" uniqueName="9" name="VALOR_VENDA_ALBUREX" queryTableFieldId="9" dataDxfId="90" dataCellStyle="Moeda"/>
    <tableColumn id="10" xr3:uid="{E28D5AED-8FF8-4281-A3FE-703244DBD9E5}" uniqueName="10" name="VALOR_VENDA_RHOPHYLAC" queryTableFieldId="10" dataDxfId="89" dataCellStyle="Moeda"/>
    <tableColumn id="11" xr3:uid="{F96E2A78-FAB1-46B9-8B69-08A5B7A37212}" uniqueName="11" name="VALOR_VENDA_OUTROS" queryTableFieldId="11" dataDxfId="88" dataCellStyle="Moeda"/>
    <tableColumn id="12" xr3:uid="{CADA7F88-6DE8-469A-A619-D45094C842A2}" uniqueName="12" name="VISITAS" queryTableFieldId="12" dataDxfId="87" dataCellStyle="Moeda"/>
    <tableColumn id="13" xr3:uid="{ED1479E4-29EC-40BB-9E3C-CDDB3C44682B}" uniqueName="13" name="CONNECT M" queryTableFieldId="13" dataDxfId="86" dataCellStyle="Moeda"/>
    <tableColumn id="14" xr3:uid="{7CB68010-BA7A-4F99-8E6B-088F2E445337}" uniqueName="14" name="GER_CONTAS" queryTableFieldId="14" dataDxfId="85" dataCellStyle="Moeda"/>
    <tableColumn id="15" xr3:uid="{607DF738-D6F8-4609-9E83-B898FFF64AE8}" uniqueName="15" name="PLATEAU" queryTableFieldId="15" dataDxfId="84" dataCellStyle="Moeda"/>
    <tableColumn id="16" xr3:uid="{C9E55C71-E091-4207-BCFF-A3E4C0C5709F}" uniqueName="16" name="COMPLIANCE" queryTableFieldId="16" dataDxfId="83" dataCellStyle="Moeda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362" tableType="queryTable" totalsRowShown="0">
  <autoFilter ref="A5:P362" xr:uid="{FA728D01-8BD3-42BB-BBDB-BFF71FFCA496}"/>
  <sortState xmlns:xlrd2="http://schemas.microsoft.com/office/spreadsheetml/2017/richdata2" ref="A6:P362">
    <sortCondition ref="A6:A362"/>
  </sortState>
  <tableColumns count="16">
    <tableColumn id="1" xr3:uid="{350A4DF9-56DC-4A90-A86A-0737795F2F9F}" uniqueName="1" name="COBERTURA" queryTableFieldId="1" dataDxfId="82" dataCellStyle="Porcentagem"/>
    <tableColumn id="2" xr3:uid="{E7E88984-F52A-4949-A774-03B1867333BF}" uniqueName="2" name="VALOR_BASE" queryTableFieldId="2" dataDxfId="81" dataCellStyle="Moeda"/>
    <tableColumn id="3" xr3:uid="{E2301BB5-DB0C-43B1-9301-726A776BDDF4}" uniqueName="3" name="GATILHO" queryTableFieldId="3" dataDxfId="80" dataCellStyle="Porcentagem"/>
    <tableColumn id="4" xr3:uid="{29D1876B-2260-4EBC-8A66-1ED1054F6C9F}" uniqueName="4" name="VALOR_BERINERT" queryTableFieldId="4" dataDxfId="79" dataCellStyle="Moeda"/>
    <tableColumn id="5" xr3:uid="{8D59F107-5EAB-4DF3-BC4E-CC96F2D6DC30}" uniqueName="5" name="VALOR_BERIPLEX" queryTableFieldId="5" dataDxfId="78" dataCellStyle="Moeda"/>
    <tableColumn id="6" xr3:uid="{580AAE69-5DA3-43DD-90AE-EF220D7B9D72}" uniqueName="6" name="VALOR_HAEMO" queryTableFieldId="6" dataDxfId="77" dataCellStyle="Moeda"/>
    <tableColumn id="7" xr3:uid="{52D78AE0-6DDF-4910-8F3F-937E3C32C570}" uniqueName="7" name="VALOR_HIZENTRA" queryTableFieldId="7" dataDxfId="76" dataCellStyle="Moeda"/>
    <tableColumn id="8" xr3:uid="{5FDAB658-8C03-4EC5-890F-FE13A84DF63B}" uniqueName="8" name="VALOR_PRIVIGEN" queryTableFieldId="8" dataDxfId="75" dataCellStyle="Moeda"/>
    <tableColumn id="9" xr3:uid="{AFBCE71E-6AB3-41F1-AD8C-C1CCD5A0E089}" uniqueName="9" name="VALOR_VENDA_ALBUREX" queryTableFieldId="9" dataDxfId="74" dataCellStyle="Moeda"/>
    <tableColumn id="10" xr3:uid="{4D358806-5B85-4823-8C99-240E24640CCF}" uniqueName="10" name="VALOR_VENDA_RHOPHYLAC" queryTableFieldId="10" dataDxfId="73" dataCellStyle="Moeda"/>
    <tableColumn id="11" xr3:uid="{021F38DA-9555-4A34-A099-4F2158B170DE}" uniqueName="11" name="VALOR_VENDA_OUTROS" queryTableFieldId="11" dataDxfId="72" dataCellStyle="Moeda"/>
    <tableColumn id="12" xr3:uid="{7B41B329-29B6-452F-ABDF-D3CD18979417}" uniqueName="12" name="VISITAS" queryTableFieldId="12" dataDxfId="71" dataCellStyle="Moeda"/>
    <tableColumn id="13" xr3:uid="{D8DDFA68-C83F-4380-A743-87E69245E9F0}" uniqueName="13" name="CONNECT M" queryTableFieldId="13" dataDxfId="70" dataCellStyle="Moeda"/>
    <tableColumn id="14" xr3:uid="{C9CCF2F3-3192-4246-8892-66E50E34FC5D}" uniqueName="14" name="GER_CONTAS" queryTableFieldId="14" dataDxfId="69" dataCellStyle="Moeda"/>
    <tableColumn id="15" xr3:uid="{42A8F096-D3FC-4734-9525-BBCA5209A6BB}" uniqueName="15" name="PLATEAU" queryTableFieldId="15" dataDxfId="68" dataCellStyle="Moeda"/>
    <tableColumn id="16" xr3:uid="{30E829E9-379B-4D53-93DC-4A891E6E6CED}" uniqueName="16" name="COMPLIANCE" queryTableFieldId="16" dataDxfId="67" dataCellStyle="Moeda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362" tableType="queryTable" totalsRowShown="0">
  <autoFilter ref="A5:P362" xr:uid="{8A831075-0BE8-4952-899D-F2EB8C5BE89B}"/>
  <sortState xmlns:xlrd2="http://schemas.microsoft.com/office/spreadsheetml/2017/richdata2" ref="A6:P362">
    <sortCondition ref="A5:A362"/>
  </sortState>
  <tableColumns count="16">
    <tableColumn id="1" xr3:uid="{E1E18BB9-89C0-404E-AA7E-EBEC617EA4B4}" uniqueName="1" name="COBERTURA" queryTableFieldId="1" dataDxfId="66" dataCellStyle="Porcentagem"/>
    <tableColumn id="2" xr3:uid="{A0AA4917-B733-47B0-B26C-ED0098E35E97}" uniqueName="2" name="VALOR_BASE" queryTableFieldId="2" dataDxfId="65" dataCellStyle="Moeda"/>
    <tableColumn id="3" xr3:uid="{4FD3C96A-1853-48FA-9554-0A41AAE1D916}" uniqueName="3" name="GATILHO" queryTableFieldId="3" dataDxfId="64" dataCellStyle="Moeda"/>
    <tableColumn id="4" xr3:uid="{B2C3AB18-2CA3-4780-8052-391CCDDF0FBB}" uniqueName="4" name="VALOR_BERINERT" queryTableFieldId="4" dataDxfId="63" dataCellStyle="Moeda"/>
    <tableColumn id="5" xr3:uid="{F1275F7C-B23B-439E-8F43-31FA83EFA6EA}" uniqueName="5" name="VALOR_BERIPLEX" queryTableFieldId="5" dataDxfId="62" dataCellStyle="Moeda"/>
    <tableColumn id="6" xr3:uid="{2A08CE50-49EC-415D-9C8E-AA526E61671A}" uniqueName="6" name="VALOR_HAEMO" queryTableFieldId="6" dataDxfId="61" dataCellStyle="Moeda"/>
    <tableColumn id="7" xr3:uid="{0B8784C5-1FB1-4C4C-AF97-67E9F4B38357}" uniqueName="7" name="VALOR_HIZENTRA" queryTableFieldId="7" dataDxfId="60" dataCellStyle="Moeda"/>
    <tableColumn id="8" xr3:uid="{3995DF13-3049-4F67-A8E1-32D1CA5F24DE}" uniqueName="8" name="VALOR_PRIVIGEN" queryTableFieldId="8" dataDxfId="59" dataCellStyle="Moeda"/>
    <tableColumn id="9" xr3:uid="{14D99922-B12E-4AE6-B0E2-59D4798A062A}" uniqueName="9" name="VALOR_VENDA_ALBUREX" queryTableFieldId="9" dataDxfId="58" dataCellStyle="Moeda"/>
    <tableColumn id="10" xr3:uid="{EA7DBC7F-4A87-437A-8207-C711839EF968}" uniqueName="10" name="VALOR_VENDA_RHOPHYLAC" queryTableFieldId="10" dataDxfId="57" dataCellStyle="Moeda"/>
    <tableColumn id="11" xr3:uid="{D376B6D0-8BC3-4494-A3C0-649383EC1181}" uniqueName="11" name="VALOR_VENDA_OUTROS" queryTableFieldId="11" dataDxfId="56" dataCellStyle="Moeda"/>
    <tableColumn id="12" xr3:uid="{989550E2-BC9D-4297-9418-6B262024C055}" uniqueName="12" name="VISITAS" queryTableFieldId="12" dataDxfId="55" dataCellStyle="Moeda"/>
    <tableColumn id="13" xr3:uid="{556C84CB-A8A6-4962-979A-72B577C560BD}" uniqueName="13" name="CONNECT M" queryTableFieldId="13" dataDxfId="54" dataCellStyle="Moeda"/>
    <tableColumn id="14" xr3:uid="{1DF52216-580E-43BE-9028-A4AB236247E1}" uniqueName="14" name="GER_CONTAS" queryTableFieldId="14" dataDxfId="53" dataCellStyle="Moeda"/>
    <tableColumn id="15" xr3:uid="{A6076222-AC82-45A0-AD2B-B9DD2B76167A}" uniqueName="15" name="PLATEAU" queryTableFieldId="15" dataDxfId="52" dataCellStyle="Moeda"/>
    <tableColumn id="16" xr3:uid="{E9F6AE78-9F63-4AE1-86B7-65289D48F508}" uniqueName="16" name="COMPLIANCE" queryTableFieldId="16" dataDxfId="51" dataCellStyle="Moeda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50" dataDxfId="49">
  <autoFilter ref="A5:B8" xr:uid="{A1E651D6-203F-4AF9-AF95-9F59477F61B4}"/>
  <tableColumns count="2">
    <tableColumn id="1" xr3:uid="{7909452B-E262-4E96-B342-FCF10609E18C}" uniqueName="1" name="ANO" queryTableFieldId="1" dataDxfId="48"/>
    <tableColumn id="2" xr3:uid="{5B7844C5-3449-4AF7-AA50-E6CD8BE27C79}" uniqueName="2" name="MES" queryTableFieldId="2" dataDxfId="47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46"/>
    <tableColumn id="2" xr3:uid="{3C3B5816-772C-4C18-BC49-F4F69F36335A}" uniqueName="2" name="PRODUTO_LINHA" queryTableFieldId="2" dataDxfId="45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44"/>
    <tableColumn id="6" xr3:uid="{4AF15972-84D0-407F-9093-B85DD506C3DF}" uniqueName="6" name="GRUPO_VENDA_REP" queryTableFieldId="6" dataDxfId="43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34" tableType="queryTable" totalsRowShown="0" headerRowDxfId="42" dataDxfId="41">
  <autoFilter ref="A5:C34" xr:uid="{6726C048-C758-4CB6-9D91-047BA0881AA7}"/>
  <tableColumns count="3">
    <tableColumn id="1" xr3:uid="{D6C1D9AE-C9F0-48DF-9CC2-E231D7CF9C16}" uniqueName="1" name="EMAIL_REPRESENTANTE" queryTableFieldId="1" dataDxfId="40"/>
    <tableColumn id="2" xr3:uid="{03C98313-42F2-4693-A33B-46C20DC7DAEC}" uniqueName="2" name="COD_PRODUTO_LINHA" queryTableFieldId="2" dataDxfId="39"/>
    <tableColumn id="3" xr3:uid="{4BAFF0AF-F2C8-4832-85E5-53CE6B0A0F52}" uniqueName="3" name="CNPJ" queryTableFieldId="3" dataDxfId="38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37" dataDxfId="36">
  <autoFilter ref="A5:C9" xr:uid="{D85EC540-56AA-4CD4-807C-85D8A9FE3CE9}"/>
  <tableColumns count="3">
    <tableColumn id="1" xr3:uid="{A33E68EC-89FC-4BFF-BAC4-DE5B63DF0DED}" uniqueName="1" name="EMAIL_REPRESENTANTE" queryTableFieldId="1" dataDxfId="35"/>
    <tableColumn id="2" xr3:uid="{62302369-8117-416B-A91C-358BDDBA8CD7}" uniqueName="2" name="COD_PRODUTO_LINHA" queryTableFieldId="2" dataDxfId="34"/>
    <tableColumn id="3" xr3:uid="{2E6ECFC0-ACA2-4517-A5AD-E8B6358ACFD3}" uniqueName="3" name="UF" queryTableFieldId="3" dataDxfId="3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5" Type="http://schemas.microsoft.com/office/2007/relationships/slicer" Target="../slicers/slicer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Relationship Id="rId5" Type="http://schemas.microsoft.com/office/2007/relationships/slicer" Target="../slicers/slicer5.xml"/><Relationship Id="rId4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926CF-39A2-42ED-A2B7-9C4EE70D926A}">
  <dimension ref="A1:B6"/>
  <sheetViews>
    <sheetView workbookViewId="0">
      <selection activeCell="B1" sqref="B1"/>
    </sheetView>
  </sheetViews>
  <sheetFormatPr defaultRowHeight="15" x14ac:dyDescent="0.25"/>
  <cols>
    <col min="1" max="1" width="31.7109375" bestFit="1" customWidth="1"/>
    <col min="2" max="2" width="20.7109375" bestFit="1" customWidth="1"/>
    <col min="3" max="3" width="10.42578125" bestFit="1" customWidth="1"/>
  </cols>
  <sheetData>
    <row r="1" spans="1:2" x14ac:dyDescent="0.25">
      <c r="A1" t="s">
        <v>486</v>
      </c>
      <c r="B1" t="s">
        <v>492</v>
      </c>
    </row>
    <row r="2" spans="1:2" x14ac:dyDescent="0.25">
      <c r="A2" s="1" t="s">
        <v>487</v>
      </c>
      <c r="B2" s="97">
        <v>44330.558089814818</v>
      </c>
    </row>
    <row r="3" spans="1:2" x14ac:dyDescent="0.25">
      <c r="A3" s="1" t="s">
        <v>488</v>
      </c>
      <c r="B3" s="97">
        <v>44330.543410763887</v>
      </c>
    </row>
    <row r="4" spans="1:2" x14ac:dyDescent="0.25">
      <c r="A4" s="1" t="s">
        <v>489</v>
      </c>
      <c r="B4" s="97">
        <v>43817.666447800926</v>
      </c>
    </row>
    <row r="5" spans="1:2" x14ac:dyDescent="0.25">
      <c r="A5" s="1" t="s">
        <v>491</v>
      </c>
      <c r="B5" s="97">
        <v>43705.77075891204</v>
      </c>
    </row>
    <row r="6" spans="1:2" x14ac:dyDescent="0.25">
      <c r="A6" s="1" t="s">
        <v>490</v>
      </c>
      <c r="B6" s="97">
        <v>43551.516534722221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N99"/>
  <sheetViews>
    <sheetView showGridLines="0" tabSelected="1" zoomScaleNormal="100" workbookViewId="0">
      <selection activeCell="F23" sqref="F23"/>
    </sheetView>
  </sheetViews>
  <sheetFormatPr defaultRowHeight="15" x14ac:dyDescent="0.25"/>
  <cols>
    <col min="1" max="1" width="3.5703125" customWidth="1"/>
    <col min="2" max="2" width="51.85546875" bestFit="1" customWidth="1"/>
    <col min="3" max="3" width="25" style="52" customWidth="1"/>
    <col min="4" max="4" width="23.140625" style="52" customWidth="1"/>
    <col min="5" max="5" width="21.85546875" style="52" customWidth="1"/>
    <col min="6" max="6" width="18.5703125" style="52" customWidth="1"/>
    <col min="7" max="7" width="29" style="52" customWidth="1"/>
    <col min="8" max="8" width="21.85546875" style="52" customWidth="1"/>
    <col min="9" max="9" width="27.85546875" style="52" customWidth="1"/>
    <col min="10" max="10" width="11.7109375" style="52" bestFit="1" customWidth="1"/>
    <col min="11" max="11" width="18.140625" style="52" customWidth="1"/>
    <col min="12" max="12" width="17" style="52" customWidth="1"/>
    <col min="13" max="13" width="18.140625" style="52" customWidth="1"/>
    <col min="14" max="14" width="15.5703125" style="52" bestFit="1" customWidth="1"/>
    <col min="15" max="15" width="14.42578125" bestFit="1" customWidth="1"/>
    <col min="16" max="16" width="18.140625" bestFit="1" customWidth="1"/>
  </cols>
  <sheetData>
    <row r="2" spans="2:14" ht="26.25" x14ac:dyDescent="0.4">
      <c r="B2" s="51" t="s">
        <v>377</v>
      </c>
      <c r="C2" s="99" t="str">
        <f>B6</f>
        <v>2021-2021 - 4º Tri - 10-Abr</v>
      </c>
      <c r="D2" s="99"/>
      <c r="E2" s="99"/>
      <c r="F2" s="99"/>
    </row>
    <row r="3" spans="2:14" ht="29.25" customHeight="1" x14ac:dyDescent="0.25"/>
    <row r="4" spans="2:14" hidden="1" x14ac:dyDescent="0.25">
      <c r="B4" s="15" t="s">
        <v>372</v>
      </c>
      <c r="C4"/>
      <c r="K4"/>
      <c r="L4"/>
      <c r="M4"/>
      <c r="N4"/>
    </row>
    <row r="5" spans="2:14" x14ac:dyDescent="0.25">
      <c r="C5" s="5" t="s">
        <v>315</v>
      </c>
      <c r="D5" s="5" t="s">
        <v>314</v>
      </c>
      <c r="E5" s="5" t="s">
        <v>313</v>
      </c>
      <c r="F5" s="5" t="s">
        <v>319</v>
      </c>
      <c r="G5" s="5" t="s">
        <v>318</v>
      </c>
      <c r="H5" s="5" t="s">
        <v>317</v>
      </c>
      <c r="I5" s="5" t="s">
        <v>467</v>
      </c>
      <c r="J5" s="5" t="s">
        <v>169</v>
      </c>
      <c r="K5" s="71" t="s">
        <v>393</v>
      </c>
      <c r="L5" s="69" t="s">
        <v>394</v>
      </c>
      <c r="M5" s="70" t="s">
        <v>395</v>
      </c>
    </row>
    <row r="6" spans="2:14" ht="15.75" thickBot="1" x14ac:dyDescent="0.3">
      <c r="B6" s="64" t="s">
        <v>471</v>
      </c>
      <c r="C6" s="86">
        <v>0</v>
      </c>
      <c r="D6" s="86">
        <v>6540.32</v>
      </c>
      <c r="E6" s="86">
        <v>4113.8900000000003</v>
      </c>
      <c r="F6" s="86">
        <v>36973.160000000003</v>
      </c>
      <c r="G6" s="86">
        <v>18167.949999999997</v>
      </c>
      <c r="H6" s="86">
        <v>18486.54</v>
      </c>
      <c r="I6" s="86">
        <v>4419.1600000000017</v>
      </c>
      <c r="J6" s="86">
        <v>13256.930000000006</v>
      </c>
      <c r="K6" s="65">
        <f>$K$7+$K$12+$K$19+$K$32</f>
        <v>0</v>
      </c>
      <c r="L6" s="65">
        <f>$L$7+$L$12+$L$19+$L$32</f>
        <v>0</v>
      </c>
      <c r="M6" s="65" cm="1">
        <f t="array" ref="M6">SUM(C6:K6-L6)</f>
        <v>101957.95000000003</v>
      </c>
    </row>
    <row r="7" spans="2:14" x14ac:dyDescent="0.25">
      <c r="B7" s="63" t="s">
        <v>369</v>
      </c>
      <c r="C7" s="87">
        <v>0</v>
      </c>
      <c r="D7" s="87">
        <v>1381.58</v>
      </c>
      <c r="E7" s="87">
        <v>623.92000000000007</v>
      </c>
      <c r="F7" s="87">
        <v>7161.2100000000009</v>
      </c>
      <c r="G7" s="87">
        <v>3478.17</v>
      </c>
      <c r="H7" s="87">
        <v>3580.59</v>
      </c>
      <c r="I7" s="87">
        <v>846.21</v>
      </c>
      <c r="J7" s="87">
        <v>2538.63</v>
      </c>
      <c r="K7" s="66">
        <f>SUM($K$8:$K$10)</f>
        <v>0</v>
      </c>
      <c r="L7" s="66">
        <f>SUM($L$8:$L$10)</f>
        <v>0</v>
      </c>
      <c r="M7" s="66" cm="1">
        <f t="array" ref="M7">SUM(C7:K7-L7)</f>
        <v>19610.310000000001</v>
      </c>
    </row>
    <row r="8" spans="2:14" x14ac:dyDescent="0.25">
      <c r="B8" s="62" t="s">
        <v>193</v>
      </c>
      <c r="C8" s="86">
        <v>0</v>
      </c>
      <c r="D8" s="86">
        <v>971.18</v>
      </c>
      <c r="E8" s="86">
        <v>384.17</v>
      </c>
      <c r="F8" s="86">
        <v>2387.0700000000002</v>
      </c>
      <c r="G8" s="86">
        <v>1159.3900000000001</v>
      </c>
      <c r="H8" s="86">
        <v>1193.53</v>
      </c>
      <c r="I8" s="86">
        <v>282.07</v>
      </c>
      <c r="J8" s="86">
        <v>846.21</v>
      </c>
      <c r="K8" s="67"/>
      <c r="L8" s="67"/>
      <c r="M8" s="67" cm="1">
        <f t="array" ref="M8">SUM(C8:K8-L8)</f>
        <v>7223.62</v>
      </c>
    </row>
    <row r="9" spans="2:14" x14ac:dyDescent="0.25">
      <c r="B9" s="62" t="s">
        <v>208</v>
      </c>
      <c r="C9" s="86">
        <v>0</v>
      </c>
      <c r="D9" s="86">
        <v>0</v>
      </c>
      <c r="E9" s="86">
        <v>0</v>
      </c>
      <c r="F9" s="86">
        <v>2387.0700000000002</v>
      </c>
      <c r="G9" s="86">
        <v>1159.3900000000001</v>
      </c>
      <c r="H9" s="86">
        <v>1193.53</v>
      </c>
      <c r="I9" s="86">
        <v>282.07</v>
      </c>
      <c r="J9" s="86">
        <v>846.21</v>
      </c>
      <c r="K9" s="67"/>
      <c r="L9" s="67"/>
      <c r="M9" s="67" cm="1">
        <f t="array" ref="M9">SUM(C9:K9-L9)</f>
        <v>5868.2699999999995</v>
      </c>
    </row>
    <row r="10" spans="2:14" x14ac:dyDescent="0.25">
      <c r="B10" s="62" t="s">
        <v>190</v>
      </c>
      <c r="C10" s="86">
        <v>0</v>
      </c>
      <c r="D10" s="86">
        <v>410.4</v>
      </c>
      <c r="E10" s="86">
        <v>239.75</v>
      </c>
      <c r="F10" s="86">
        <v>2387.0700000000002</v>
      </c>
      <c r="G10" s="86">
        <v>1159.3900000000001</v>
      </c>
      <c r="H10" s="86">
        <v>1193.53</v>
      </c>
      <c r="I10" s="86">
        <v>282.07</v>
      </c>
      <c r="J10" s="86">
        <v>846.21</v>
      </c>
      <c r="K10" s="67"/>
      <c r="L10" s="67"/>
      <c r="M10" s="67" cm="1">
        <f t="array" ref="M10">SUM(C10:K10-L10)</f>
        <v>6518.42</v>
      </c>
    </row>
    <row r="11" spans="2:14" ht="15.75" thickBot="1" x14ac:dyDescent="0.3">
      <c r="B11" s="57"/>
      <c r="C11" s="86"/>
      <c r="D11" s="86"/>
      <c r="E11" s="86"/>
      <c r="F11" s="86"/>
      <c r="G11" s="86"/>
      <c r="H11" s="86"/>
      <c r="I11" s="86"/>
      <c r="J11" s="86"/>
      <c r="K11" s="67"/>
      <c r="L11" s="67"/>
      <c r="M11" s="67"/>
    </row>
    <row r="12" spans="2:14" x14ac:dyDescent="0.25">
      <c r="B12" s="63" t="s">
        <v>196</v>
      </c>
      <c r="C12" s="87">
        <v>0</v>
      </c>
      <c r="D12" s="87"/>
      <c r="E12" s="87"/>
      <c r="F12" s="87">
        <v>7841.75</v>
      </c>
      <c r="G12" s="87">
        <v>3866.8</v>
      </c>
      <c r="H12" s="87">
        <v>3920.85</v>
      </c>
      <c r="I12" s="87">
        <v>940.25</v>
      </c>
      <c r="J12" s="87">
        <v>2820.62</v>
      </c>
      <c r="K12" s="66">
        <f>SUM($K$13:$K$17)</f>
        <v>0</v>
      </c>
      <c r="L12" s="66">
        <f>SUM($L$13:$L$17)</f>
        <v>0</v>
      </c>
      <c r="M12" s="66" cm="1">
        <f t="array" ref="M12">SUM(C12:K12-L12)</f>
        <v>19390.27</v>
      </c>
    </row>
    <row r="13" spans="2:14" x14ac:dyDescent="0.25">
      <c r="B13" s="62" t="s">
        <v>195</v>
      </c>
      <c r="C13" s="86">
        <v>0</v>
      </c>
      <c r="D13" s="86"/>
      <c r="E13" s="86"/>
      <c r="F13" s="86">
        <v>1568.35</v>
      </c>
      <c r="G13" s="86">
        <v>773.36</v>
      </c>
      <c r="H13" s="86">
        <v>784.17</v>
      </c>
      <c r="I13" s="86">
        <v>188.05</v>
      </c>
      <c r="J13" s="86">
        <v>564.12</v>
      </c>
      <c r="K13" s="67"/>
      <c r="L13" s="67"/>
      <c r="M13" s="67" cm="1">
        <f t="array" ref="M13">SUM(C13:K13-L13)</f>
        <v>3878.05</v>
      </c>
    </row>
    <row r="14" spans="2:14" x14ac:dyDescent="0.25">
      <c r="B14" s="62" t="s">
        <v>203</v>
      </c>
      <c r="C14" s="86">
        <v>0</v>
      </c>
      <c r="D14" s="86"/>
      <c r="E14" s="86"/>
      <c r="F14" s="86">
        <v>1568.35</v>
      </c>
      <c r="G14" s="86">
        <v>773.36</v>
      </c>
      <c r="H14" s="86">
        <v>784.17</v>
      </c>
      <c r="I14" s="86">
        <v>188.05</v>
      </c>
      <c r="J14" s="86">
        <v>564.12</v>
      </c>
      <c r="K14" s="67"/>
      <c r="L14" s="67"/>
      <c r="M14" s="67" cm="1">
        <f t="array" ref="M14">SUM(C14:K14-L14)</f>
        <v>3878.05</v>
      </c>
    </row>
    <row r="15" spans="2:14" x14ac:dyDescent="0.25">
      <c r="B15" s="62" t="s">
        <v>206</v>
      </c>
      <c r="C15" s="86">
        <v>0</v>
      </c>
      <c r="D15" s="86"/>
      <c r="E15" s="86"/>
      <c r="F15" s="86">
        <v>1568.35</v>
      </c>
      <c r="G15" s="86">
        <v>773.36</v>
      </c>
      <c r="H15" s="86">
        <v>784.17</v>
      </c>
      <c r="I15" s="86">
        <v>188.05</v>
      </c>
      <c r="J15" s="86">
        <v>564.12</v>
      </c>
      <c r="K15" s="67"/>
      <c r="L15" s="67"/>
      <c r="M15" s="67" cm="1">
        <f t="array" ref="M15">SUM(C15:K15-L15)</f>
        <v>3878.05</v>
      </c>
    </row>
    <row r="16" spans="2:14" x14ac:dyDescent="0.25">
      <c r="B16" s="62" t="s">
        <v>215</v>
      </c>
      <c r="C16" s="86">
        <v>0</v>
      </c>
      <c r="D16" s="86"/>
      <c r="E16" s="86"/>
      <c r="F16" s="86">
        <v>1568.35</v>
      </c>
      <c r="G16" s="86">
        <v>773.36</v>
      </c>
      <c r="H16" s="86">
        <v>784.17</v>
      </c>
      <c r="I16" s="86">
        <v>188.05</v>
      </c>
      <c r="J16" s="86">
        <v>564.14</v>
      </c>
      <c r="K16" s="67"/>
      <c r="L16" s="67"/>
      <c r="M16" s="67" cm="1">
        <f t="array" ref="M16">SUM(C16:K16-L16)</f>
        <v>3878.07</v>
      </c>
    </row>
    <row r="17" spans="2:13" x14ac:dyDescent="0.25">
      <c r="B17" s="62" t="s">
        <v>290</v>
      </c>
      <c r="C17" s="86">
        <v>0</v>
      </c>
      <c r="D17" s="86"/>
      <c r="E17" s="86"/>
      <c r="F17" s="86">
        <v>1568.35</v>
      </c>
      <c r="G17" s="86">
        <v>773.36</v>
      </c>
      <c r="H17" s="86">
        <v>784.17</v>
      </c>
      <c r="I17" s="86">
        <v>188.05</v>
      </c>
      <c r="J17" s="86">
        <v>564.12</v>
      </c>
      <c r="K17" s="67"/>
      <c r="L17" s="67"/>
      <c r="M17" s="67" cm="1">
        <f t="array" ref="M17">SUM(C17:K17-L17)</f>
        <v>3878.05</v>
      </c>
    </row>
    <row r="18" spans="2:13" ht="15.75" thickBot="1" x14ac:dyDescent="0.3">
      <c r="B18" s="57"/>
      <c r="C18" s="86"/>
      <c r="D18" s="86"/>
      <c r="E18" s="86"/>
      <c r="F18" s="86"/>
      <c r="G18" s="86"/>
      <c r="H18" s="86"/>
      <c r="I18" s="86"/>
      <c r="J18" s="86"/>
      <c r="K18" s="67"/>
      <c r="L18" s="67"/>
      <c r="M18" s="67"/>
    </row>
    <row r="19" spans="2:13" x14ac:dyDescent="0.25">
      <c r="B19" s="63" t="s">
        <v>191</v>
      </c>
      <c r="C19" s="87"/>
      <c r="D19" s="87">
        <v>4769.3599999999997</v>
      </c>
      <c r="E19" s="87">
        <v>3489.9700000000003</v>
      </c>
      <c r="F19" s="87">
        <v>17262.299999999996</v>
      </c>
      <c r="G19" s="87">
        <v>8503.7699999999986</v>
      </c>
      <c r="H19" s="87">
        <v>8631.1499999999978</v>
      </c>
      <c r="I19" s="87">
        <v>2068.5499999999997</v>
      </c>
      <c r="J19" s="87">
        <v>6205.32</v>
      </c>
      <c r="K19" s="66">
        <f>SUM($K$20:$K$30)</f>
        <v>0</v>
      </c>
      <c r="L19" s="66">
        <f>SUM($L$20:$L$30)</f>
        <v>0</v>
      </c>
      <c r="M19" s="66" cm="1">
        <f t="array" ref="M19">SUM(C19:K19-L19)</f>
        <v>50930.419999999991</v>
      </c>
    </row>
    <row r="20" spans="2:13" x14ac:dyDescent="0.25">
      <c r="B20" s="62" t="s">
        <v>189</v>
      </c>
      <c r="C20" s="86"/>
      <c r="D20" s="86">
        <v>0</v>
      </c>
      <c r="E20" s="86">
        <v>386.28</v>
      </c>
      <c r="F20" s="86">
        <v>1569.3</v>
      </c>
      <c r="G20" s="86">
        <v>773.07</v>
      </c>
      <c r="H20" s="86">
        <v>784.65</v>
      </c>
      <c r="I20" s="86">
        <v>188.05</v>
      </c>
      <c r="J20" s="86">
        <v>564.12</v>
      </c>
      <c r="K20" s="67"/>
      <c r="L20" s="67"/>
      <c r="M20" s="67" cm="1">
        <f t="array" ref="M20">SUM(C20:K20-L20)</f>
        <v>4265.47</v>
      </c>
    </row>
    <row r="21" spans="2:13" x14ac:dyDescent="0.25">
      <c r="B21" s="62" t="s">
        <v>192</v>
      </c>
      <c r="C21" s="86"/>
      <c r="D21" s="86">
        <v>1176.98</v>
      </c>
      <c r="E21" s="86">
        <v>1176.98</v>
      </c>
      <c r="F21" s="86">
        <v>1569.3</v>
      </c>
      <c r="G21" s="86">
        <v>773.07</v>
      </c>
      <c r="H21" s="86">
        <v>784.65</v>
      </c>
      <c r="I21" s="86">
        <v>188.05</v>
      </c>
      <c r="J21" s="86">
        <v>564.12</v>
      </c>
      <c r="K21" s="67"/>
      <c r="L21" s="67"/>
      <c r="M21" s="67" cm="1">
        <f t="array" ref="M21">SUM(C21:K21-L21)</f>
        <v>6233.15</v>
      </c>
    </row>
    <row r="22" spans="2:13" x14ac:dyDescent="0.25">
      <c r="B22" s="62" t="s">
        <v>194</v>
      </c>
      <c r="C22" s="86"/>
      <c r="D22" s="86">
        <v>0</v>
      </c>
      <c r="E22" s="86">
        <v>0</v>
      </c>
      <c r="F22" s="86">
        <v>1569.3</v>
      </c>
      <c r="G22" s="86">
        <v>773.07</v>
      </c>
      <c r="H22" s="86">
        <v>784.65</v>
      </c>
      <c r="I22" s="86">
        <v>188.05</v>
      </c>
      <c r="J22" s="86">
        <v>564.12</v>
      </c>
      <c r="K22" s="67"/>
      <c r="L22" s="67"/>
      <c r="M22" s="67" cm="1">
        <f t="array" ref="M22">SUM(C22:K22-L22)</f>
        <v>3879.19</v>
      </c>
    </row>
    <row r="23" spans="2:13" x14ac:dyDescent="0.25">
      <c r="B23" s="62" t="s">
        <v>204</v>
      </c>
      <c r="C23" s="86"/>
      <c r="D23" s="86">
        <v>0</v>
      </c>
      <c r="E23" s="86">
        <v>0</v>
      </c>
      <c r="F23" s="86">
        <v>1569.3</v>
      </c>
      <c r="G23" s="86">
        <v>773.07</v>
      </c>
      <c r="H23" s="86">
        <v>784.65</v>
      </c>
      <c r="I23" s="86">
        <v>188.05</v>
      </c>
      <c r="J23" s="86">
        <v>564.12</v>
      </c>
      <c r="K23" s="67"/>
      <c r="L23" s="67"/>
      <c r="M23" s="67" cm="1">
        <f t="array" ref="M23">SUM(C23:K23-L23)</f>
        <v>3879.19</v>
      </c>
    </row>
    <row r="24" spans="2:13" x14ac:dyDescent="0.25">
      <c r="B24" s="62" t="s">
        <v>207</v>
      </c>
      <c r="C24" s="86"/>
      <c r="D24" s="86">
        <v>0</v>
      </c>
      <c r="E24" s="86">
        <v>771.79</v>
      </c>
      <c r="F24" s="86">
        <v>1569.3</v>
      </c>
      <c r="G24" s="86">
        <v>773.07</v>
      </c>
      <c r="H24" s="86">
        <v>784.65</v>
      </c>
      <c r="I24" s="86">
        <v>188.05</v>
      </c>
      <c r="J24" s="86">
        <v>564.12</v>
      </c>
      <c r="K24" s="67"/>
      <c r="L24" s="67"/>
      <c r="M24" s="67" cm="1">
        <f t="array" ref="M24">SUM(C24:K24-L24)</f>
        <v>4650.9800000000005</v>
      </c>
    </row>
    <row r="25" spans="2:13" x14ac:dyDescent="0.25">
      <c r="B25" s="62" t="s">
        <v>209</v>
      </c>
      <c r="C25" s="86"/>
      <c r="D25" s="86">
        <v>1176.98</v>
      </c>
      <c r="E25" s="86">
        <v>248.78</v>
      </c>
      <c r="F25" s="86">
        <v>1569.3</v>
      </c>
      <c r="G25" s="86">
        <v>773.07</v>
      </c>
      <c r="H25" s="86">
        <v>784.65</v>
      </c>
      <c r="I25" s="86">
        <v>188.05</v>
      </c>
      <c r="J25" s="86">
        <v>564.12</v>
      </c>
      <c r="K25" s="67"/>
      <c r="L25" s="67"/>
      <c r="M25" s="67" cm="1">
        <f t="array" ref="M25">SUM(C25:K25-L25)</f>
        <v>5304.95</v>
      </c>
    </row>
    <row r="26" spans="2:13" x14ac:dyDescent="0.25">
      <c r="B26" s="62" t="s">
        <v>210</v>
      </c>
      <c r="C26" s="86"/>
      <c r="D26" s="86">
        <v>575.45000000000005</v>
      </c>
      <c r="E26" s="86">
        <v>0</v>
      </c>
      <c r="F26" s="86">
        <v>1569.3</v>
      </c>
      <c r="G26" s="86">
        <v>773.07</v>
      </c>
      <c r="H26" s="86">
        <v>784.65</v>
      </c>
      <c r="I26" s="86">
        <v>188.05</v>
      </c>
      <c r="J26" s="86">
        <v>564.12</v>
      </c>
      <c r="K26" s="67"/>
      <c r="L26" s="67"/>
      <c r="M26" s="67" cm="1">
        <f t="array" ref="M26">SUM(C26:K26-L26)</f>
        <v>4454.6400000000003</v>
      </c>
    </row>
    <row r="27" spans="2:13" x14ac:dyDescent="0.25">
      <c r="B27" s="62" t="s">
        <v>211</v>
      </c>
      <c r="C27" s="86"/>
      <c r="D27" s="86">
        <v>0</v>
      </c>
      <c r="E27" s="86">
        <v>0</v>
      </c>
      <c r="F27" s="86">
        <v>1569.3</v>
      </c>
      <c r="G27" s="86">
        <v>773.07</v>
      </c>
      <c r="H27" s="86">
        <v>784.65</v>
      </c>
      <c r="I27" s="86">
        <v>188.05</v>
      </c>
      <c r="J27" s="86">
        <v>564.12</v>
      </c>
      <c r="K27" s="67"/>
      <c r="L27" s="67"/>
      <c r="M27" s="67" cm="1">
        <f t="array" ref="M27">SUM(C27:K27-L27)</f>
        <v>3879.19</v>
      </c>
    </row>
    <row r="28" spans="2:13" x14ac:dyDescent="0.25">
      <c r="B28" s="62" t="s">
        <v>214</v>
      </c>
      <c r="C28" s="86"/>
      <c r="D28" s="86">
        <v>1176.98</v>
      </c>
      <c r="E28" s="86">
        <v>241.44</v>
      </c>
      <c r="F28" s="86">
        <v>1569.3</v>
      </c>
      <c r="G28" s="86">
        <v>773.07</v>
      </c>
      <c r="H28" s="86">
        <v>784.65</v>
      </c>
      <c r="I28" s="86">
        <v>188.05</v>
      </c>
      <c r="J28" s="86">
        <v>564.12</v>
      </c>
      <c r="K28" s="67"/>
      <c r="L28" s="67"/>
      <c r="M28" s="67" cm="1">
        <f t="array" ref="M28">SUM(C28:K28-L28)</f>
        <v>5297.6100000000006</v>
      </c>
    </row>
    <row r="29" spans="2:13" x14ac:dyDescent="0.25">
      <c r="B29" s="62" t="s">
        <v>250</v>
      </c>
      <c r="C29" s="86"/>
      <c r="D29" s="86">
        <v>0</v>
      </c>
      <c r="E29" s="86">
        <v>664.7</v>
      </c>
      <c r="F29" s="86">
        <v>1569.3</v>
      </c>
      <c r="G29" s="86">
        <v>773.07</v>
      </c>
      <c r="H29" s="86">
        <v>784.65</v>
      </c>
      <c r="I29" s="86">
        <v>188.05</v>
      </c>
      <c r="J29" s="86">
        <v>564.12</v>
      </c>
      <c r="K29" s="67"/>
      <c r="L29" s="67"/>
      <c r="M29" s="67" cm="1">
        <f t="array" ref="M29">SUM(C29:K29-L29)</f>
        <v>4543.8900000000003</v>
      </c>
    </row>
    <row r="30" spans="2:13" x14ac:dyDescent="0.25">
      <c r="B30" s="62" t="s">
        <v>254</v>
      </c>
      <c r="C30" s="86"/>
      <c r="D30" s="86">
        <v>662.97</v>
      </c>
      <c r="E30" s="86">
        <v>0</v>
      </c>
      <c r="F30" s="86">
        <v>1569.3</v>
      </c>
      <c r="G30" s="86">
        <v>773.07</v>
      </c>
      <c r="H30" s="86">
        <v>784.65</v>
      </c>
      <c r="I30" s="86">
        <v>188.05</v>
      </c>
      <c r="J30" s="86">
        <v>564.12</v>
      </c>
      <c r="K30" s="67"/>
      <c r="L30" s="67"/>
      <c r="M30" s="67" cm="1">
        <f t="array" ref="M30">SUM(C30:K30-L30)</f>
        <v>4542.1600000000008</v>
      </c>
    </row>
    <row r="31" spans="2:13" ht="15.75" thickBot="1" x14ac:dyDescent="0.3">
      <c r="B31" s="57"/>
      <c r="C31" s="86"/>
      <c r="D31" s="86"/>
      <c r="E31" s="86"/>
      <c r="F31" s="86"/>
      <c r="G31" s="86"/>
      <c r="H31" s="86"/>
      <c r="I31" s="86"/>
      <c r="J31" s="86"/>
      <c r="K31" s="67"/>
      <c r="L31" s="67"/>
      <c r="M31" s="67"/>
    </row>
    <row r="32" spans="2:13" x14ac:dyDescent="0.25">
      <c r="B32" s="63" t="s">
        <v>198</v>
      </c>
      <c r="C32" s="87">
        <v>0</v>
      </c>
      <c r="D32" s="87">
        <v>389.38</v>
      </c>
      <c r="E32" s="87">
        <v>0</v>
      </c>
      <c r="F32" s="87">
        <v>4707.8999999999996</v>
      </c>
      <c r="G32" s="87">
        <v>2319.21</v>
      </c>
      <c r="H32" s="87">
        <v>2353.9499999999998</v>
      </c>
      <c r="I32" s="87">
        <v>564.15000000000009</v>
      </c>
      <c r="J32" s="87">
        <v>1692.3600000000001</v>
      </c>
      <c r="K32" s="66">
        <f>SUM($K$33:$K$35)</f>
        <v>0</v>
      </c>
      <c r="L32" s="66">
        <f>SUM($L$33:$L$35)</f>
        <v>0</v>
      </c>
      <c r="M32" s="66" cm="1">
        <f t="array" ref="M32">SUM(C32:K32-L32)</f>
        <v>12026.949999999999</v>
      </c>
    </row>
    <row r="33" spans="2:14" x14ac:dyDescent="0.25">
      <c r="B33" s="62" t="s">
        <v>197</v>
      </c>
      <c r="C33" s="86">
        <v>0</v>
      </c>
      <c r="D33" s="86">
        <v>0</v>
      </c>
      <c r="E33" s="86">
        <v>0</v>
      </c>
      <c r="F33" s="86">
        <v>1569.3</v>
      </c>
      <c r="G33" s="86">
        <v>773.07</v>
      </c>
      <c r="H33" s="86">
        <v>784.65</v>
      </c>
      <c r="I33" s="86">
        <v>188.05</v>
      </c>
      <c r="J33" s="86">
        <v>564.12</v>
      </c>
      <c r="K33" s="67"/>
      <c r="L33" s="67"/>
      <c r="M33" s="67" cm="1">
        <f t="array" ref="M33">SUM(C33:K33-L33)</f>
        <v>3879.19</v>
      </c>
    </row>
    <row r="34" spans="2:14" x14ac:dyDescent="0.25">
      <c r="B34" s="62" t="s">
        <v>205</v>
      </c>
      <c r="C34" s="86">
        <v>0</v>
      </c>
      <c r="D34" s="86">
        <v>389.38</v>
      </c>
      <c r="E34" s="86">
        <v>0</v>
      </c>
      <c r="F34" s="86">
        <v>1569.3</v>
      </c>
      <c r="G34" s="86">
        <v>773.07</v>
      </c>
      <c r="H34" s="86">
        <v>784.65</v>
      </c>
      <c r="I34" s="86">
        <v>188.05</v>
      </c>
      <c r="J34" s="86">
        <v>564.12</v>
      </c>
      <c r="K34" s="67"/>
      <c r="L34" s="67"/>
      <c r="M34" s="67" cm="1">
        <f t="array" ref="M34">SUM(C34:K34-L34)</f>
        <v>4268.5700000000006</v>
      </c>
    </row>
    <row r="35" spans="2:14" x14ac:dyDescent="0.25">
      <c r="B35" s="62" t="s">
        <v>291</v>
      </c>
      <c r="C35" s="86">
        <v>0</v>
      </c>
      <c r="D35" s="86">
        <v>0</v>
      </c>
      <c r="E35" s="86">
        <v>0</v>
      </c>
      <c r="F35" s="86">
        <v>1569.3</v>
      </c>
      <c r="G35" s="86">
        <v>773.07</v>
      </c>
      <c r="H35" s="86">
        <v>784.65</v>
      </c>
      <c r="I35" s="86">
        <v>188.05</v>
      </c>
      <c r="J35" s="86">
        <v>564.12</v>
      </c>
      <c r="K35" s="67"/>
      <c r="L35" s="67"/>
      <c r="M35" s="67" cm="1">
        <f t="array" ref="M35">SUM(C35:K35-L35)</f>
        <v>3879.19</v>
      </c>
    </row>
    <row r="36" spans="2:14" x14ac:dyDescent="0.25">
      <c r="B36" s="57"/>
      <c r="C36" s="86"/>
      <c r="D36" s="86"/>
      <c r="E36" s="86"/>
      <c r="F36" s="86"/>
      <c r="G36" s="86"/>
      <c r="H36" s="86"/>
      <c r="I36" s="86"/>
      <c r="J36" s="86"/>
      <c r="K36" s="67"/>
      <c r="L36" s="67"/>
      <c r="M36" s="67"/>
    </row>
    <row r="37" spans="2:14" ht="15.75" thickBot="1" x14ac:dyDescent="0.3">
      <c r="B37" s="16" t="s">
        <v>378</v>
      </c>
      <c r="C37" s="86">
        <v>0</v>
      </c>
      <c r="D37" s="86">
        <v>6540.32</v>
      </c>
      <c r="E37" s="86">
        <v>4113.8900000000003</v>
      </c>
      <c r="F37" s="86">
        <v>36973.160000000003</v>
      </c>
      <c r="G37" s="86">
        <v>18167.949999999997</v>
      </c>
      <c r="H37" s="86">
        <v>18486.54</v>
      </c>
      <c r="I37" s="86">
        <v>4419.1600000000017</v>
      </c>
      <c r="J37" s="86">
        <v>13256.930000000006</v>
      </c>
      <c r="K37" s="68">
        <f>SUM(K32+K19+K12+K6)</f>
        <v>0</v>
      </c>
      <c r="L37" s="68">
        <f>SUM(L32+L19+L12+L6)</f>
        <v>0</v>
      </c>
      <c r="M37" s="68">
        <f>M32+M19+M12+M7</f>
        <v>101957.94999999998</v>
      </c>
    </row>
    <row r="38" spans="2:14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4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4" ht="15.75" thickBot="1" x14ac:dyDescent="0.3">
      <c r="C41"/>
      <c r="D41"/>
      <c r="E41"/>
      <c r="F41"/>
      <c r="G41"/>
      <c r="H41"/>
      <c r="I41"/>
      <c r="J41"/>
      <c r="K41"/>
      <c r="L41"/>
      <c r="M41"/>
      <c r="N41"/>
    </row>
    <row r="42" spans="2:14" ht="15.75" thickBot="1" x14ac:dyDescent="0.3">
      <c r="C42"/>
      <c r="D42"/>
      <c r="E42"/>
      <c r="F42"/>
      <c r="G42"/>
      <c r="H42"/>
      <c r="I42"/>
      <c r="J42"/>
      <c r="K42"/>
      <c r="L42"/>
      <c r="M42"/>
      <c r="N42"/>
    </row>
    <row r="43" spans="2:14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4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4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4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4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4" ht="15.75" thickBot="1" x14ac:dyDescent="0.3">
      <c r="C48"/>
      <c r="D48"/>
      <c r="E48"/>
      <c r="F48"/>
      <c r="G48"/>
      <c r="H48"/>
      <c r="I48"/>
      <c r="J48"/>
      <c r="K48"/>
      <c r="L48"/>
      <c r="M48"/>
      <c r="N48"/>
    </row>
    <row r="49" customFormat="1" ht="15.75" thickBot="1" x14ac:dyDescent="0.3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ht="15.75" thickBot="1" x14ac:dyDescent="0.3"/>
    <row r="62" customFormat="1" ht="15.75" thickBot="1" x14ac:dyDescent="0.3"/>
    <row r="63" customFormat="1" x14ac:dyDescent="0.25"/>
    <row r="64" customFormat="1" x14ac:dyDescent="0.25"/>
    <row r="65" customFormat="1" x14ac:dyDescent="0.25"/>
    <row r="66" customFormat="1" x14ac:dyDescent="0.25"/>
    <row r="67" customFormat="1" ht="15.75" thickBot="1" x14ac:dyDescent="0.3"/>
    <row r="68" customFormat="1" ht="15.75" thickBot="1" x14ac:dyDescent="0.3"/>
    <row r="69" customFormat="1" x14ac:dyDescent="0.25"/>
    <row r="70" customFormat="1" x14ac:dyDescent="0.25"/>
    <row r="71" customFormat="1" x14ac:dyDescent="0.25"/>
    <row r="72" customFormat="1" ht="15.75" thickBot="1" x14ac:dyDescent="0.3"/>
    <row r="73" customFormat="1" ht="15.75" thickBot="1" x14ac:dyDescent="0.3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ht="15.75" thickBot="1" x14ac:dyDescent="0.3"/>
    <row r="80" customFormat="1" ht="15.75" thickBot="1" x14ac:dyDescent="0.3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ht="15.75" thickBot="1" x14ac:dyDescent="0.3"/>
    <row r="93" customFormat="1" ht="15.75" thickBot="1" x14ac:dyDescent="0.3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Q917"/>
  <sheetViews>
    <sheetView showGridLines="0" zoomScaleNormal="100" workbookViewId="0">
      <selection activeCell="K26" sqref="K26"/>
    </sheetView>
  </sheetViews>
  <sheetFormatPr defaultRowHeight="15" x14ac:dyDescent="0.25"/>
  <cols>
    <col min="1" max="1" width="1.140625" customWidth="1"/>
    <col min="2" max="2" width="19.855468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3.85546875" customWidth="1"/>
    <col min="10" max="10" width="4" customWidth="1"/>
    <col min="11" max="11" width="86.140625" customWidth="1"/>
    <col min="12" max="12" width="30.5703125" bestFit="1" customWidth="1"/>
    <col min="13" max="14" width="14" customWidth="1"/>
    <col min="15" max="15" width="10.7109375" bestFit="1" customWidth="1"/>
    <col min="16" max="16" width="15.85546875" bestFit="1" customWidth="1"/>
    <col min="17" max="17" width="16.85546875" bestFit="1" customWidth="1"/>
  </cols>
  <sheetData>
    <row r="1" spans="2:17" x14ac:dyDescent="0.25">
      <c r="K1" s="15" t="s">
        <v>185</v>
      </c>
      <c r="L1" t="s">
        <v>196</v>
      </c>
      <c r="P1" s="27"/>
      <c r="Q1" s="27"/>
    </row>
    <row r="2" spans="2:17" x14ac:dyDescent="0.25">
      <c r="B2" s="100" t="s">
        <v>320</v>
      </c>
      <c r="C2" s="100"/>
      <c r="D2" s="100"/>
      <c r="E2" s="100"/>
      <c r="F2" s="100"/>
      <c r="G2" s="100"/>
      <c r="H2" s="100"/>
      <c r="K2" s="15" t="s">
        <v>0</v>
      </c>
      <c r="L2" s="16">
        <v>2021</v>
      </c>
    </row>
    <row r="3" spans="2:17" x14ac:dyDescent="0.25">
      <c r="B3" s="100" t="str">
        <f ca="1">"Relatório atualizado em "&amp;TEXT(TODAY(),"DD/MM/AAAA") &amp;" Dados Atualizados em "&amp; TEXT(tb_Atualizacao_BI!B2,"DD/MM/AAAA hh:mm")</f>
        <v>Relatório atualizado em 14/05/2021 Dados Atualizados em 14/05/2021 13:23</v>
      </c>
      <c r="C3" s="100"/>
      <c r="D3" s="100"/>
      <c r="E3" s="100"/>
      <c r="F3" s="100"/>
      <c r="G3" s="100"/>
      <c r="H3" s="100"/>
      <c r="K3" s="15" t="s">
        <v>1</v>
      </c>
      <c r="L3" s="16">
        <v>4</v>
      </c>
    </row>
    <row r="4" spans="2:17" ht="23.25" x14ac:dyDescent="0.25">
      <c r="B4" s="101" t="s">
        <v>338</v>
      </c>
      <c r="C4" s="101"/>
      <c r="D4" s="101"/>
      <c r="E4" s="101"/>
      <c r="F4" s="101"/>
      <c r="G4" s="101"/>
      <c r="H4" s="101"/>
      <c r="K4" s="15" t="s">
        <v>4</v>
      </c>
      <c r="L4" t="s">
        <v>28</v>
      </c>
    </row>
    <row r="5" spans="2:17" x14ac:dyDescent="0.25">
      <c r="B5" s="7" t="s">
        <v>321</v>
      </c>
      <c r="C5" s="25" t="str">
        <f>Resumo!B6</f>
        <v>2021-2021 - 4º Tri - 10-Abr</v>
      </c>
    </row>
    <row r="6" spans="2:17" ht="15.75" x14ac:dyDescent="0.25">
      <c r="B6" s="7" t="s">
        <v>322</v>
      </c>
      <c r="C6" s="3" t="str">
        <f>INDEX(MOVIMENTO_IV_DEMANDA_REP[],MATCH($C$7,'Movimento Demanda REP'!$J$6:$J$591,0),11)</f>
        <v>BRUNA CLARO ESP (SPI)</v>
      </c>
      <c r="E6" s="3"/>
      <c r="F6" s="3"/>
      <c r="G6" s="3"/>
      <c r="H6" s="3"/>
      <c r="K6" s="15" t="s">
        <v>332</v>
      </c>
      <c r="L6" s="15" t="s">
        <v>333</v>
      </c>
    </row>
    <row r="7" spans="2:17" x14ac:dyDescent="0.25">
      <c r="B7" s="7" t="s">
        <v>323</v>
      </c>
      <c r="C7" s="4" t="str">
        <f>$L$4</f>
        <v>bruna.claro@cslbehring.com</v>
      </c>
      <c r="K7" s="15" t="s">
        <v>334</v>
      </c>
      <c r="L7" t="s">
        <v>27</v>
      </c>
    </row>
    <row r="8" spans="2:17" x14ac:dyDescent="0.25">
      <c r="B8" s="7" t="s">
        <v>324</v>
      </c>
      <c r="C8" s="4" t="str">
        <f>INDEX(MOVIMENTO_IV_DEMANDA_REP[],MATCH($C$7,'Movimento Demanda REP'!$J$6:$J$591,0),13)</f>
        <v>Especialidade (ESP)</v>
      </c>
    </row>
    <row r="10" spans="2:17" ht="15.75" x14ac:dyDescent="0.25">
      <c r="B10" s="102" t="s">
        <v>325</v>
      </c>
      <c r="C10" s="102"/>
      <c r="D10" s="102"/>
      <c r="E10" s="102"/>
      <c r="F10" s="102"/>
      <c r="G10" s="102"/>
      <c r="H10" s="8">
        <f>SUM(H13:H18)</f>
        <v>3878.05</v>
      </c>
    </row>
    <row r="12" spans="2:17" x14ac:dyDescent="0.25">
      <c r="B12" s="20" t="s">
        <v>335</v>
      </c>
      <c r="C12" s="9" t="s">
        <v>326</v>
      </c>
      <c r="D12" s="9" t="s">
        <v>327</v>
      </c>
      <c r="E12" s="9" t="s">
        <v>328</v>
      </c>
      <c r="F12" s="9" t="s">
        <v>329</v>
      </c>
      <c r="G12" s="9" t="s">
        <v>330</v>
      </c>
      <c r="H12" s="9" t="s">
        <v>331</v>
      </c>
    </row>
    <row r="13" spans="2:17" x14ac:dyDescent="0.25">
      <c r="B13" s="11">
        <v>0.3</v>
      </c>
      <c r="C13" s="10" t="s">
        <v>315</v>
      </c>
      <c r="D13" s="23">
        <f>SUMIFS(PREMIO_IV_REPRESENTANTES[COTA],PREMIO_IV_REPRESENTANTES[TIPO],ESP!$C13,PREMIO_IV_REPRESENTANTES[EMAIL_REPRESENTANTE],ESP!$C$7,PREMIO_IV_REPRESENTANTES[ANO],ESP!$L$2,PREMIO_IV_REPRESENTANTES[MES],ESP!$L$3)</f>
        <v>37.5</v>
      </c>
      <c r="E13" s="23">
        <f>SUMIFS(PREMIO_IV_REPRESENTANTES[REALIZADO],PREMIO_IV_REPRESENTANTES[TIPO],ESP!$C13,PREMIO_IV_REPRESENTANTES[EMAIL_REPRESENTANTE],ESP!$C$7,PREMIO_IV_REPRESENTANTES[ANO],ESP!$L$2,PREMIO_IV_REPRESENTANTES[MES],ESP!$L$3)</f>
        <v>0</v>
      </c>
      <c r="F13" s="11">
        <f>SUMIFS(PREMIO_IV_REPRESENTANTES[COBERTURA],PREMIO_IV_REPRESENTANTES[TIPO],ESP!C13,PREMIO_IV_REPRESENTANTES[ANO],ESP!$L$2,PREMIO_IV_REPRESENTANTES[MES],ESP!$L$3,PREMIO_IV_REPRESENTANTES[EMAIL_REPRESENTANTE],ESP!$L$4)</f>
        <v>0</v>
      </c>
      <c r="G13" s="11" t="str">
        <f>IF(SUMIFS(PREMIO_IV_REPRESENTANTES[GARANTIDO],PREMIO_IV_REPRESENTANTES[TIPO],ESP!C13,PREMIO_IV_REPRESENTANTES[ANO],ESP!$L$2,PREMIO_IV_REPRESENTANTES[MES],ESP!$L$3,PREMIO_IV_REPRESENTANTES[EMAIL_REPRESENTANTE],ESP!$L$4)=0,"Não","Sim")</f>
        <v>Não</v>
      </c>
      <c r="H13" s="12">
        <f>SUMIFS(PREMIO_IV_REPRESENTANTES[PREMIO],PREMIO_IV_REPRESENTANTES[TIPO],ESP!C13,PREMIO_IV_REPRESENTANTES[ANO],ESP!$L$2,PREMIO_IV_REPRESENTANTES[MES],ESP!$L$3,PREMIO_IV_REPRESENTANTES[EMAIL_REPRESENTANTE],ESP!$L$4)</f>
        <v>0</v>
      </c>
    </row>
    <row r="14" spans="2:17" x14ac:dyDescent="0.25">
      <c r="B14" s="11">
        <v>0.2</v>
      </c>
      <c r="C14" s="10" t="s">
        <v>319</v>
      </c>
      <c r="D14" s="23">
        <f>SUMIFS(PREMIO_IV_REPRESENTANTES[COTA],PREMIO_IV_REPRESENTANTES[TIPO],ESP!$C14,PREMIO_IV_REPRESENTANTES[EMAIL_REPRESENTANTE],ESP!$C$7,PREMIO_IV_REPRESENTANTES[ANO],ESP!$L$2,PREMIO_IV_REPRESENTANTES[MES],ESP!$L$3)</f>
        <v>3809418.24</v>
      </c>
      <c r="E14" s="23">
        <f>SUMIFS(PREMIO_IV_REPRESENTANTES[REALIZADO],PREMIO_IV_REPRESENTANTES[TIPO],ESP!$C14,PREMIO_IV_REPRESENTANTES[EMAIL_REPRESENTANTE],ESP!$C$7,PREMIO_IV_REPRESENTANTES[ANO],ESP!$L$2,PREMIO_IV_REPRESENTANTES[MES],ESP!$L$3)</f>
        <v>5039971.96</v>
      </c>
      <c r="F14" s="11">
        <f>SUMIFS(PREMIO_IV_REPRESENTANTES[COBERTURA],PREMIO_IV_REPRESENTANTES[TIPO],ESP!C14,PREMIO_IV_REPRESENTANTES[ANO],ESP!$L$2,PREMIO_IV_REPRESENTANTES[MES],ESP!$L$3,PREMIO_IV_REPRESENTANTES[EMAIL_REPRESENTANTE],ESP!$L$4)</f>
        <v>1.323</v>
      </c>
      <c r="G14" s="11" t="str">
        <f>IF(SUMIFS(PREMIO_IV_REPRESENTANTES[GARANTIDO],PREMIO_IV_REPRESENTANTES[TIPO],ESP!C14,PREMIO_IV_REPRESENTANTES[ANO],ESP!$L$2,PREMIO_IV_REPRESENTANTES[MES],ESP!$L$3,PREMIO_IV_REPRESENTANTES[EMAIL_REPRESENTANTE],ESP!$L$4)=0,"Não","Sim")</f>
        <v>Não</v>
      </c>
      <c r="H14" s="12">
        <f>SUMIFS(PREMIO_IV_REPRESENTANTES[PREMIO],PREMIO_IV_REPRESENTANTES[TIPO],ESP!C14,PREMIO_IV_REPRESENTANTES[ANO],ESP!$L$2,PREMIO_IV_REPRESENTANTES[MES],ESP!$L$3,PREMIO_IV_REPRESENTANTES[EMAIL_REPRESENTANTE],ESP!$L$4)</f>
        <v>1568.35</v>
      </c>
    </row>
    <row r="15" spans="2:17" x14ac:dyDescent="0.25">
      <c r="B15" s="11">
        <v>0.1</v>
      </c>
      <c r="C15" s="10" t="s">
        <v>317</v>
      </c>
      <c r="D15" s="23">
        <f>SUMIFS(PREMIO_IV_REPRESENTANTES[COTA],PREMIO_IV_REPRESENTANTES[TIPO],ESP!$C15,PREMIO_IV_REPRESENTANTES[EMAIL_REPRESENTANTE],ESP!$C$7,PREMIO_IV_REPRESENTANTES[ANO],ESP!$L$2,PREMIO_IV_REPRESENTANTES[MES],ESP!$L$3)</f>
        <v>2257954.31</v>
      </c>
      <c r="E15" s="23">
        <f>SUMIFS(PREMIO_IV_REPRESENTANTES[REALIZADO],PREMIO_IV_REPRESENTANTES[TIPO],ESP!$C15,PREMIO_IV_REPRESENTANTES[EMAIL_REPRESENTANTE],ESP!$C$7,PREMIO_IV_REPRESENTANTES[ANO],ESP!$L$2,PREMIO_IV_REPRESENTANTES[MES],ESP!$L$3)</f>
        <v>3602445.27</v>
      </c>
      <c r="F15" s="11">
        <f>SUMIFS(PREMIO_IV_REPRESENTANTES[COBERTURA],PREMIO_IV_REPRESENTANTES[TIPO],ESP!C15,PREMIO_IV_REPRESENTANTES[ANO],ESP!$L$2,PREMIO_IV_REPRESENTANTES[MES],ESP!$L$3,PREMIO_IV_REPRESENTANTES[EMAIL_REPRESENTANTE],ESP!$L$4)</f>
        <v>1.595</v>
      </c>
      <c r="G15" s="11" t="str">
        <f>IF(SUMIFS(PREMIO_IV_REPRESENTANTES[GARANTIDO],PREMIO_IV_REPRESENTANTES[TIPO],ESP!C15,PREMIO_IV_REPRESENTANTES[ANO],ESP!$L$2,PREMIO_IV_REPRESENTANTES[MES],ESP!$L$3,PREMIO_IV_REPRESENTANTES[EMAIL_REPRESENTANTE],ESP!$L$4)=0,"Não","Sim")</f>
        <v>Não</v>
      </c>
      <c r="H15" s="12">
        <f>SUMIFS(PREMIO_IV_REPRESENTANTES[PREMIO],PREMIO_IV_REPRESENTANTES[TIPO],ESP!C15,PREMIO_IV_REPRESENTANTES[ANO],ESP!$L$2,PREMIO_IV_REPRESENTANTES[MES],ESP!$L$3,PREMIO_IV_REPRESENTANTES[EMAIL_REPRESENTANTE],ESP!$L$4)</f>
        <v>784.17</v>
      </c>
    </row>
    <row r="16" spans="2:17" x14ac:dyDescent="0.25">
      <c r="B16" s="11">
        <v>0.2</v>
      </c>
      <c r="C16" s="10" t="s">
        <v>318</v>
      </c>
      <c r="D16" s="23">
        <f>SUMIFS(PREMIO_IV_REPRESENTANTES[COTA],PREMIO_IV_REPRESENTANTES[TIPO],ESP!$C16,PREMIO_IV_REPRESENTANTES[EMAIL_REPRESENTANTE],ESP!$C$7,PREMIO_IV_REPRESENTANTES[ANO],ESP!$L$2,PREMIO_IV_REPRESENTANTES[MES],ESP!$L$3)</f>
        <v>3759576.82</v>
      </c>
      <c r="E16" s="23">
        <f>SUMIFS(PREMIO_IV_REPRESENTANTES[REALIZADO],PREMIO_IV_REPRESENTANTES[TIPO],ESP!$C16,PREMIO_IV_REPRESENTANTES[EMAIL_REPRESENTANTE],ESP!$C$7,PREMIO_IV_REPRESENTANTES[ANO],ESP!$L$2,PREMIO_IV_REPRESENTANTES[MES],ESP!$L$3)</f>
        <v>3927990.93</v>
      </c>
      <c r="F16" s="11">
        <f>SUMIFS(PREMIO_IV_REPRESENTANTES[COBERTURA],PREMIO_IV_REPRESENTANTES[TIPO],ESP!C16,PREMIO_IV_REPRESENTANTES[ANO],ESP!$L$2,PREMIO_IV_REPRESENTANTES[MES],ESP!$L$3,PREMIO_IV_REPRESENTANTES[EMAIL_REPRESENTANTE],ESP!$L$4)</f>
        <v>1.0449999999999999</v>
      </c>
      <c r="G16" s="11" t="str">
        <f>IF(SUMIFS(PREMIO_IV_REPRESENTANTES[GARANTIDO],PREMIO_IV_REPRESENTANTES[TIPO],ESP!C16,PREMIO_IV_REPRESENTANTES[ANO],ESP!$L$2,PREMIO_IV_REPRESENTANTES[MES],ESP!$L$3,PREMIO_IV_REPRESENTANTES[EMAIL_REPRESENTANTE],ESP!$L$4)=0,"Não","Sim")</f>
        <v>Não</v>
      </c>
      <c r="H16" s="12">
        <f>SUMIFS(PREMIO_IV_REPRESENTANTES[PREMIO],PREMIO_IV_REPRESENTANTES[TIPO],ESP!C16,PREMIO_IV_REPRESENTANTES[ANO],ESP!$L$2,PREMIO_IV_REPRESENTANTES[MES],ESP!$L$3,PREMIO_IV_REPRESENTANTES[EMAIL_REPRESENTANTE],ESP!$L$4)</f>
        <v>773.36</v>
      </c>
    </row>
    <row r="17" spans="2:8" x14ac:dyDescent="0.25">
      <c r="B17" s="11">
        <v>0.15</v>
      </c>
      <c r="C17" s="10" t="s">
        <v>169</v>
      </c>
      <c r="D17" s="23">
        <f>SUMIFS(PREMIO_IV_REPRESENTANTES[COTA],PREMIO_IV_REPRESENTANTES[TIPO],ESP!$C17,PREMIO_IV_REPRESENTANTES[EMAIL_REPRESENTANTE],ESP!$C$7,PREMIO_IV_REPRESENTANTES[ANO],ESP!$L$2,PREMIO_IV_REPRESENTANTES[MES],ESP!$L$3)</f>
        <v>72</v>
      </c>
      <c r="E17" s="23">
        <f>SUMIFS(PREMIO_IV_REPRESENTANTES[REALIZADO],PREMIO_IV_REPRESENTANTES[TIPO],ESP!$C17,PREMIO_IV_REPRESENTANTES[EMAIL_REPRESENTANTE],ESP!$C$7,PREMIO_IV_REPRESENTANTES[ANO],ESP!$L$2,PREMIO_IV_REPRESENTANTES[MES],ESP!$L$3)</f>
        <v>96</v>
      </c>
      <c r="F17" s="11">
        <f>SUMIFS(PREMIO_IV_REPRESENTANTES[COBERTURA],PREMIO_IV_REPRESENTANTES[TIPO],ESP!C17,PREMIO_IV_REPRESENTANTES[ANO],ESP!$L$2,PREMIO_IV_REPRESENTANTES[MES],ESP!$L$3,PREMIO_IV_REPRESENTANTES[EMAIL_REPRESENTANTE],ESP!$L$4)</f>
        <v>1.333</v>
      </c>
      <c r="G17" s="11" t="str">
        <f>IF(SUMIFS(PREMIO_IV_REPRESENTANTES[GARANTIDO],PREMIO_IV_REPRESENTANTES[TIPO],HSP!C18,PREMIO_IV_REPRESENTANTES[ANO],HSP!$L$2,PREMIO_IV_REPRESENTANTES[MES],HSP!$L$3,PREMIO_IV_REPRESENTANTES[EMAIL_REPRESENTANTE],HSP!$L$4)=0,"Não","Sim")</f>
        <v>Não</v>
      </c>
      <c r="H17" s="12">
        <f>SUMIFS(PREMIO_IV_REPRESENTANTES[PREMIO],PREMIO_IV_REPRESENTANTES[TIPO],ESP!C17,PREMIO_IV_REPRESENTANTES[ANO],ESP!$L$2,PREMIO_IV_REPRESENTANTES[MES],ESP!$L$3,PREMIO_IV_REPRESENTANTES[EMAIL_REPRESENTANTE],ESP!$L$4)</f>
        <v>564.12</v>
      </c>
    </row>
    <row r="18" spans="2:8" x14ac:dyDescent="0.25">
      <c r="B18" s="11">
        <v>0.05</v>
      </c>
      <c r="C18" s="10" t="s">
        <v>467</v>
      </c>
      <c r="D18" s="24"/>
      <c r="E18" s="24"/>
      <c r="F18" s="11">
        <f>SUMIFS(PREMIO_IV_REPRESENTANTES[COBERTURA],PREMIO_IV_REPRESENTANTES[TIPO],ESP!C18,PREMIO_IV_REPRESENTANTES[ANO],ESP!$L$2,PREMIO_IV_REPRESENTANTES[MES],ESP!$L$3,PREMIO_IV_REPRESENTANTES[EMAIL_REPRESENTANTE],ESP!$L$4)</f>
        <v>1</v>
      </c>
      <c r="G18" s="13"/>
      <c r="H18" s="12">
        <f>SUMIFS(PREMIO_IV_REPRESENTANTES[PREMIO],PREMIO_IV_REPRESENTANTES[TIPO],ESP!C18,PREMIO_IV_REPRESENTANTES[ANO],ESP!$L$2,PREMIO_IV_REPRESENTANTES[MES],ESP!$L$3,PREMIO_IV_REPRESENTANTES[EMAIL_REPRESENTANTE],ESP!$L$4)</f>
        <v>188.05</v>
      </c>
    </row>
    <row r="19" spans="2:8" x14ac:dyDescent="0.25">
      <c r="B19"/>
      <c r="C19"/>
      <c r="D19"/>
      <c r="E19"/>
      <c r="F19"/>
      <c r="G19"/>
      <c r="H19"/>
    </row>
    <row r="21" spans="2:8" ht="15.75" x14ac:dyDescent="0.25">
      <c r="B21" s="14" t="s">
        <v>337</v>
      </c>
      <c r="G21"/>
      <c r="H21" s="26">
        <f>SUM(H23:H497)</f>
        <v>0</v>
      </c>
    </row>
    <row r="22" spans="2:8" x14ac:dyDescent="0.25">
      <c r="B22" s="89" t="s">
        <v>336</v>
      </c>
      <c r="C22" s="89" t="s">
        <v>380</v>
      </c>
      <c r="D22" s="89" t="s">
        <v>482</v>
      </c>
      <c r="E22" s="89" t="s">
        <v>483</v>
      </c>
      <c r="F22" s="89" t="s">
        <v>484</v>
      </c>
      <c r="G22" s="90" t="s">
        <v>485</v>
      </c>
      <c r="H22" s="91" t="s">
        <v>27</v>
      </c>
    </row>
    <row r="23" spans="2:8" x14ac:dyDescent="0.25">
      <c r="B23" s="80" t="str">
        <f>IF($K8="","",K8)</f>
        <v/>
      </c>
      <c r="C23" s="80"/>
      <c r="D23" s="80"/>
      <c r="E23" s="80"/>
      <c r="F23" s="80"/>
      <c r="G23" s="81"/>
      <c r="H23" s="88" t="str">
        <f>IF($L8="","",L8)</f>
        <v/>
      </c>
    </row>
    <row r="24" spans="2:8" x14ac:dyDescent="0.25">
      <c r="B24" s="80" t="str">
        <f t="shared" ref="B24:B87" si="0">IF($K9="","",K9)</f>
        <v/>
      </c>
      <c r="C24" s="80"/>
      <c r="D24" s="80"/>
      <c r="E24" s="80"/>
      <c r="F24" s="80"/>
      <c r="G24" s="81"/>
      <c r="H24" s="88" t="str">
        <f t="shared" ref="H24:H87" si="1">IF($L9="","",L9)</f>
        <v/>
      </c>
    </row>
    <row r="25" spans="2:8" x14ac:dyDescent="0.25">
      <c r="B25" s="80" t="str">
        <f t="shared" si="0"/>
        <v/>
      </c>
      <c r="C25" s="80"/>
      <c r="D25" s="80"/>
      <c r="E25" s="80"/>
      <c r="F25" s="80"/>
      <c r="G25" s="81"/>
      <c r="H25" s="88" t="str">
        <f t="shared" si="1"/>
        <v/>
      </c>
    </row>
    <row r="26" spans="2:8" x14ac:dyDescent="0.25">
      <c r="B26" s="80" t="str">
        <f t="shared" si="0"/>
        <v/>
      </c>
      <c r="C26" s="80"/>
      <c r="D26" s="80"/>
      <c r="E26" s="80"/>
      <c r="F26" s="80"/>
      <c r="G26" s="81"/>
      <c r="H26" s="88" t="str">
        <f t="shared" si="1"/>
        <v/>
      </c>
    </row>
    <row r="27" spans="2:8" x14ac:dyDescent="0.25">
      <c r="B27" s="80" t="str">
        <f t="shared" si="0"/>
        <v/>
      </c>
      <c r="C27" s="80"/>
      <c r="D27" s="80"/>
      <c r="E27" s="80"/>
      <c r="F27" s="80"/>
      <c r="G27" s="81"/>
      <c r="H27" s="88" t="str">
        <f t="shared" si="1"/>
        <v/>
      </c>
    </row>
    <row r="28" spans="2:8" x14ac:dyDescent="0.25">
      <c r="B28" s="80" t="str">
        <f t="shared" si="0"/>
        <v/>
      </c>
      <c r="C28" s="80"/>
      <c r="D28" s="80"/>
      <c r="E28" s="80"/>
      <c r="F28" s="80"/>
      <c r="G28" s="81"/>
      <c r="H28" s="88" t="str">
        <f t="shared" si="1"/>
        <v/>
      </c>
    </row>
    <row r="29" spans="2:8" x14ac:dyDescent="0.25">
      <c r="B29" s="80" t="str">
        <f t="shared" si="0"/>
        <v/>
      </c>
      <c r="C29" s="80"/>
      <c r="D29" s="80"/>
      <c r="E29" s="80"/>
      <c r="F29" s="80"/>
      <c r="G29" s="81"/>
      <c r="H29" s="88" t="str">
        <f t="shared" si="1"/>
        <v/>
      </c>
    </row>
    <row r="30" spans="2:8" x14ac:dyDescent="0.25">
      <c r="B30" s="80" t="str">
        <f t="shared" si="0"/>
        <v/>
      </c>
      <c r="C30" s="80"/>
      <c r="D30" s="80"/>
      <c r="E30" s="80"/>
      <c r="F30" s="80"/>
      <c r="G30" s="81"/>
      <c r="H30" s="88" t="str">
        <f t="shared" si="1"/>
        <v/>
      </c>
    </row>
    <row r="31" spans="2:8" x14ac:dyDescent="0.25">
      <c r="B31" s="80" t="str">
        <f t="shared" si="0"/>
        <v/>
      </c>
      <c r="C31" s="80"/>
      <c r="D31" s="80"/>
      <c r="E31" s="80"/>
      <c r="F31" s="80"/>
      <c r="G31" s="81"/>
      <c r="H31" s="88" t="str">
        <f t="shared" si="1"/>
        <v/>
      </c>
    </row>
    <row r="32" spans="2:8" x14ac:dyDescent="0.25">
      <c r="B32" s="80" t="str">
        <f t="shared" si="0"/>
        <v/>
      </c>
      <c r="C32" s="80"/>
      <c r="D32" s="80"/>
      <c r="E32" s="80"/>
      <c r="F32" s="80"/>
      <c r="G32" s="81"/>
      <c r="H32" s="88" t="str">
        <f t="shared" si="1"/>
        <v/>
      </c>
    </row>
    <row r="33" spans="2:8" x14ac:dyDescent="0.25">
      <c r="B33" s="80" t="str">
        <f t="shared" si="0"/>
        <v/>
      </c>
      <c r="C33" s="80"/>
      <c r="D33" s="80"/>
      <c r="E33" s="80"/>
      <c r="F33" s="80"/>
      <c r="G33" s="81"/>
      <c r="H33" s="88" t="str">
        <f t="shared" si="1"/>
        <v/>
      </c>
    </row>
    <row r="34" spans="2:8" x14ac:dyDescent="0.25">
      <c r="B34" s="80" t="str">
        <f t="shared" si="0"/>
        <v/>
      </c>
      <c r="C34" s="80"/>
      <c r="D34" s="80"/>
      <c r="E34" s="80"/>
      <c r="F34" s="80"/>
      <c r="G34" s="81"/>
      <c r="H34" s="88" t="str">
        <f t="shared" si="1"/>
        <v/>
      </c>
    </row>
    <row r="35" spans="2:8" x14ac:dyDescent="0.25">
      <c r="B35" s="80" t="str">
        <f t="shared" si="0"/>
        <v/>
      </c>
      <c r="C35" s="80"/>
      <c r="D35" s="80"/>
      <c r="E35" s="80"/>
      <c r="F35" s="80"/>
      <c r="G35" s="81"/>
      <c r="H35" s="88" t="str">
        <f t="shared" si="1"/>
        <v/>
      </c>
    </row>
    <row r="36" spans="2:8" x14ac:dyDescent="0.25">
      <c r="B36" s="80" t="str">
        <f t="shared" si="0"/>
        <v/>
      </c>
      <c r="C36" s="80"/>
      <c r="D36" s="80"/>
      <c r="E36" s="80"/>
      <c r="F36" s="80"/>
      <c r="G36" s="81"/>
      <c r="H36" s="88" t="str">
        <f t="shared" si="1"/>
        <v/>
      </c>
    </row>
    <row r="37" spans="2:8" x14ac:dyDescent="0.25">
      <c r="B37" s="80" t="str">
        <f t="shared" si="0"/>
        <v/>
      </c>
      <c r="C37" s="80"/>
      <c r="D37" s="80"/>
      <c r="E37" s="80"/>
      <c r="F37" s="80"/>
      <c r="G37" s="81"/>
      <c r="H37" s="88" t="str">
        <f t="shared" si="1"/>
        <v/>
      </c>
    </row>
    <row r="38" spans="2:8" x14ac:dyDescent="0.25">
      <c r="B38" s="80" t="str">
        <f t="shared" si="0"/>
        <v/>
      </c>
      <c r="C38" s="80"/>
      <c r="D38" s="80"/>
      <c r="E38" s="80"/>
      <c r="F38" s="80"/>
      <c r="G38" s="81"/>
      <c r="H38" s="88" t="str">
        <f t="shared" si="1"/>
        <v/>
      </c>
    </row>
    <row r="39" spans="2:8" x14ac:dyDescent="0.25">
      <c r="B39" s="80" t="str">
        <f t="shared" si="0"/>
        <v/>
      </c>
      <c r="C39" s="80"/>
      <c r="D39" s="80"/>
      <c r="E39" s="80"/>
      <c r="F39" s="80"/>
      <c r="G39" s="81"/>
      <c r="H39" s="88" t="str">
        <f t="shared" si="1"/>
        <v/>
      </c>
    </row>
    <row r="40" spans="2:8" x14ac:dyDescent="0.25">
      <c r="B40" s="80" t="str">
        <f t="shared" si="0"/>
        <v/>
      </c>
      <c r="C40" s="80"/>
      <c r="D40" s="80"/>
      <c r="E40" s="80"/>
      <c r="F40" s="80"/>
      <c r="G40" s="81"/>
      <c r="H40" s="88" t="str">
        <f t="shared" si="1"/>
        <v/>
      </c>
    </row>
    <row r="41" spans="2:8" x14ac:dyDescent="0.25">
      <c r="B41" s="80" t="str">
        <f t="shared" si="0"/>
        <v/>
      </c>
      <c r="C41" s="80"/>
      <c r="D41" s="80"/>
      <c r="E41" s="80"/>
      <c r="F41" s="80"/>
      <c r="G41" s="81"/>
      <c r="H41" s="88" t="str">
        <f t="shared" si="1"/>
        <v/>
      </c>
    </row>
    <row r="42" spans="2:8" x14ac:dyDescent="0.25">
      <c r="B42" s="80" t="str">
        <f t="shared" si="0"/>
        <v/>
      </c>
      <c r="C42" s="80"/>
      <c r="D42" s="80"/>
      <c r="E42" s="80"/>
      <c r="F42" s="80"/>
      <c r="G42" s="81"/>
      <c r="H42" s="88" t="str">
        <f t="shared" si="1"/>
        <v/>
      </c>
    </row>
    <row r="43" spans="2:8" x14ac:dyDescent="0.25">
      <c r="B43" s="80" t="str">
        <f t="shared" si="0"/>
        <v/>
      </c>
      <c r="C43" s="80"/>
      <c r="D43" s="80"/>
      <c r="E43" s="80"/>
      <c r="F43" s="80"/>
      <c r="G43" s="81"/>
      <c r="H43" s="88" t="str">
        <f t="shared" si="1"/>
        <v/>
      </c>
    </row>
    <row r="44" spans="2:8" x14ac:dyDescent="0.25">
      <c r="B44" s="80" t="str">
        <f t="shared" si="0"/>
        <v/>
      </c>
      <c r="C44" s="80"/>
      <c r="D44" s="80"/>
      <c r="E44" s="80"/>
      <c r="F44" s="80"/>
      <c r="G44" s="81"/>
      <c r="H44" s="88" t="str">
        <f t="shared" si="1"/>
        <v/>
      </c>
    </row>
    <row r="45" spans="2:8" x14ac:dyDescent="0.25">
      <c r="B45" s="80" t="str">
        <f t="shared" si="0"/>
        <v/>
      </c>
      <c r="C45" s="80"/>
      <c r="D45" s="80"/>
      <c r="E45" s="80"/>
      <c r="F45" s="80"/>
      <c r="G45" s="81"/>
      <c r="H45" s="88" t="str">
        <f t="shared" si="1"/>
        <v/>
      </c>
    </row>
    <row r="46" spans="2:8" x14ac:dyDescent="0.25">
      <c r="B46" s="80" t="str">
        <f t="shared" si="0"/>
        <v/>
      </c>
      <c r="C46" s="80"/>
      <c r="D46" s="80"/>
      <c r="E46" s="80"/>
      <c r="F46" s="80"/>
      <c r="G46" s="81"/>
      <c r="H46" s="88" t="str">
        <f t="shared" si="1"/>
        <v/>
      </c>
    </row>
    <row r="47" spans="2:8" x14ac:dyDescent="0.25">
      <c r="B47" s="80" t="str">
        <f t="shared" si="0"/>
        <v/>
      </c>
      <c r="C47" s="80"/>
      <c r="D47" s="80"/>
      <c r="E47" s="80"/>
      <c r="F47" s="80"/>
      <c r="G47" s="81"/>
      <c r="H47" s="88" t="str">
        <f t="shared" si="1"/>
        <v/>
      </c>
    </row>
    <row r="48" spans="2:8" x14ac:dyDescent="0.25">
      <c r="B48" s="80" t="str">
        <f t="shared" si="0"/>
        <v/>
      </c>
      <c r="C48" s="80"/>
      <c r="D48" s="80"/>
      <c r="E48" s="80"/>
      <c r="F48" s="80"/>
      <c r="G48" s="81"/>
      <c r="H48" s="88" t="str">
        <f t="shared" si="1"/>
        <v/>
      </c>
    </row>
    <row r="49" spans="2:8" x14ac:dyDescent="0.25">
      <c r="B49" s="80" t="str">
        <f t="shared" si="0"/>
        <v/>
      </c>
      <c r="C49" s="80"/>
      <c r="D49" s="80"/>
      <c r="E49" s="80"/>
      <c r="F49" s="80"/>
      <c r="G49" s="81"/>
      <c r="H49" s="88" t="str">
        <f t="shared" si="1"/>
        <v/>
      </c>
    </row>
    <row r="50" spans="2:8" x14ac:dyDescent="0.25">
      <c r="B50" s="80" t="str">
        <f t="shared" si="0"/>
        <v/>
      </c>
      <c r="C50" s="80"/>
      <c r="D50" s="80"/>
      <c r="E50" s="80"/>
      <c r="F50" s="80"/>
      <c r="G50" s="81"/>
      <c r="H50" s="88" t="str">
        <f t="shared" si="1"/>
        <v/>
      </c>
    </row>
    <row r="51" spans="2:8" x14ac:dyDescent="0.25">
      <c r="B51" s="80" t="str">
        <f t="shared" si="0"/>
        <v/>
      </c>
      <c r="C51" s="80"/>
      <c r="D51" s="80"/>
      <c r="E51" s="80"/>
      <c r="F51" s="80"/>
      <c r="G51" s="81"/>
      <c r="H51" s="88" t="str">
        <f t="shared" si="1"/>
        <v/>
      </c>
    </row>
    <row r="52" spans="2:8" x14ac:dyDescent="0.25">
      <c r="B52" s="80" t="str">
        <f t="shared" si="0"/>
        <v/>
      </c>
      <c r="C52" s="80"/>
      <c r="D52" s="80"/>
      <c r="E52" s="80"/>
      <c r="F52" s="80"/>
      <c r="G52" s="81"/>
      <c r="H52" s="88" t="str">
        <f t="shared" si="1"/>
        <v/>
      </c>
    </row>
    <row r="53" spans="2:8" x14ac:dyDescent="0.25">
      <c r="B53" s="80" t="str">
        <f t="shared" si="0"/>
        <v/>
      </c>
      <c r="C53" s="80"/>
      <c r="D53" s="80"/>
      <c r="E53" s="80"/>
      <c r="F53" s="80"/>
      <c r="G53" s="81"/>
      <c r="H53" s="88" t="str">
        <f t="shared" si="1"/>
        <v/>
      </c>
    </row>
    <row r="54" spans="2:8" x14ac:dyDescent="0.25">
      <c r="B54" s="80" t="str">
        <f t="shared" si="0"/>
        <v/>
      </c>
      <c r="C54" s="80"/>
      <c r="D54" s="80"/>
      <c r="E54" s="80"/>
      <c r="F54" s="80"/>
      <c r="G54" s="81"/>
      <c r="H54" s="88" t="str">
        <f t="shared" si="1"/>
        <v/>
      </c>
    </row>
    <row r="55" spans="2:8" x14ac:dyDescent="0.25">
      <c r="B55" s="80" t="str">
        <f t="shared" si="0"/>
        <v/>
      </c>
      <c r="C55" s="80"/>
      <c r="D55" s="80"/>
      <c r="E55" s="80"/>
      <c r="F55" s="80"/>
      <c r="G55" s="81"/>
      <c r="H55" s="88" t="str">
        <f t="shared" si="1"/>
        <v/>
      </c>
    </row>
    <row r="56" spans="2:8" x14ac:dyDescent="0.25">
      <c r="B56" s="80" t="str">
        <f t="shared" si="0"/>
        <v/>
      </c>
      <c r="C56" s="80"/>
      <c r="D56" s="80"/>
      <c r="E56" s="80"/>
      <c r="F56" s="80"/>
      <c r="G56" s="81"/>
      <c r="H56" s="88" t="str">
        <f t="shared" si="1"/>
        <v/>
      </c>
    </row>
    <row r="57" spans="2:8" x14ac:dyDescent="0.25">
      <c r="B57" s="80" t="str">
        <f t="shared" si="0"/>
        <v/>
      </c>
      <c r="C57" s="80"/>
      <c r="D57" s="80"/>
      <c r="E57" s="80"/>
      <c r="F57" s="80"/>
      <c r="G57" s="81"/>
      <c r="H57" s="88" t="str">
        <f t="shared" si="1"/>
        <v/>
      </c>
    </row>
    <row r="58" spans="2:8" x14ac:dyDescent="0.25">
      <c r="B58" s="80" t="str">
        <f t="shared" si="0"/>
        <v/>
      </c>
      <c r="C58" s="80"/>
      <c r="D58" s="80"/>
      <c r="E58" s="80"/>
      <c r="F58" s="80"/>
      <c r="G58" s="81"/>
      <c r="H58" s="88" t="str">
        <f t="shared" si="1"/>
        <v/>
      </c>
    </row>
    <row r="59" spans="2:8" x14ac:dyDescent="0.25">
      <c r="B59" s="80" t="str">
        <f t="shared" si="0"/>
        <v/>
      </c>
      <c r="C59" s="80"/>
      <c r="D59" s="80"/>
      <c r="E59" s="80"/>
      <c r="F59" s="80"/>
      <c r="G59" s="81"/>
      <c r="H59" s="88" t="str">
        <f t="shared" si="1"/>
        <v/>
      </c>
    </row>
    <row r="60" spans="2:8" x14ac:dyDescent="0.25">
      <c r="B60" s="80" t="str">
        <f t="shared" si="0"/>
        <v/>
      </c>
      <c r="C60" s="80"/>
      <c r="D60" s="80"/>
      <c r="E60" s="80"/>
      <c r="F60" s="80"/>
      <c r="G60" s="81"/>
      <c r="H60" s="88" t="str">
        <f t="shared" si="1"/>
        <v/>
      </c>
    </row>
    <row r="61" spans="2:8" x14ac:dyDescent="0.25">
      <c r="B61" s="80" t="str">
        <f t="shared" si="0"/>
        <v/>
      </c>
      <c r="C61" s="80"/>
      <c r="D61" s="80"/>
      <c r="E61" s="80"/>
      <c r="F61" s="80"/>
      <c r="G61" s="81"/>
      <c r="H61" s="88" t="str">
        <f t="shared" si="1"/>
        <v/>
      </c>
    </row>
    <row r="62" spans="2:8" x14ac:dyDescent="0.25">
      <c r="B62" s="80" t="str">
        <f t="shared" si="0"/>
        <v/>
      </c>
      <c r="C62" s="80"/>
      <c r="D62" s="80"/>
      <c r="E62" s="80"/>
      <c r="F62" s="80"/>
      <c r="G62" s="81"/>
      <c r="H62" s="88" t="str">
        <f t="shared" si="1"/>
        <v/>
      </c>
    </row>
    <row r="63" spans="2:8" x14ac:dyDescent="0.25">
      <c r="B63" s="80" t="str">
        <f t="shared" si="0"/>
        <v/>
      </c>
      <c r="C63" s="80"/>
      <c r="D63" s="80"/>
      <c r="E63" s="80"/>
      <c r="F63" s="80"/>
      <c r="G63" s="81"/>
      <c r="H63" s="88" t="str">
        <f t="shared" si="1"/>
        <v/>
      </c>
    </row>
    <row r="64" spans="2:8" x14ac:dyDescent="0.25">
      <c r="B64" s="80" t="str">
        <f t="shared" si="0"/>
        <v/>
      </c>
      <c r="C64" s="80"/>
      <c r="D64" s="80"/>
      <c r="E64" s="80"/>
      <c r="F64" s="80"/>
      <c r="G64" s="81"/>
      <c r="H64" s="88" t="str">
        <f t="shared" si="1"/>
        <v/>
      </c>
    </row>
    <row r="65" spans="2:8" x14ac:dyDescent="0.25">
      <c r="B65" s="80" t="str">
        <f t="shared" si="0"/>
        <v/>
      </c>
      <c r="C65" s="80"/>
      <c r="D65" s="80"/>
      <c r="E65" s="80"/>
      <c r="F65" s="80"/>
      <c r="G65" s="81"/>
      <c r="H65" s="88" t="str">
        <f t="shared" si="1"/>
        <v/>
      </c>
    </row>
    <row r="66" spans="2:8" x14ac:dyDescent="0.25">
      <c r="B66" s="80" t="str">
        <f t="shared" si="0"/>
        <v/>
      </c>
      <c r="C66" s="80"/>
      <c r="D66" s="80"/>
      <c r="E66" s="80"/>
      <c r="F66" s="80"/>
      <c r="G66" s="81"/>
      <c r="H66" s="88" t="str">
        <f t="shared" si="1"/>
        <v/>
      </c>
    </row>
    <row r="67" spans="2:8" x14ac:dyDescent="0.25">
      <c r="B67" s="80" t="str">
        <f t="shared" si="0"/>
        <v/>
      </c>
      <c r="C67" s="80"/>
      <c r="D67" s="80"/>
      <c r="E67" s="80"/>
      <c r="F67" s="80"/>
      <c r="G67" s="81"/>
      <c r="H67" s="88" t="str">
        <f t="shared" si="1"/>
        <v/>
      </c>
    </row>
    <row r="68" spans="2:8" x14ac:dyDescent="0.25">
      <c r="B68" s="80" t="str">
        <f t="shared" si="0"/>
        <v/>
      </c>
      <c r="C68" s="80"/>
      <c r="D68" s="80"/>
      <c r="E68" s="80"/>
      <c r="F68" s="80"/>
      <c r="G68" s="81"/>
      <c r="H68" s="88" t="str">
        <f t="shared" si="1"/>
        <v/>
      </c>
    </row>
    <row r="69" spans="2:8" x14ac:dyDescent="0.25">
      <c r="B69" s="80" t="str">
        <f t="shared" si="0"/>
        <v/>
      </c>
      <c r="C69" s="80"/>
      <c r="D69" s="80"/>
      <c r="E69" s="80"/>
      <c r="F69" s="80"/>
      <c r="G69" s="81"/>
      <c r="H69" s="88" t="str">
        <f t="shared" si="1"/>
        <v/>
      </c>
    </row>
    <row r="70" spans="2:8" x14ac:dyDescent="0.25">
      <c r="B70" s="80" t="str">
        <f t="shared" si="0"/>
        <v/>
      </c>
      <c r="C70" s="80"/>
      <c r="D70" s="80"/>
      <c r="E70" s="80"/>
      <c r="F70" s="80"/>
      <c r="G70" s="81"/>
      <c r="H70" s="88" t="str">
        <f t="shared" si="1"/>
        <v/>
      </c>
    </row>
    <row r="71" spans="2:8" x14ac:dyDescent="0.25">
      <c r="B71" s="80" t="str">
        <f t="shared" si="0"/>
        <v/>
      </c>
      <c r="C71" s="80"/>
      <c r="D71" s="80"/>
      <c r="E71" s="80"/>
      <c r="F71" s="80"/>
      <c r="G71" s="81"/>
      <c r="H71" s="88" t="str">
        <f t="shared" si="1"/>
        <v/>
      </c>
    </row>
    <row r="72" spans="2:8" x14ac:dyDescent="0.25">
      <c r="B72" s="80" t="str">
        <f t="shared" si="0"/>
        <v/>
      </c>
      <c r="C72" s="80"/>
      <c r="D72" s="80"/>
      <c r="E72" s="80"/>
      <c r="F72" s="80"/>
      <c r="G72" s="81"/>
      <c r="H72" s="88" t="str">
        <f t="shared" si="1"/>
        <v/>
      </c>
    </row>
    <row r="73" spans="2:8" x14ac:dyDescent="0.25">
      <c r="B73" s="80" t="str">
        <f t="shared" si="0"/>
        <v/>
      </c>
      <c r="C73" s="80"/>
      <c r="D73" s="80"/>
      <c r="E73" s="80"/>
      <c r="F73" s="80"/>
      <c r="G73" s="81"/>
      <c r="H73" s="88" t="str">
        <f t="shared" si="1"/>
        <v/>
      </c>
    </row>
    <row r="74" spans="2:8" x14ac:dyDescent="0.25">
      <c r="B74" s="80" t="str">
        <f t="shared" si="0"/>
        <v/>
      </c>
      <c r="C74" s="80"/>
      <c r="D74" s="80"/>
      <c r="E74" s="80"/>
      <c r="F74" s="80"/>
      <c r="G74" s="81"/>
      <c r="H74" s="88" t="str">
        <f t="shared" si="1"/>
        <v/>
      </c>
    </row>
    <row r="75" spans="2:8" x14ac:dyDescent="0.25">
      <c r="B75" s="80" t="str">
        <f t="shared" si="0"/>
        <v/>
      </c>
      <c r="C75" s="80"/>
      <c r="D75" s="80"/>
      <c r="E75" s="80"/>
      <c r="F75" s="80"/>
      <c r="G75" s="81"/>
      <c r="H75" s="88" t="str">
        <f t="shared" si="1"/>
        <v/>
      </c>
    </row>
    <row r="76" spans="2:8" x14ac:dyDescent="0.25">
      <c r="B76" s="80" t="str">
        <f t="shared" si="0"/>
        <v/>
      </c>
      <c r="C76" s="80"/>
      <c r="D76" s="80"/>
      <c r="E76" s="80"/>
      <c r="F76" s="80"/>
      <c r="G76" s="81"/>
      <c r="H76" s="88" t="str">
        <f t="shared" si="1"/>
        <v/>
      </c>
    </row>
    <row r="77" spans="2:8" x14ac:dyDescent="0.25">
      <c r="B77" s="80" t="str">
        <f t="shared" si="0"/>
        <v/>
      </c>
      <c r="C77" s="80"/>
      <c r="D77" s="80"/>
      <c r="E77" s="80"/>
      <c r="F77" s="80"/>
      <c r="G77" s="81"/>
      <c r="H77" s="88" t="str">
        <f t="shared" si="1"/>
        <v/>
      </c>
    </row>
    <row r="78" spans="2:8" x14ac:dyDescent="0.25">
      <c r="B78" s="80" t="str">
        <f t="shared" si="0"/>
        <v/>
      </c>
      <c r="C78" s="80"/>
      <c r="D78" s="80"/>
      <c r="E78" s="80"/>
      <c r="F78" s="80"/>
      <c r="G78" s="81"/>
      <c r="H78" s="88" t="str">
        <f t="shared" si="1"/>
        <v/>
      </c>
    </row>
    <row r="79" spans="2:8" x14ac:dyDescent="0.25">
      <c r="B79" s="80" t="str">
        <f t="shared" si="0"/>
        <v/>
      </c>
      <c r="C79" s="80"/>
      <c r="D79" s="80"/>
      <c r="E79" s="80"/>
      <c r="F79" s="80"/>
      <c r="G79" s="81"/>
      <c r="H79" s="88" t="str">
        <f t="shared" si="1"/>
        <v/>
      </c>
    </row>
    <row r="80" spans="2:8" x14ac:dyDescent="0.25">
      <c r="B80" s="80" t="str">
        <f t="shared" si="0"/>
        <v/>
      </c>
      <c r="C80" s="80"/>
      <c r="D80" s="80"/>
      <c r="E80" s="80"/>
      <c r="F80" s="80"/>
      <c r="G80" s="81"/>
      <c r="H80" s="88" t="str">
        <f t="shared" si="1"/>
        <v/>
      </c>
    </row>
    <row r="81" spans="2:8" x14ac:dyDescent="0.25">
      <c r="B81" s="80" t="str">
        <f t="shared" si="0"/>
        <v/>
      </c>
      <c r="C81" s="80"/>
      <c r="D81" s="80"/>
      <c r="E81" s="80"/>
      <c r="F81" s="80"/>
      <c r="G81" s="81"/>
      <c r="H81" s="88" t="str">
        <f t="shared" si="1"/>
        <v/>
      </c>
    </row>
    <row r="82" spans="2:8" x14ac:dyDescent="0.25">
      <c r="B82" s="80" t="str">
        <f t="shared" si="0"/>
        <v/>
      </c>
      <c r="C82" s="80"/>
      <c r="D82" s="80"/>
      <c r="E82" s="80"/>
      <c r="F82" s="80"/>
      <c r="G82" s="81"/>
      <c r="H82" s="88" t="str">
        <f t="shared" si="1"/>
        <v/>
      </c>
    </row>
    <row r="83" spans="2:8" x14ac:dyDescent="0.25">
      <c r="B83" s="80" t="str">
        <f t="shared" si="0"/>
        <v/>
      </c>
      <c r="C83" s="80"/>
      <c r="D83" s="80"/>
      <c r="E83" s="80"/>
      <c r="F83" s="80"/>
      <c r="G83" s="81"/>
      <c r="H83" s="88" t="str">
        <f t="shared" si="1"/>
        <v/>
      </c>
    </row>
    <row r="84" spans="2:8" x14ac:dyDescent="0.25">
      <c r="B84" s="80" t="str">
        <f t="shared" si="0"/>
        <v/>
      </c>
      <c r="C84" s="80"/>
      <c r="D84" s="80"/>
      <c r="E84" s="80"/>
      <c r="F84" s="80"/>
      <c r="G84" s="81"/>
      <c r="H84" s="88" t="str">
        <f t="shared" si="1"/>
        <v/>
      </c>
    </row>
    <row r="85" spans="2:8" x14ac:dyDescent="0.25">
      <c r="B85" s="80" t="str">
        <f t="shared" si="0"/>
        <v/>
      </c>
      <c r="C85" s="80"/>
      <c r="D85" s="80"/>
      <c r="E85" s="80"/>
      <c r="F85" s="80"/>
      <c r="G85" s="81"/>
      <c r="H85" s="88" t="str">
        <f t="shared" si="1"/>
        <v/>
      </c>
    </row>
    <row r="86" spans="2:8" x14ac:dyDescent="0.25">
      <c r="B86" s="80" t="str">
        <f t="shared" si="0"/>
        <v/>
      </c>
      <c r="C86" s="80"/>
      <c r="D86" s="80"/>
      <c r="E86" s="80"/>
      <c r="F86" s="80"/>
      <c r="G86" s="81"/>
      <c r="H86" s="88" t="str">
        <f t="shared" si="1"/>
        <v/>
      </c>
    </row>
    <row r="87" spans="2:8" x14ac:dyDescent="0.25">
      <c r="B87" s="80" t="str">
        <f t="shared" si="0"/>
        <v/>
      </c>
      <c r="C87" s="80"/>
      <c r="D87" s="80"/>
      <c r="E87" s="80"/>
      <c r="F87" s="80"/>
      <c r="G87" s="81"/>
      <c r="H87" s="88" t="str">
        <f t="shared" si="1"/>
        <v/>
      </c>
    </row>
    <row r="88" spans="2:8" x14ac:dyDescent="0.25">
      <c r="B88" s="80" t="str">
        <f t="shared" ref="B88:B151" si="2">IF($K73="","",K73)</f>
        <v/>
      </c>
      <c r="C88" s="80"/>
      <c r="D88" s="80"/>
      <c r="E88" s="80"/>
      <c r="F88" s="80"/>
      <c r="G88" s="81"/>
      <c r="H88" s="88" t="str">
        <f t="shared" ref="H88:H151" si="3">IF($L73="","",L73)</f>
        <v/>
      </c>
    </row>
    <row r="89" spans="2:8" x14ac:dyDescent="0.25">
      <c r="B89" s="80" t="str">
        <f t="shared" si="2"/>
        <v/>
      </c>
      <c r="C89" s="80"/>
      <c r="D89" s="80"/>
      <c r="E89" s="80"/>
      <c r="F89" s="80"/>
      <c r="G89" s="81"/>
      <c r="H89" s="88" t="str">
        <f t="shared" si="3"/>
        <v/>
      </c>
    </row>
    <row r="90" spans="2:8" x14ac:dyDescent="0.25">
      <c r="B90" s="80" t="str">
        <f t="shared" si="2"/>
        <v/>
      </c>
      <c r="C90" s="80"/>
      <c r="D90" s="80"/>
      <c r="E90" s="80"/>
      <c r="F90" s="80"/>
      <c r="G90" s="81"/>
      <c r="H90" s="88" t="str">
        <f t="shared" si="3"/>
        <v/>
      </c>
    </row>
    <row r="91" spans="2:8" x14ac:dyDescent="0.25">
      <c r="B91" s="80" t="str">
        <f t="shared" si="2"/>
        <v/>
      </c>
      <c r="C91" s="80"/>
      <c r="D91" s="80"/>
      <c r="E91" s="80"/>
      <c r="F91" s="80"/>
      <c r="G91" s="81"/>
      <c r="H91" s="88" t="str">
        <f t="shared" si="3"/>
        <v/>
      </c>
    </row>
    <row r="92" spans="2:8" x14ac:dyDescent="0.25">
      <c r="B92" s="80" t="str">
        <f t="shared" si="2"/>
        <v/>
      </c>
      <c r="C92" s="80"/>
      <c r="D92" s="80"/>
      <c r="E92" s="80"/>
      <c r="F92" s="80"/>
      <c r="G92" s="81"/>
      <c r="H92" s="88" t="str">
        <f t="shared" si="3"/>
        <v/>
      </c>
    </row>
    <row r="93" spans="2:8" x14ac:dyDescent="0.25">
      <c r="B93" s="80" t="str">
        <f t="shared" si="2"/>
        <v/>
      </c>
      <c r="C93" s="80"/>
      <c r="D93" s="80"/>
      <c r="E93" s="80"/>
      <c r="F93" s="80"/>
      <c r="G93" s="81"/>
      <c r="H93" s="88" t="str">
        <f t="shared" si="3"/>
        <v/>
      </c>
    </row>
    <row r="94" spans="2:8" x14ac:dyDescent="0.25">
      <c r="B94" s="80" t="str">
        <f t="shared" si="2"/>
        <v/>
      </c>
      <c r="C94" s="80"/>
      <c r="D94" s="80"/>
      <c r="E94" s="80"/>
      <c r="F94" s="80"/>
      <c r="G94" s="81"/>
      <c r="H94" s="88" t="str">
        <f t="shared" si="3"/>
        <v/>
      </c>
    </row>
    <row r="95" spans="2:8" x14ac:dyDescent="0.25">
      <c r="B95" s="80" t="str">
        <f t="shared" si="2"/>
        <v/>
      </c>
      <c r="C95" s="80"/>
      <c r="D95" s="80"/>
      <c r="E95" s="80"/>
      <c r="F95" s="80"/>
      <c r="G95" s="81"/>
      <c r="H95" s="88" t="str">
        <f t="shared" si="3"/>
        <v/>
      </c>
    </row>
    <row r="96" spans="2:8" x14ac:dyDescent="0.25">
      <c r="B96" s="80" t="str">
        <f t="shared" si="2"/>
        <v/>
      </c>
      <c r="C96" s="80"/>
      <c r="D96" s="80"/>
      <c r="E96" s="80"/>
      <c r="F96" s="80"/>
      <c r="G96" s="81"/>
      <c r="H96" s="88" t="str">
        <f t="shared" si="3"/>
        <v/>
      </c>
    </row>
    <row r="97" spans="2:8" x14ac:dyDescent="0.25">
      <c r="B97" s="80" t="str">
        <f t="shared" si="2"/>
        <v/>
      </c>
      <c r="C97" s="80"/>
      <c r="D97" s="80"/>
      <c r="E97" s="80"/>
      <c r="F97" s="80"/>
      <c r="G97" s="81"/>
      <c r="H97" s="88" t="str">
        <f t="shared" si="3"/>
        <v/>
      </c>
    </row>
    <row r="98" spans="2:8" x14ac:dyDescent="0.25">
      <c r="B98" s="80" t="str">
        <f t="shared" si="2"/>
        <v/>
      </c>
      <c r="C98" s="80"/>
      <c r="D98" s="80"/>
      <c r="E98" s="80"/>
      <c r="F98" s="80"/>
      <c r="G98" s="81"/>
      <c r="H98" s="88" t="str">
        <f t="shared" si="3"/>
        <v/>
      </c>
    </row>
    <row r="99" spans="2:8" x14ac:dyDescent="0.25">
      <c r="B99" s="80" t="str">
        <f t="shared" si="2"/>
        <v/>
      </c>
      <c r="C99" s="80"/>
      <c r="D99" s="80"/>
      <c r="E99" s="80"/>
      <c r="F99" s="80"/>
      <c r="G99" s="81"/>
      <c r="H99" s="88" t="str">
        <f t="shared" si="3"/>
        <v/>
      </c>
    </row>
    <row r="100" spans="2:8" x14ac:dyDescent="0.25">
      <c r="B100" s="80" t="str">
        <f t="shared" si="2"/>
        <v/>
      </c>
      <c r="C100" s="80"/>
      <c r="D100" s="80"/>
      <c r="E100" s="80"/>
      <c r="F100" s="80"/>
      <c r="G100" s="81"/>
      <c r="H100" s="88" t="str">
        <f t="shared" si="3"/>
        <v/>
      </c>
    </row>
    <row r="101" spans="2:8" x14ac:dyDescent="0.25">
      <c r="B101" s="80" t="str">
        <f t="shared" si="2"/>
        <v/>
      </c>
      <c r="C101" s="80"/>
      <c r="D101" s="80"/>
      <c r="E101" s="80"/>
      <c r="F101" s="80"/>
      <c r="G101" s="81"/>
      <c r="H101" s="88" t="str">
        <f t="shared" si="3"/>
        <v/>
      </c>
    </row>
    <row r="102" spans="2:8" x14ac:dyDescent="0.25">
      <c r="B102" s="80" t="str">
        <f t="shared" si="2"/>
        <v/>
      </c>
      <c r="C102" s="80"/>
      <c r="D102" s="80"/>
      <c r="E102" s="80"/>
      <c r="F102" s="80"/>
      <c r="G102" s="81"/>
      <c r="H102" s="88" t="str">
        <f t="shared" si="3"/>
        <v/>
      </c>
    </row>
    <row r="103" spans="2:8" x14ac:dyDescent="0.25">
      <c r="B103" s="80" t="str">
        <f t="shared" si="2"/>
        <v/>
      </c>
      <c r="C103" s="80"/>
      <c r="D103" s="80"/>
      <c r="E103" s="80"/>
      <c r="F103" s="80"/>
      <c r="G103" s="81"/>
      <c r="H103" s="88" t="str">
        <f t="shared" si="3"/>
        <v/>
      </c>
    </row>
    <row r="104" spans="2:8" x14ac:dyDescent="0.25">
      <c r="B104" s="80" t="str">
        <f t="shared" si="2"/>
        <v/>
      </c>
      <c r="C104" s="80"/>
      <c r="D104" s="80"/>
      <c r="E104" s="80"/>
      <c r="F104" s="80"/>
      <c r="G104" s="81"/>
      <c r="H104" s="88" t="str">
        <f t="shared" si="3"/>
        <v/>
      </c>
    </row>
    <row r="105" spans="2:8" x14ac:dyDescent="0.25">
      <c r="B105" s="80" t="str">
        <f t="shared" si="2"/>
        <v/>
      </c>
      <c r="C105" s="80"/>
      <c r="D105" s="80"/>
      <c r="E105" s="80"/>
      <c r="F105" s="80"/>
      <c r="G105" s="81"/>
      <c r="H105" s="88" t="str">
        <f t="shared" si="3"/>
        <v/>
      </c>
    </row>
    <row r="106" spans="2:8" x14ac:dyDescent="0.25">
      <c r="B106" s="80" t="str">
        <f t="shared" si="2"/>
        <v/>
      </c>
      <c r="C106" s="80"/>
      <c r="D106" s="80"/>
      <c r="E106" s="80"/>
      <c r="F106" s="80"/>
      <c r="G106" s="81"/>
      <c r="H106" s="88" t="str">
        <f t="shared" si="3"/>
        <v/>
      </c>
    </row>
    <row r="107" spans="2:8" x14ac:dyDescent="0.25">
      <c r="B107" s="80" t="str">
        <f t="shared" si="2"/>
        <v/>
      </c>
      <c r="C107" s="80"/>
      <c r="D107" s="80"/>
      <c r="E107" s="80"/>
      <c r="F107" s="80"/>
      <c r="G107" s="81"/>
      <c r="H107" s="88" t="str">
        <f t="shared" si="3"/>
        <v/>
      </c>
    </row>
    <row r="108" spans="2:8" x14ac:dyDescent="0.25">
      <c r="B108" s="80" t="str">
        <f t="shared" si="2"/>
        <v/>
      </c>
      <c r="C108" s="80"/>
      <c r="D108" s="80"/>
      <c r="E108" s="80"/>
      <c r="F108" s="80"/>
      <c r="G108" s="81"/>
      <c r="H108" s="88" t="str">
        <f t="shared" si="3"/>
        <v/>
      </c>
    </row>
    <row r="109" spans="2:8" x14ac:dyDescent="0.25">
      <c r="B109" s="80" t="str">
        <f t="shared" si="2"/>
        <v/>
      </c>
      <c r="C109" s="80"/>
      <c r="D109" s="80"/>
      <c r="E109" s="80"/>
      <c r="F109" s="80"/>
      <c r="G109" s="81"/>
      <c r="H109" s="88" t="str">
        <f t="shared" si="3"/>
        <v/>
      </c>
    </row>
    <row r="110" spans="2:8" x14ac:dyDescent="0.25">
      <c r="B110" s="80" t="str">
        <f t="shared" si="2"/>
        <v/>
      </c>
      <c r="C110" s="80"/>
      <c r="D110" s="80"/>
      <c r="E110" s="80"/>
      <c r="F110" s="80"/>
      <c r="G110" s="81"/>
      <c r="H110" s="88" t="str">
        <f t="shared" si="3"/>
        <v/>
      </c>
    </row>
    <row r="111" spans="2:8" x14ac:dyDescent="0.25">
      <c r="B111" s="80" t="str">
        <f t="shared" si="2"/>
        <v/>
      </c>
      <c r="C111" s="80"/>
      <c r="D111" s="80"/>
      <c r="E111" s="80"/>
      <c r="F111" s="80"/>
      <c r="G111" s="81"/>
      <c r="H111" s="88" t="str">
        <f t="shared" si="3"/>
        <v/>
      </c>
    </row>
    <row r="112" spans="2:8" x14ac:dyDescent="0.25">
      <c r="B112" s="80" t="str">
        <f t="shared" si="2"/>
        <v/>
      </c>
      <c r="C112" s="80"/>
      <c r="D112" s="80"/>
      <c r="E112" s="80"/>
      <c r="F112" s="80"/>
      <c r="G112" s="81"/>
      <c r="H112" s="88" t="str">
        <f t="shared" si="3"/>
        <v/>
      </c>
    </row>
    <row r="113" spans="2:8" x14ac:dyDescent="0.25">
      <c r="B113" s="80" t="str">
        <f t="shared" si="2"/>
        <v/>
      </c>
      <c r="C113" s="80"/>
      <c r="D113" s="80"/>
      <c r="E113" s="80"/>
      <c r="F113" s="80"/>
      <c r="G113" s="81"/>
      <c r="H113" s="88" t="str">
        <f t="shared" si="3"/>
        <v/>
      </c>
    </row>
    <row r="114" spans="2:8" x14ac:dyDescent="0.25">
      <c r="B114" s="80" t="str">
        <f t="shared" si="2"/>
        <v/>
      </c>
      <c r="C114" s="80"/>
      <c r="D114" s="80"/>
      <c r="E114" s="80"/>
      <c r="F114" s="80"/>
      <c r="G114" s="81"/>
      <c r="H114" s="88" t="str">
        <f t="shared" si="3"/>
        <v/>
      </c>
    </row>
    <row r="115" spans="2:8" x14ac:dyDescent="0.25">
      <c r="B115" s="80" t="str">
        <f t="shared" si="2"/>
        <v/>
      </c>
      <c r="C115" s="80"/>
      <c r="D115" s="80"/>
      <c r="E115" s="80"/>
      <c r="F115" s="80"/>
      <c r="G115" s="81"/>
      <c r="H115" s="88" t="str">
        <f t="shared" si="3"/>
        <v/>
      </c>
    </row>
    <row r="116" spans="2:8" x14ac:dyDescent="0.25">
      <c r="B116" s="80" t="str">
        <f t="shared" si="2"/>
        <v/>
      </c>
      <c r="C116" s="80"/>
      <c r="D116" s="80"/>
      <c r="E116" s="80"/>
      <c r="F116" s="80"/>
      <c r="G116" s="81"/>
      <c r="H116" s="88" t="str">
        <f t="shared" si="3"/>
        <v/>
      </c>
    </row>
    <row r="117" spans="2:8" x14ac:dyDescent="0.25">
      <c r="B117" s="80" t="str">
        <f t="shared" si="2"/>
        <v/>
      </c>
      <c r="C117" s="80"/>
      <c r="D117" s="80"/>
      <c r="E117" s="80"/>
      <c r="F117" s="80"/>
      <c r="G117" s="81"/>
      <c r="H117" s="88" t="str">
        <f t="shared" si="3"/>
        <v/>
      </c>
    </row>
    <row r="118" spans="2:8" x14ac:dyDescent="0.25">
      <c r="B118" s="80" t="str">
        <f t="shared" si="2"/>
        <v/>
      </c>
      <c r="C118" s="80"/>
      <c r="D118" s="80"/>
      <c r="E118" s="80"/>
      <c r="F118" s="80"/>
      <c r="G118" s="81"/>
      <c r="H118" s="88" t="str">
        <f t="shared" si="3"/>
        <v/>
      </c>
    </row>
    <row r="119" spans="2:8" x14ac:dyDescent="0.25">
      <c r="B119" s="80" t="str">
        <f t="shared" si="2"/>
        <v/>
      </c>
      <c r="C119" s="80"/>
      <c r="D119" s="80"/>
      <c r="E119" s="80"/>
      <c r="F119" s="80"/>
      <c r="G119" s="81"/>
      <c r="H119" s="88" t="str">
        <f t="shared" si="3"/>
        <v/>
      </c>
    </row>
    <row r="120" spans="2:8" x14ac:dyDescent="0.25">
      <c r="B120" s="80" t="str">
        <f t="shared" si="2"/>
        <v/>
      </c>
      <c r="C120" s="80"/>
      <c r="D120" s="80"/>
      <c r="E120" s="80"/>
      <c r="F120" s="80"/>
      <c r="G120" s="81"/>
      <c r="H120" s="88" t="str">
        <f t="shared" si="3"/>
        <v/>
      </c>
    </row>
    <row r="121" spans="2:8" x14ac:dyDescent="0.25">
      <c r="B121" s="80" t="str">
        <f t="shared" si="2"/>
        <v/>
      </c>
      <c r="C121" s="80"/>
      <c r="D121" s="80"/>
      <c r="E121" s="80"/>
      <c r="F121" s="80"/>
      <c r="G121" s="81"/>
      <c r="H121" s="88" t="str">
        <f t="shared" si="3"/>
        <v/>
      </c>
    </row>
    <row r="122" spans="2:8" x14ac:dyDescent="0.25">
      <c r="B122" s="80" t="str">
        <f t="shared" si="2"/>
        <v/>
      </c>
      <c r="C122" s="80"/>
      <c r="D122" s="80"/>
      <c r="E122" s="80"/>
      <c r="F122" s="80"/>
      <c r="G122" s="81"/>
      <c r="H122" s="88" t="str">
        <f t="shared" si="3"/>
        <v/>
      </c>
    </row>
    <row r="123" spans="2:8" x14ac:dyDescent="0.25">
      <c r="B123" s="80" t="str">
        <f t="shared" si="2"/>
        <v/>
      </c>
      <c r="C123" s="80"/>
      <c r="D123" s="80"/>
      <c r="E123" s="80"/>
      <c r="F123" s="80"/>
      <c r="G123" s="81"/>
      <c r="H123" s="88" t="str">
        <f t="shared" si="3"/>
        <v/>
      </c>
    </row>
    <row r="124" spans="2:8" x14ac:dyDescent="0.25">
      <c r="B124" s="80" t="str">
        <f t="shared" si="2"/>
        <v/>
      </c>
      <c r="C124" s="80"/>
      <c r="D124" s="80"/>
      <c r="E124" s="80"/>
      <c r="F124" s="80"/>
      <c r="G124" s="81"/>
      <c r="H124" s="88" t="str">
        <f t="shared" si="3"/>
        <v/>
      </c>
    </row>
    <row r="125" spans="2:8" x14ac:dyDescent="0.25">
      <c r="B125" s="80" t="str">
        <f t="shared" si="2"/>
        <v/>
      </c>
      <c r="C125" s="80"/>
      <c r="D125" s="80"/>
      <c r="E125" s="80"/>
      <c r="F125" s="80"/>
      <c r="G125" s="81"/>
      <c r="H125" s="88" t="str">
        <f t="shared" si="3"/>
        <v/>
      </c>
    </row>
    <row r="126" spans="2:8" x14ac:dyDescent="0.25">
      <c r="B126" s="80" t="str">
        <f t="shared" si="2"/>
        <v/>
      </c>
      <c r="C126" s="80"/>
      <c r="D126" s="80"/>
      <c r="E126" s="80"/>
      <c r="F126" s="80"/>
      <c r="G126" s="81"/>
      <c r="H126" s="88" t="str">
        <f t="shared" si="3"/>
        <v/>
      </c>
    </row>
    <row r="127" spans="2:8" x14ac:dyDescent="0.25">
      <c r="B127" s="80" t="str">
        <f t="shared" si="2"/>
        <v/>
      </c>
      <c r="C127" s="80"/>
      <c r="D127" s="80"/>
      <c r="E127" s="80"/>
      <c r="F127" s="80"/>
      <c r="G127" s="81"/>
      <c r="H127" s="88" t="str">
        <f t="shared" si="3"/>
        <v/>
      </c>
    </row>
    <row r="128" spans="2:8" x14ac:dyDescent="0.25">
      <c r="B128" s="80" t="str">
        <f t="shared" si="2"/>
        <v/>
      </c>
      <c r="C128" s="80"/>
      <c r="D128" s="80"/>
      <c r="E128" s="80"/>
      <c r="F128" s="80"/>
      <c r="G128" s="81"/>
      <c r="H128" s="88" t="str">
        <f t="shared" si="3"/>
        <v/>
      </c>
    </row>
    <row r="129" spans="2:8" x14ac:dyDescent="0.25">
      <c r="B129" s="80" t="str">
        <f t="shared" si="2"/>
        <v/>
      </c>
      <c r="C129" s="80"/>
      <c r="D129" s="80"/>
      <c r="E129" s="80"/>
      <c r="F129" s="80"/>
      <c r="G129" s="81"/>
      <c r="H129" s="88" t="str">
        <f t="shared" si="3"/>
        <v/>
      </c>
    </row>
    <row r="130" spans="2:8" x14ac:dyDescent="0.25">
      <c r="B130" s="80" t="str">
        <f t="shared" si="2"/>
        <v/>
      </c>
      <c r="C130" s="80"/>
      <c r="D130" s="80"/>
      <c r="E130" s="80"/>
      <c r="F130" s="80"/>
      <c r="G130" s="81"/>
      <c r="H130" s="88" t="str">
        <f t="shared" si="3"/>
        <v/>
      </c>
    </row>
    <row r="131" spans="2:8" x14ac:dyDescent="0.25">
      <c r="B131" s="80" t="str">
        <f t="shared" si="2"/>
        <v/>
      </c>
      <c r="C131" s="80"/>
      <c r="D131" s="80"/>
      <c r="E131" s="80"/>
      <c r="F131" s="80"/>
      <c r="G131" s="81"/>
      <c r="H131" s="88" t="str">
        <f t="shared" si="3"/>
        <v/>
      </c>
    </row>
    <row r="132" spans="2:8" x14ac:dyDescent="0.25">
      <c r="B132" s="80" t="str">
        <f t="shared" si="2"/>
        <v/>
      </c>
      <c r="C132" s="80"/>
      <c r="D132" s="80"/>
      <c r="E132" s="80"/>
      <c r="F132" s="80"/>
      <c r="G132" s="81"/>
      <c r="H132" s="88" t="str">
        <f t="shared" si="3"/>
        <v/>
      </c>
    </row>
    <row r="133" spans="2:8" x14ac:dyDescent="0.25">
      <c r="B133" s="80" t="str">
        <f t="shared" si="2"/>
        <v/>
      </c>
      <c r="C133" s="80"/>
      <c r="D133" s="80"/>
      <c r="E133" s="80"/>
      <c r="F133" s="80"/>
      <c r="G133" s="81"/>
      <c r="H133" s="88" t="str">
        <f t="shared" si="3"/>
        <v/>
      </c>
    </row>
    <row r="134" spans="2:8" x14ac:dyDescent="0.25">
      <c r="B134" s="80" t="str">
        <f t="shared" si="2"/>
        <v/>
      </c>
      <c r="C134" s="80"/>
      <c r="D134" s="80"/>
      <c r="E134" s="80"/>
      <c r="F134" s="80"/>
      <c r="G134" s="81"/>
      <c r="H134" s="88" t="str">
        <f t="shared" si="3"/>
        <v/>
      </c>
    </row>
    <row r="135" spans="2:8" x14ac:dyDescent="0.25">
      <c r="B135" s="80" t="str">
        <f t="shared" si="2"/>
        <v/>
      </c>
      <c r="C135" s="80"/>
      <c r="D135" s="80"/>
      <c r="E135" s="80"/>
      <c r="F135" s="80"/>
      <c r="G135" s="81"/>
      <c r="H135" s="88" t="str">
        <f t="shared" si="3"/>
        <v/>
      </c>
    </row>
    <row r="136" spans="2:8" x14ac:dyDescent="0.25">
      <c r="B136" s="80" t="str">
        <f t="shared" si="2"/>
        <v/>
      </c>
      <c r="C136" s="80"/>
      <c r="D136" s="80"/>
      <c r="E136" s="80"/>
      <c r="F136" s="80"/>
      <c r="G136" s="81"/>
      <c r="H136" s="88" t="str">
        <f t="shared" si="3"/>
        <v/>
      </c>
    </row>
    <row r="137" spans="2:8" x14ac:dyDescent="0.25">
      <c r="B137" s="80" t="str">
        <f t="shared" si="2"/>
        <v/>
      </c>
      <c r="C137" s="80"/>
      <c r="D137" s="80"/>
      <c r="E137" s="80"/>
      <c r="F137" s="80"/>
      <c r="G137" s="81"/>
      <c r="H137" s="88" t="str">
        <f t="shared" si="3"/>
        <v/>
      </c>
    </row>
    <row r="138" spans="2:8" x14ac:dyDescent="0.25">
      <c r="B138" s="80" t="str">
        <f t="shared" si="2"/>
        <v/>
      </c>
      <c r="C138" s="80"/>
      <c r="D138" s="80"/>
      <c r="E138" s="80"/>
      <c r="F138" s="80"/>
      <c r="G138" s="81"/>
      <c r="H138" s="88" t="str">
        <f t="shared" si="3"/>
        <v/>
      </c>
    </row>
    <row r="139" spans="2:8" x14ac:dyDescent="0.25">
      <c r="B139" s="80" t="str">
        <f t="shared" si="2"/>
        <v/>
      </c>
      <c r="C139" s="80"/>
      <c r="D139" s="80"/>
      <c r="E139" s="80"/>
      <c r="F139" s="80"/>
      <c r="G139" s="81"/>
      <c r="H139" s="88" t="str">
        <f t="shared" si="3"/>
        <v/>
      </c>
    </row>
    <row r="140" spans="2:8" x14ac:dyDescent="0.25">
      <c r="B140" s="80" t="str">
        <f t="shared" si="2"/>
        <v/>
      </c>
      <c r="C140" s="80"/>
      <c r="D140" s="80"/>
      <c r="E140" s="80"/>
      <c r="F140" s="80"/>
      <c r="G140" s="81"/>
      <c r="H140" s="88" t="str">
        <f t="shared" si="3"/>
        <v/>
      </c>
    </row>
    <row r="141" spans="2:8" x14ac:dyDescent="0.25">
      <c r="B141" s="80" t="str">
        <f t="shared" si="2"/>
        <v/>
      </c>
      <c r="C141" s="80"/>
      <c r="D141" s="80"/>
      <c r="E141" s="80"/>
      <c r="F141" s="80"/>
      <c r="G141" s="81"/>
      <c r="H141" s="88" t="str">
        <f t="shared" si="3"/>
        <v/>
      </c>
    </row>
    <row r="142" spans="2:8" x14ac:dyDescent="0.25">
      <c r="B142" s="80" t="str">
        <f t="shared" si="2"/>
        <v/>
      </c>
      <c r="C142" s="80"/>
      <c r="D142" s="80"/>
      <c r="E142" s="80"/>
      <c r="F142" s="80"/>
      <c r="G142" s="81"/>
      <c r="H142" s="88" t="str">
        <f t="shared" si="3"/>
        <v/>
      </c>
    </row>
    <row r="143" spans="2:8" x14ac:dyDescent="0.25">
      <c r="B143" s="80" t="str">
        <f t="shared" si="2"/>
        <v/>
      </c>
      <c r="C143" s="80"/>
      <c r="D143" s="80"/>
      <c r="E143" s="80"/>
      <c r="F143" s="80"/>
      <c r="G143" s="81"/>
      <c r="H143" s="88" t="str">
        <f t="shared" si="3"/>
        <v/>
      </c>
    </row>
    <row r="144" spans="2:8" x14ac:dyDescent="0.25">
      <c r="B144" s="80" t="str">
        <f t="shared" si="2"/>
        <v/>
      </c>
      <c r="C144" s="80"/>
      <c r="D144" s="80"/>
      <c r="E144" s="80"/>
      <c r="F144" s="80"/>
      <c r="G144" s="81"/>
      <c r="H144" s="88" t="str">
        <f t="shared" si="3"/>
        <v/>
      </c>
    </row>
    <row r="145" spans="2:8" x14ac:dyDescent="0.25">
      <c r="B145" s="80" t="str">
        <f t="shared" si="2"/>
        <v/>
      </c>
      <c r="C145" s="80"/>
      <c r="D145" s="80"/>
      <c r="E145" s="80"/>
      <c r="F145" s="80"/>
      <c r="G145" s="81"/>
      <c r="H145" s="88" t="str">
        <f t="shared" si="3"/>
        <v/>
      </c>
    </row>
    <row r="146" spans="2:8" x14ac:dyDescent="0.25">
      <c r="B146" s="80" t="str">
        <f t="shared" si="2"/>
        <v/>
      </c>
      <c r="C146" s="80"/>
      <c r="D146" s="80"/>
      <c r="E146" s="80"/>
      <c r="F146" s="80"/>
      <c r="G146" s="81"/>
      <c r="H146" s="88" t="str">
        <f t="shared" si="3"/>
        <v/>
      </c>
    </row>
    <row r="147" spans="2:8" x14ac:dyDescent="0.25">
      <c r="B147" s="80" t="str">
        <f t="shared" si="2"/>
        <v/>
      </c>
      <c r="C147" s="80"/>
      <c r="D147" s="80"/>
      <c r="E147" s="80"/>
      <c r="F147" s="80"/>
      <c r="G147" s="81"/>
      <c r="H147" s="88" t="str">
        <f t="shared" si="3"/>
        <v/>
      </c>
    </row>
    <row r="148" spans="2:8" x14ac:dyDescent="0.25">
      <c r="B148" s="80" t="str">
        <f t="shared" si="2"/>
        <v/>
      </c>
      <c r="C148" s="80"/>
      <c r="D148" s="80"/>
      <c r="E148" s="80"/>
      <c r="F148" s="80"/>
      <c r="G148" s="81"/>
      <c r="H148" s="88" t="str">
        <f t="shared" si="3"/>
        <v/>
      </c>
    </row>
    <row r="149" spans="2:8" x14ac:dyDescent="0.25">
      <c r="B149" s="80" t="str">
        <f t="shared" si="2"/>
        <v/>
      </c>
      <c r="C149" s="80"/>
      <c r="D149" s="80"/>
      <c r="E149" s="80"/>
      <c r="F149" s="80"/>
      <c r="G149" s="81"/>
      <c r="H149" s="88" t="str">
        <f t="shared" si="3"/>
        <v/>
      </c>
    </row>
    <row r="150" spans="2:8" x14ac:dyDescent="0.25">
      <c r="B150" s="80" t="str">
        <f t="shared" si="2"/>
        <v/>
      </c>
      <c r="C150" s="80"/>
      <c r="D150" s="80"/>
      <c r="E150" s="80"/>
      <c r="F150" s="80"/>
      <c r="G150" s="81"/>
      <c r="H150" s="88" t="str">
        <f t="shared" si="3"/>
        <v/>
      </c>
    </row>
    <row r="151" spans="2:8" x14ac:dyDescent="0.25">
      <c r="B151" s="80" t="str">
        <f t="shared" si="2"/>
        <v/>
      </c>
      <c r="C151" s="80"/>
      <c r="D151" s="80"/>
      <c r="E151" s="80"/>
      <c r="F151" s="80"/>
      <c r="G151" s="81"/>
      <c r="H151" s="88" t="str">
        <f t="shared" si="3"/>
        <v/>
      </c>
    </row>
    <row r="152" spans="2:8" x14ac:dyDescent="0.25">
      <c r="B152" s="80" t="str">
        <f t="shared" ref="B152:B215" si="4">IF($K137="","",K137)</f>
        <v/>
      </c>
      <c r="C152" s="80"/>
      <c r="D152" s="80"/>
      <c r="E152" s="80"/>
      <c r="F152" s="80"/>
      <c r="G152" s="81"/>
      <c r="H152" s="88" t="str">
        <f t="shared" ref="H152:H215" si="5">IF($L137="","",L137)</f>
        <v/>
      </c>
    </row>
    <row r="153" spans="2:8" x14ac:dyDescent="0.25">
      <c r="B153" s="80" t="str">
        <f t="shared" si="4"/>
        <v/>
      </c>
      <c r="C153" s="80"/>
      <c r="D153" s="80"/>
      <c r="E153" s="80"/>
      <c r="F153" s="80"/>
      <c r="G153" s="81"/>
      <c r="H153" s="88" t="str">
        <f t="shared" si="5"/>
        <v/>
      </c>
    </row>
    <row r="154" spans="2:8" x14ac:dyDescent="0.25">
      <c r="B154" s="80" t="str">
        <f t="shared" si="4"/>
        <v/>
      </c>
      <c r="C154" s="80"/>
      <c r="D154" s="80"/>
      <c r="E154" s="80"/>
      <c r="F154" s="80"/>
      <c r="G154" s="81"/>
      <c r="H154" s="88" t="str">
        <f t="shared" si="5"/>
        <v/>
      </c>
    </row>
    <row r="155" spans="2:8" x14ac:dyDescent="0.25">
      <c r="B155" s="80" t="str">
        <f t="shared" si="4"/>
        <v/>
      </c>
      <c r="C155" s="80"/>
      <c r="D155" s="80"/>
      <c r="E155" s="80"/>
      <c r="F155" s="80"/>
      <c r="G155" s="81"/>
      <c r="H155" s="88" t="str">
        <f t="shared" si="5"/>
        <v/>
      </c>
    </row>
    <row r="156" spans="2:8" x14ac:dyDescent="0.25">
      <c r="B156" s="80" t="str">
        <f t="shared" si="4"/>
        <v/>
      </c>
      <c r="C156" s="80"/>
      <c r="D156" s="80"/>
      <c r="E156" s="80"/>
      <c r="F156" s="80"/>
      <c r="G156" s="81"/>
      <c r="H156" s="88" t="str">
        <f t="shared" si="5"/>
        <v/>
      </c>
    </row>
    <row r="157" spans="2:8" x14ac:dyDescent="0.25">
      <c r="B157" s="80" t="str">
        <f t="shared" si="4"/>
        <v/>
      </c>
      <c r="C157" s="80"/>
      <c r="D157" s="80"/>
      <c r="E157" s="80"/>
      <c r="F157" s="80"/>
      <c r="G157" s="81"/>
      <c r="H157" s="88" t="str">
        <f t="shared" si="5"/>
        <v/>
      </c>
    </row>
    <row r="158" spans="2:8" x14ac:dyDescent="0.25">
      <c r="B158" s="80" t="str">
        <f t="shared" si="4"/>
        <v/>
      </c>
      <c r="C158" s="80"/>
      <c r="D158" s="80"/>
      <c r="E158" s="80"/>
      <c r="F158" s="80"/>
      <c r="G158" s="81"/>
      <c r="H158" s="88" t="str">
        <f t="shared" si="5"/>
        <v/>
      </c>
    </row>
    <row r="159" spans="2:8" x14ac:dyDescent="0.25">
      <c r="B159" s="80" t="str">
        <f t="shared" si="4"/>
        <v/>
      </c>
      <c r="C159" s="80"/>
      <c r="D159" s="80"/>
      <c r="E159" s="80"/>
      <c r="F159" s="80"/>
      <c r="G159" s="81"/>
      <c r="H159" s="88" t="str">
        <f t="shared" si="5"/>
        <v/>
      </c>
    </row>
    <row r="160" spans="2:8" x14ac:dyDescent="0.25">
      <c r="B160" s="80" t="str">
        <f t="shared" si="4"/>
        <v/>
      </c>
      <c r="C160" s="80"/>
      <c r="D160" s="80"/>
      <c r="E160" s="80"/>
      <c r="F160" s="80"/>
      <c r="G160" s="81"/>
      <c r="H160" s="88" t="str">
        <f t="shared" si="5"/>
        <v/>
      </c>
    </row>
    <row r="161" spans="2:8" x14ac:dyDescent="0.25">
      <c r="B161" s="80" t="str">
        <f t="shared" si="4"/>
        <v/>
      </c>
      <c r="C161" s="80"/>
      <c r="D161" s="80"/>
      <c r="E161" s="80"/>
      <c r="F161" s="80"/>
      <c r="G161" s="81"/>
      <c r="H161" s="88" t="str">
        <f t="shared" si="5"/>
        <v/>
      </c>
    </row>
    <row r="162" spans="2:8" x14ac:dyDescent="0.25">
      <c r="B162" s="80" t="str">
        <f t="shared" si="4"/>
        <v/>
      </c>
      <c r="C162" s="80"/>
      <c r="D162" s="80"/>
      <c r="E162" s="80"/>
      <c r="F162" s="80"/>
      <c r="G162" s="81"/>
      <c r="H162" s="88" t="str">
        <f t="shared" si="5"/>
        <v/>
      </c>
    </row>
    <row r="163" spans="2:8" x14ac:dyDescent="0.25">
      <c r="B163" s="80" t="str">
        <f t="shared" si="4"/>
        <v/>
      </c>
      <c r="C163" s="80"/>
      <c r="D163" s="80"/>
      <c r="E163" s="80"/>
      <c r="F163" s="80"/>
      <c r="G163" s="81"/>
      <c r="H163" s="88" t="str">
        <f t="shared" si="5"/>
        <v/>
      </c>
    </row>
    <row r="164" spans="2:8" x14ac:dyDescent="0.25">
      <c r="B164" s="80" t="str">
        <f t="shared" si="4"/>
        <v/>
      </c>
      <c r="C164" s="80"/>
      <c r="D164" s="80"/>
      <c r="E164" s="80"/>
      <c r="F164" s="80"/>
      <c r="G164" s="81"/>
      <c r="H164" s="88" t="str">
        <f t="shared" si="5"/>
        <v/>
      </c>
    </row>
    <row r="165" spans="2:8" x14ac:dyDescent="0.25">
      <c r="B165" s="80" t="str">
        <f t="shared" si="4"/>
        <v/>
      </c>
      <c r="C165" s="80"/>
      <c r="D165" s="80"/>
      <c r="E165" s="80"/>
      <c r="F165" s="80"/>
      <c r="G165" s="81"/>
      <c r="H165" s="88" t="str">
        <f t="shared" si="5"/>
        <v/>
      </c>
    </row>
    <row r="166" spans="2:8" x14ac:dyDescent="0.25">
      <c r="B166" s="80" t="str">
        <f t="shared" si="4"/>
        <v/>
      </c>
      <c r="C166" s="80"/>
      <c r="D166" s="80"/>
      <c r="E166" s="80"/>
      <c r="F166" s="80"/>
      <c r="G166" s="81"/>
      <c r="H166" s="88" t="str">
        <f t="shared" si="5"/>
        <v/>
      </c>
    </row>
    <row r="167" spans="2:8" x14ac:dyDescent="0.25">
      <c r="B167" s="80" t="str">
        <f t="shared" si="4"/>
        <v/>
      </c>
      <c r="C167" s="80"/>
      <c r="D167" s="80"/>
      <c r="E167" s="80"/>
      <c r="F167" s="80"/>
      <c r="G167" s="81"/>
      <c r="H167" s="88" t="str">
        <f t="shared" si="5"/>
        <v/>
      </c>
    </row>
    <row r="168" spans="2:8" x14ac:dyDescent="0.25">
      <c r="B168" s="80" t="str">
        <f t="shared" si="4"/>
        <v/>
      </c>
      <c r="C168" s="80"/>
      <c r="D168" s="80"/>
      <c r="E168" s="80"/>
      <c r="F168" s="80"/>
      <c r="G168" s="81"/>
      <c r="H168" s="88" t="str">
        <f t="shared" si="5"/>
        <v/>
      </c>
    </row>
    <row r="169" spans="2:8" x14ac:dyDescent="0.25">
      <c r="B169" s="80" t="str">
        <f t="shared" si="4"/>
        <v/>
      </c>
      <c r="C169" s="80"/>
      <c r="D169" s="80"/>
      <c r="E169" s="80"/>
      <c r="F169" s="80"/>
      <c r="G169" s="81"/>
      <c r="H169" s="88" t="str">
        <f t="shared" si="5"/>
        <v/>
      </c>
    </row>
    <row r="170" spans="2:8" x14ac:dyDescent="0.25">
      <c r="B170" s="80" t="str">
        <f t="shared" si="4"/>
        <v/>
      </c>
      <c r="C170" s="80"/>
      <c r="D170" s="80"/>
      <c r="E170" s="80"/>
      <c r="F170" s="80"/>
      <c r="G170" s="81"/>
      <c r="H170" s="88" t="str">
        <f t="shared" si="5"/>
        <v/>
      </c>
    </row>
    <row r="171" spans="2:8" x14ac:dyDescent="0.25">
      <c r="B171" s="80" t="str">
        <f t="shared" si="4"/>
        <v/>
      </c>
      <c r="C171" s="80"/>
      <c r="D171" s="80"/>
      <c r="E171" s="80"/>
      <c r="F171" s="80"/>
      <c r="G171" s="81"/>
      <c r="H171" s="88" t="str">
        <f t="shared" si="5"/>
        <v/>
      </c>
    </row>
    <row r="172" spans="2:8" x14ac:dyDescent="0.25">
      <c r="B172" s="80" t="str">
        <f t="shared" si="4"/>
        <v/>
      </c>
      <c r="C172" s="80"/>
      <c r="D172" s="80"/>
      <c r="E172" s="80"/>
      <c r="F172" s="80"/>
      <c r="G172" s="81"/>
      <c r="H172" s="88" t="str">
        <f t="shared" si="5"/>
        <v/>
      </c>
    </row>
    <row r="173" spans="2:8" x14ac:dyDescent="0.25">
      <c r="B173" s="80" t="str">
        <f t="shared" si="4"/>
        <v/>
      </c>
      <c r="C173" s="80"/>
      <c r="D173" s="80"/>
      <c r="E173" s="80"/>
      <c r="F173" s="80"/>
      <c r="G173" s="81"/>
      <c r="H173" s="88" t="str">
        <f t="shared" si="5"/>
        <v/>
      </c>
    </row>
    <row r="174" spans="2:8" x14ac:dyDescent="0.25">
      <c r="B174" s="80" t="str">
        <f t="shared" si="4"/>
        <v/>
      </c>
      <c r="C174" s="80"/>
      <c r="D174" s="80"/>
      <c r="E174" s="80"/>
      <c r="F174" s="80"/>
      <c r="G174" s="81"/>
      <c r="H174" s="88" t="str">
        <f t="shared" si="5"/>
        <v/>
      </c>
    </row>
    <row r="175" spans="2:8" x14ac:dyDescent="0.25">
      <c r="B175" s="80" t="str">
        <f t="shared" si="4"/>
        <v/>
      </c>
      <c r="C175" s="80"/>
      <c r="D175" s="80"/>
      <c r="E175" s="80"/>
      <c r="F175" s="80"/>
      <c r="G175" s="81"/>
      <c r="H175" s="88" t="str">
        <f t="shared" si="5"/>
        <v/>
      </c>
    </row>
    <row r="176" spans="2:8" x14ac:dyDescent="0.25">
      <c r="B176" s="80" t="str">
        <f t="shared" si="4"/>
        <v/>
      </c>
      <c r="C176" s="80"/>
      <c r="D176" s="80"/>
      <c r="E176" s="80"/>
      <c r="F176" s="80"/>
      <c r="G176" s="81"/>
      <c r="H176" s="88" t="str">
        <f t="shared" si="5"/>
        <v/>
      </c>
    </row>
    <row r="177" spans="2:8" x14ac:dyDescent="0.25">
      <c r="B177" s="80" t="str">
        <f t="shared" si="4"/>
        <v/>
      </c>
      <c r="C177" s="80"/>
      <c r="D177" s="80"/>
      <c r="E177" s="80"/>
      <c r="F177" s="80"/>
      <c r="G177" s="81"/>
      <c r="H177" s="88" t="str">
        <f t="shared" si="5"/>
        <v/>
      </c>
    </row>
    <row r="178" spans="2:8" x14ac:dyDescent="0.25">
      <c r="B178" s="80" t="str">
        <f t="shared" si="4"/>
        <v/>
      </c>
      <c r="C178" s="80"/>
      <c r="D178" s="80"/>
      <c r="E178" s="80"/>
      <c r="F178" s="80"/>
      <c r="G178" s="81"/>
      <c r="H178" s="88" t="str">
        <f t="shared" si="5"/>
        <v/>
      </c>
    </row>
    <row r="179" spans="2:8" x14ac:dyDescent="0.25">
      <c r="B179" s="80" t="str">
        <f t="shared" si="4"/>
        <v/>
      </c>
      <c r="C179" s="80"/>
      <c r="D179" s="80"/>
      <c r="E179" s="80"/>
      <c r="F179" s="80"/>
      <c r="G179" s="81"/>
      <c r="H179" s="88" t="str">
        <f t="shared" si="5"/>
        <v/>
      </c>
    </row>
    <row r="180" spans="2:8" x14ac:dyDescent="0.25">
      <c r="B180" s="80" t="str">
        <f t="shared" si="4"/>
        <v/>
      </c>
      <c r="C180" s="80"/>
      <c r="D180" s="80"/>
      <c r="E180" s="80"/>
      <c r="F180" s="80"/>
      <c r="G180" s="81"/>
      <c r="H180" s="88" t="str">
        <f t="shared" si="5"/>
        <v/>
      </c>
    </row>
    <row r="181" spans="2:8" x14ac:dyDescent="0.25">
      <c r="B181" s="80" t="str">
        <f t="shared" si="4"/>
        <v/>
      </c>
      <c r="C181" s="80"/>
      <c r="D181" s="80"/>
      <c r="E181" s="80"/>
      <c r="F181" s="80"/>
      <c r="G181" s="81"/>
      <c r="H181" s="88" t="str">
        <f t="shared" si="5"/>
        <v/>
      </c>
    </row>
    <row r="182" spans="2:8" x14ac:dyDescent="0.25">
      <c r="B182" s="80" t="str">
        <f t="shared" si="4"/>
        <v/>
      </c>
      <c r="C182" s="80"/>
      <c r="D182" s="80"/>
      <c r="E182" s="80"/>
      <c r="F182" s="80"/>
      <c r="G182" s="81"/>
      <c r="H182" s="88" t="str">
        <f t="shared" si="5"/>
        <v/>
      </c>
    </row>
    <row r="183" spans="2:8" x14ac:dyDescent="0.25">
      <c r="B183" s="80" t="str">
        <f t="shared" si="4"/>
        <v/>
      </c>
      <c r="C183" s="80"/>
      <c r="D183" s="80"/>
      <c r="E183" s="80"/>
      <c r="F183" s="80"/>
      <c r="G183" s="81"/>
      <c r="H183" s="88" t="str">
        <f t="shared" si="5"/>
        <v/>
      </c>
    </row>
    <row r="184" spans="2:8" x14ac:dyDescent="0.25">
      <c r="B184" s="80" t="str">
        <f t="shared" si="4"/>
        <v/>
      </c>
      <c r="C184" s="80"/>
      <c r="D184" s="80"/>
      <c r="E184" s="80"/>
      <c r="F184" s="80"/>
      <c r="G184" s="81"/>
      <c r="H184" s="88" t="str">
        <f t="shared" si="5"/>
        <v/>
      </c>
    </row>
    <row r="185" spans="2:8" x14ac:dyDescent="0.25">
      <c r="B185" s="80" t="str">
        <f t="shared" si="4"/>
        <v/>
      </c>
      <c r="C185" s="80"/>
      <c r="D185" s="80"/>
      <c r="E185" s="80"/>
      <c r="F185" s="80"/>
      <c r="G185" s="81"/>
      <c r="H185" s="88" t="str">
        <f t="shared" si="5"/>
        <v/>
      </c>
    </row>
    <row r="186" spans="2:8" x14ac:dyDescent="0.25">
      <c r="B186" s="80" t="str">
        <f t="shared" si="4"/>
        <v/>
      </c>
      <c r="C186" s="80"/>
      <c r="D186" s="80"/>
      <c r="E186" s="80"/>
      <c r="F186" s="80"/>
      <c r="G186" s="81"/>
      <c r="H186" s="88" t="str">
        <f t="shared" si="5"/>
        <v/>
      </c>
    </row>
    <row r="187" spans="2:8" x14ac:dyDescent="0.25">
      <c r="B187" s="80" t="str">
        <f t="shared" si="4"/>
        <v/>
      </c>
      <c r="C187" s="80"/>
      <c r="D187" s="80"/>
      <c r="E187" s="80"/>
      <c r="F187" s="80"/>
      <c r="G187" s="81"/>
      <c r="H187" s="88" t="str">
        <f t="shared" si="5"/>
        <v/>
      </c>
    </row>
    <row r="188" spans="2:8" x14ac:dyDescent="0.25">
      <c r="B188" s="80" t="str">
        <f t="shared" si="4"/>
        <v/>
      </c>
      <c r="C188" s="80"/>
      <c r="D188" s="80"/>
      <c r="E188" s="80"/>
      <c r="F188" s="80"/>
      <c r="G188" s="81"/>
      <c r="H188" s="88" t="str">
        <f t="shared" si="5"/>
        <v/>
      </c>
    </row>
    <row r="189" spans="2:8" x14ac:dyDescent="0.25">
      <c r="B189" s="80" t="str">
        <f t="shared" si="4"/>
        <v/>
      </c>
      <c r="C189" s="80"/>
      <c r="D189" s="80"/>
      <c r="E189" s="80"/>
      <c r="F189" s="80"/>
      <c r="G189" s="81"/>
      <c r="H189" s="88" t="str">
        <f t="shared" si="5"/>
        <v/>
      </c>
    </row>
    <row r="190" spans="2:8" x14ac:dyDescent="0.25">
      <c r="B190" s="80" t="str">
        <f t="shared" si="4"/>
        <v/>
      </c>
      <c r="C190" s="80"/>
      <c r="D190" s="80"/>
      <c r="E190" s="80"/>
      <c r="F190" s="80"/>
      <c r="G190" s="81"/>
      <c r="H190" s="88" t="str">
        <f t="shared" si="5"/>
        <v/>
      </c>
    </row>
    <row r="191" spans="2:8" x14ac:dyDescent="0.25">
      <c r="B191" s="80" t="str">
        <f t="shared" si="4"/>
        <v/>
      </c>
      <c r="C191" s="80"/>
      <c r="D191" s="80"/>
      <c r="E191" s="80"/>
      <c r="F191" s="80"/>
      <c r="G191" s="81"/>
      <c r="H191" s="88" t="str">
        <f t="shared" si="5"/>
        <v/>
      </c>
    </row>
    <row r="192" spans="2:8" x14ac:dyDescent="0.25">
      <c r="B192" s="80" t="str">
        <f t="shared" si="4"/>
        <v/>
      </c>
      <c r="C192" s="80"/>
      <c r="D192" s="80"/>
      <c r="E192" s="80"/>
      <c r="F192" s="80"/>
      <c r="G192" s="81"/>
      <c r="H192" s="88" t="str">
        <f t="shared" si="5"/>
        <v/>
      </c>
    </row>
    <row r="193" spans="2:8" x14ac:dyDescent="0.25">
      <c r="B193" s="80" t="str">
        <f t="shared" si="4"/>
        <v/>
      </c>
      <c r="C193" s="80"/>
      <c r="D193" s="80"/>
      <c r="E193" s="80"/>
      <c r="F193" s="80"/>
      <c r="G193" s="81"/>
      <c r="H193" s="88" t="str">
        <f t="shared" si="5"/>
        <v/>
      </c>
    </row>
    <row r="194" spans="2:8" x14ac:dyDescent="0.25">
      <c r="B194" s="80" t="str">
        <f t="shared" si="4"/>
        <v/>
      </c>
      <c r="C194" s="80"/>
      <c r="D194" s="80"/>
      <c r="E194" s="80"/>
      <c r="F194" s="80"/>
      <c r="G194" s="81"/>
      <c r="H194" s="88" t="str">
        <f t="shared" si="5"/>
        <v/>
      </c>
    </row>
    <row r="195" spans="2:8" x14ac:dyDescent="0.25">
      <c r="B195" s="80" t="str">
        <f t="shared" si="4"/>
        <v/>
      </c>
      <c r="C195" s="80"/>
      <c r="D195" s="80"/>
      <c r="E195" s="80"/>
      <c r="F195" s="80"/>
      <c r="G195" s="81"/>
      <c r="H195" s="88" t="str">
        <f t="shared" si="5"/>
        <v/>
      </c>
    </row>
    <row r="196" spans="2:8" x14ac:dyDescent="0.25">
      <c r="B196" s="80" t="str">
        <f t="shared" si="4"/>
        <v/>
      </c>
      <c r="C196" s="80"/>
      <c r="D196" s="80"/>
      <c r="E196" s="80"/>
      <c r="F196" s="80"/>
      <c r="G196" s="81"/>
      <c r="H196" s="88" t="str">
        <f t="shared" si="5"/>
        <v/>
      </c>
    </row>
    <row r="197" spans="2:8" x14ac:dyDescent="0.25">
      <c r="B197" s="80" t="str">
        <f t="shared" si="4"/>
        <v/>
      </c>
      <c r="C197" s="80"/>
      <c r="D197" s="80"/>
      <c r="E197" s="80"/>
      <c r="F197" s="80"/>
      <c r="G197" s="81"/>
      <c r="H197" s="88" t="str">
        <f t="shared" si="5"/>
        <v/>
      </c>
    </row>
    <row r="198" spans="2:8" x14ac:dyDescent="0.25">
      <c r="B198" s="80" t="str">
        <f t="shared" si="4"/>
        <v/>
      </c>
      <c r="C198" s="80"/>
      <c r="D198" s="80"/>
      <c r="E198" s="80"/>
      <c r="F198" s="80"/>
      <c r="G198" s="81"/>
      <c r="H198" s="88" t="str">
        <f t="shared" si="5"/>
        <v/>
      </c>
    </row>
    <row r="199" spans="2:8" x14ac:dyDescent="0.25">
      <c r="B199" s="80" t="str">
        <f t="shared" si="4"/>
        <v/>
      </c>
      <c r="C199" s="80"/>
      <c r="D199" s="80"/>
      <c r="E199" s="80"/>
      <c r="F199" s="80"/>
      <c r="G199" s="81"/>
      <c r="H199" s="88" t="str">
        <f t="shared" si="5"/>
        <v/>
      </c>
    </row>
    <row r="200" spans="2:8" x14ac:dyDescent="0.25">
      <c r="B200" s="80" t="str">
        <f t="shared" si="4"/>
        <v/>
      </c>
      <c r="C200" s="80"/>
      <c r="D200" s="80"/>
      <c r="E200" s="80"/>
      <c r="F200" s="80"/>
      <c r="G200" s="81"/>
      <c r="H200" s="88" t="str">
        <f t="shared" si="5"/>
        <v/>
      </c>
    </row>
    <row r="201" spans="2:8" x14ac:dyDescent="0.25">
      <c r="B201" s="80" t="str">
        <f t="shared" si="4"/>
        <v/>
      </c>
      <c r="C201" s="80"/>
      <c r="D201" s="80"/>
      <c r="E201" s="80"/>
      <c r="F201" s="80"/>
      <c r="G201" s="81"/>
      <c r="H201" s="88" t="str">
        <f t="shared" si="5"/>
        <v/>
      </c>
    </row>
    <row r="202" spans="2:8" x14ac:dyDescent="0.25">
      <c r="B202" s="80" t="str">
        <f t="shared" si="4"/>
        <v/>
      </c>
      <c r="C202" s="80"/>
      <c r="D202" s="80"/>
      <c r="E202" s="80"/>
      <c r="F202" s="80"/>
      <c r="G202" s="81"/>
      <c r="H202" s="88" t="str">
        <f t="shared" si="5"/>
        <v/>
      </c>
    </row>
    <row r="203" spans="2:8" x14ac:dyDescent="0.25">
      <c r="B203" s="80" t="str">
        <f t="shared" si="4"/>
        <v/>
      </c>
      <c r="C203" s="80"/>
      <c r="D203" s="80"/>
      <c r="E203" s="80"/>
      <c r="F203" s="80"/>
      <c r="G203" s="81"/>
      <c r="H203" s="88" t="str">
        <f t="shared" si="5"/>
        <v/>
      </c>
    </row>
    <row r="204" spans="2:8" x14ac:dyDescent="0.25">
      <c r="B204" s="80" t="str">
        <f t="shared" si="4"/>
        <v/>
      </c>
      <c r="C204" s="80"/>
      <c r="D204" s="80"/>
      <c r="E204" s="80"/>
      <c r="F204" s="80"/>
      <c r="G204" s="81"/>
      <c r="H204" s="88" t="str">
        <f t="shared" si="5"/>
        <v/>
      </c>
    </row>
    <row r="205" spans="2:8" x14ac:dyDescent="0.25">
      <c r="B205" s="80" t="str">
        <f t="shared" si="4"/>
        <v/>
      </c>
      <c r="C205" s="80"/>
      <c r="D205" s="80"/>
      <c r="E205" s="80"/>
      <c r="F205" s="80"/>
      <c r="G205" s="81"/>
      <c r="H205" s="88" t="str">
        <f t="shared" si="5"/>
        <v/>
      </c>
    </row>
    <row r="206" spans="2:8" x14ac:dyDescent="0.25">
      <c r="B206" s="80" t="str">
        <f t="shared" si="4"/>
        <v/>
      </c>
      <c r="C206" s="80"/>
      <c r="D206" s="80"/>
      <c r="E206" s="80"/>
      <c r="F206" s="80"/>
      <c r="G206" s="81"/>
      <c r="H206" s="88" t="str">
        <f t="shared" si="5"/>
        <v/>
      </c>
    </row>
    <row r="207" spans="2:8" x14ac:dyDescent="0.25">
      <c r="B207" s="80" t="str">
        <f t="shared" si="4"/>
        <v/>
      </c>
      <c r="C207" s="80"/>
      <c r="D207" s="80"/>
      <c r="E207" s="80"/>
      <c r="F207" s="80"/>
      <c r="G207" s="81"/>
      <c r="H207" s="88" t="str">
        <f t="shared" si="5"/>
        <v/>
      </c>
    </row>
    <row r="208" spans="2:8" x14ac:dyDescent="0.25">
      <c r="B208" s="80" t="str">
        <f t="shared" si="4"/>
        <v/>
      </c>
      <c r="C208" s="80"/>
      <c r="D208" s="80"/>
      <c r="E208" s="80"/>
      <c r="F208" s="80"/>
      <c r="G208" s="81"/>
      <c r="H208" s="88" t="str">
        <f t="shared" si="5"/>
        <v/>
      </c>
    </row>
    <row r="209" spans="2:8" x14ac:dyDescent="0.25">
      <c r="B209" s="80" t="str">
        <f t="shared" si="4"/>
        <v/>
      </c>
      <c r="C209" s="80"/>
      <c r="D209" s="80"/>
      <c r="E209" s="80"/>
      <c r="F209" s="80"/>
      <c r="G209" s="81"/>
      <c r="H209" s="88" t="str">
        <f t="shared" si="5"/>
        <v/>
      </c>
    </row>
    <row r="210" spans="2:8" x14ac:dyDescent="0.25">
      <c r="B210" s="80" t="str">
        <f t="shared" si="4"/>
        <v/>
      </c>
      <c r="C210" s="80"/>
      <c r="D210" s="80"/>
      <c r="E210" s="80"/>
      <c r="F210" s="80"/>
      <c r="G210" s="81"/>
      <c r="H210" s="88" t="str">
        <f t="shared" si="5"/>
        <v/>
      </c>
    </row>
    <row r="211" spans="2:8" x14ac:dyDescent="0.25">
      <c r="B211" s="80" t="str">
        <f t="shared" si="4"/>
        <v/>
      </c>
      <c r="C211" s="80"/>
      <c r="D211" s="80"/>
      <c r="E211" s="80"/>
      <c r="F211" s="80"/>
      <c r="G211" s="81"/>
      <c r="H211" s="88" t="str">
        <f t="shared" si="5"/>
        <v/>
      </c>
    </row>
    <row r="212" spans="2:8" x14ac:dyDescent="0.25">
      <c r="B212" s="80" t="str">
        <f t="shared" si="4"/>
        <v/>
      </c>
      <c r="C212" s="80"/>
      <c r="D212" s="80"/>
      <c r="E212" s="80"/>
      <c r="F212" s="80"/>
      <c r="G212" s="81"/>
      <c r="H212" s="88" t="str">
        <f t="shared" si="5"/>
        <v/>
      </c>
    </row>
    <row r="213" spans="2:8" x14ac:dyDescent="0.25">
      <c r="B213" s="80" t="str">
        <f t="shared" si="4"/>
        <v/>
      </c>
      <c r="C213" s="80"/>
      <c r="D213" s="80"/>
      <c r="E213" s="80"/>
      <c r="F213" s="80"/>
      <c r="G213" s="81"/>
      <c r="H213" s="88" t="str">
        <f t="shared" si="5"/>
        <v/>
      </c>
    </row>
    <row r="214" spans="2:8" x14ac:dyDescent="0.25">
      <c r="B214" s="80" t="str">
        <f t="shared" si="4"/>
        <v/>
      </c>
      <c r="C214" s="80"/>
      <c r="D214" s="80"/>
      <c r="E214" s="80"/>
      <c r="F214" s="80"/>
      <c r="G214" s="81"/>
      <c r="H214" s="88" t="str">
        <f t="shared" si="5"/>
        <v/>
      </c>
    </row>
    <row r="215" spans="2:8" x14ac:dyDescent="0.25">
      <c r="B215" s="80" t="str">
        <f t="shared" si="4"/>
        <v/>
      </c>
      <c r="C215" s="80"/>
      <c r="D215" s="80"/>
      <c r="E215" s="80"/>
      <c r="F215" s="80"/>
      <c r="G215" s="81"/>
      <c r="H215" s="88" t="str">
        <f t="shared" si="5"/>
        <v/>
      </c>
    </row>
    <row r="216" spans="2:8" x14ac:dyDescent="0.25">
      <c r="B216" s="80" t="str">
        <f t="shared" ref="B216:B279" si="6">IF($K201="","",K201)</f>
        <v/>
      </c>
      <c r="C216" s="80"/>
      <c r="D216" s="80"/>
      <c r="E216" s="80"/>
      <c r="F216" s="80"/>
      <c r="G216" s="81"/>
      <c r="H216" s="88" t="str">
        <f t="shared" ref="H216:H279" si="7">IF($L201="","",L201)</f>
        <v/>
      </c>
    </row>
    <row r="217" spans="2:8" x14ac:dyDescent="0.25">
      <c r="B217" s="80" t="str">
        <f t="shared" si="6"/>
        <v/>
      </c>
      <c r="C217" s="80"/>
      <c r="D217" s="80"/>
      <c r="E217" s="80"/>
      <c r="F217" s="80"/>
      <c r="G217" s="81"/>
      <c r="H217" s="88" t="str">
        <f t="shared" si="7"/>
        <v/>
      </c>
    </row>
    <row r="218" spans="2:8" x14ac:dyDescent="0.25">
      <c r="B218" s="80" t="str">
        <f t="shared" si="6"/>
        <v/>
      </c>
      <c r="C218" s="80"/>
      <c r="D218" s="80"/>
      <c r="E218" s="80"/>
      <c r="F218" s="80"/>
      <c r="G218" s="81"/>
      <c r="H218" s="88" t="str">
        <f t="shared" si="7"/>
        <v/>
      </c>
    </row>
    <row r="219" spans="2:8" x14ac:dyDescent="0.25">
      <c r="B219" s="80" t="str">
        <f t="shared" si="6"/>
        <v/>
      </c>
      <c r="C219" s="80"/>
      <c r="D219" s="80"/>
      <c r="E219" s="80"/>
      <c r="F219" s="80"/>
      <c r="G219" s="81"/>
      <c r="H219" s="88" t="str">
        <f t="shared" si="7"/>
        <v/>
      </c>
    </row>
    <row r="220" spans="2:8" x14ac:dyDescent="0.25">
      <c r="B220" s="80" t="str">
        <f t="shared" si="6"/>
        <v/>
      </c>
      <c r="C220" s="80"/>
      <c r="D220" s="80"/>
      <c r="E220" s="80"/>
      <c r="F220" s="80"/>
      <c r="G220" s="81"/>
      <c r="H220" s="88" t="str">
        <f t="shared" si="7"/>
        <v/>
      </c>
    </row>
    <row r="221" spans="2:8" x14ac:dyDescent="0.25">
      <c r="B221" s="80" t="str">
        <f t="shared" si="6"/>
        <v/>
      </c>
      <c r="C221" s="80"/>
      <c r="D221" s="80"/>
      <c r="E221" s="80"/>
      <c r="F221" s="80"/>
      <c r="G221" s="81"/>
      <c r="H221" s="88" t="str">
        <f t="shared" si="7"/>
        <v/>
      </c>
    </row>
    <row r="222" spans="2:8" x14ac:dyDescent="0.25">
      <c r="B222" s="80" t="str">
        <f t="shared" si="6"/>
        <v/>
      </c>
      <c r="C222" s="80"/>
      <c r="D222" s="80"/>
      <c r="E222" s="80"/>
      <c r="F222" s="80"/>
      <c r="G222" s="81"/>
      <c r="H222" s="88" t="str">
        <f t="shared" si="7"/>
        <v/>
      </c>
    </row>
    <row r="223" spans="2:8" x14ac:dyDescent="0.25">
      <c r="B223" s="80" t="str">
        <f t="shared" si="6"/>
        <v/>
      </c>
      <c r="C223" s="80"/>
      <c r="D223" s="80"/>
      <c r="E223" s="80"/>
      <c r="F223" s="80"/>
      <c r="G223" s="81"/>
      <c r="H223" s="88" t="str">
        <f t="shared" si="7"/>
        <v/>
      </c>
    </row>
    <row r="224" spans="2:8" x14ac:dyDescent="0.25">
      <c r="B224" s="80" t="str">
        <f t="shared" si="6"/>
        <v/>
      </c>
      <c r="C224" s="80"/>
      <c r="D224" s="80"/>
      <c r="E224" s="80"/>
      <c r="F224" s="80"/>
      <c r="G224" s="81"/>
      <c r="H224" s="88" t="str">
        <f t="shared" si="7"/>
        <v/>
      </c>
    </row>
    <row r="225" spans="2:8" x14ac:dyDescent="0.25">
      <c r="B225" s="80" t="str">
        <f t="shared" si="6"/>
        <v/>
      </c>
      <c r="C225" s="80"/>
      <c r="D225" s="80"/>
      <c r="E225" s="80"/>
      <c r="F225" s="80"/>
      <c r="G225" s="81"/>
      <c r="H225" s="88" t="str">
        <f t="shared" si="7"/>
        <v/>
      </c>
    </row>
    <row r="226" spans="2:8" x14ac:dyDescent="0.25">
      <c r="B226" s="80" t="str">
        <f t="shared" si="6"/>
        <v/>
      </c>
      <c r="C226" s="80"/>
      <c r="D226" s="80"/>
      <c r="E226" s="80"/>
      <c r="F226" s="80"/>
      <c r="G226" s="81"/>
      <c r="H226" s="88" t="str">
        <f t="shared" si="7"/>
        <v/>
      </c>
    </row>
    <row r="227" spans="2:8" x14ac:dyDescent="0.25">
      <c r="B227" s="80" t="str">
        <f t="shared" si="6"/>
        <v/>
      </c>
      <c r="C227" s="80"/>
      <c r="D227" s="80"/>
      <c r="E227" s="80"/>
      <c r="F227" s="80"/>
      <c r="G227" s="81"/>
      <c r="H227" s="88" t="str">
        <f t="shared" si="7"/>
        <v/>
      </c>
    </row>
    <row r="228" spans="2:8" x14ac:dyDescent="0.25">
      <c r="B228" s="80" t="str">
        <f t="shared" si="6"/>
        <v/>
      </c>
      <c r="C228" s="80"/>
      <c r="D228" s="80"/>
      <c r="E228" s="80"/>
      <c r="F228" s="80"/>
      <c r="G228" s="81"/>
      <c r="H228" s="88" t="str">
        <f t="shared" si="7"/>
        <v/>
      </c>
    </row>
    <row r="229" spans="2:8" x14ac:dyDescent="0.25">
      <c r="B229" s="80" t="str">
        <f t="shared" si="6"/>
        <v/>
      </c>
      <c r="C229" s="80"/>
      <c r="D229" s="80"/>
      <c r="E229" s="80"/>
      <c r="F229" s="80"/>
      <c r="G229" s="81"/>
      <c r="H229" s="88" t="str">
        <f t="shared" si="7"/>
        <v/>
      </c>
    </row>
    <row r="230" spans="2:8" x14ac:dyDescent="0.25">
      <c r="B230" s="80" t="str">
        <f t="shared" si="6"/>
        <v/>
      </c>
      <c r="C230" s="80"/>
      <c r="D230" s="80"/>
      <c r="E230" s="80"/>
      <c r="F230" s="80"/>
      <c r="G230" s="81"/>
      <c r="H230" s="88" t="str">
        <f t="shared" si="7"/>
        <v/>
      </c>
    </row>
    <row r="231" spans="2:8" x14ac:dyDescent="0.25">
      <c r="B231" s="80" t="str">
        <f t="shared" si="6"/>
        <v/>
      </c>
      <c r="C231" s="80"/>
      <c r="D231" s="80"/>
      <c r="E231" s="80"/>
      <c r="F231" s="80"/>
      <c r="G231" s="81"/>
      <c r="H231" s="88" t="str">
        <f t="shared" si="7"/>
        <v/>
      </c>
    </row>
    <row r="232" spans="2:8" x14ac:dyDescent="0.25">
      <c r="B232" s="80" t="str">
        <f t="shared" si="6"/>
        <v/>
      </c>
      <c r="C232" s="80"/>
      <c r="D232" s="80"/>
      <c r="E232" s="80"/>
      <c r="F232" s="80"/>
      <c r="G232" s="81"/>
      <c r="H232" s="88" t="str">
        <f t="shared" si="7"/>
        <v/>
      </c>
    </row>
    <row r="233" spans="2:8" x14ac:dyDescent="0.25">
      <c r="B233" s="80" t="str">
        <f t="shared" si="6"/>
        <v/>
      </c>
      <c r="C233" s="80"/>
      <c r="D233" s="80"/>
      <c r="E233" s="80"/>
      <c r="F233" s="80"/>
      <c r="G233" s="81"/>
      <c r="H233" s="88" t="str">
        <f t="shared" si="7"/>
        <v/>
      </c>
    </row>
    <row r="234" spans="2:8" x14ac:dyDescent="0.25">
      <c r="B234" s="80" t="str">
        <f t="shared" si="6"/>
        <v/>
      </c>
      <c r="C234" s="80"/>
      <c r="D234" s="80"/>
      <c r="E234" s="80"/>
      <c r="F234" s="80"/>
      <c r="G234" s="81"/>
      <c r="H234" s="88" t="str">
        <f t="shared" si="7"/>
        <v/>
      </c>
    </row>
    <row r="235" spans="2:8" x14ac:dyDescent="0.25">
      <c r="B235" s="80" t="str">
        <f t="shared" si="6"/>
        <v/>
      </c>
      <c r="C235" s="80"/>
      <c r="D235" s="80"/>
      <c r="E235" s="80"/>
      <c r="F235" s="80"/>
      <c r="G235" s="81"/>
      <c r="H235" s="88" t="str">
        <f t="shared" si="7"/>
        <v/>
      </c>
    </row>
    <row r="236" spans="2:8" x14ac:dyDescent="0.25">
      <c r="B236" s="80" t="str">
        <f t="shared" si="6"/>
        <v/>
      </c>
      <c r="C236" s="80"/>
      <c r="D236" s="80"/>
      <c r="E236" s="80"/>
      <c r="F236" s="80"/>
      <c r="G236" s="81"/>
      <c r="H236" s="88" t="str">
        <f t="shared" si="7"/>
        <v/>
      </c>
    </row>
    <row r="237" spans="2:8" x14ac:dyDescent="0.25">
      <c r="B237" s="80" t="str">
        <f t="shared" si="6"/>
        <v/>
      </c>
      <c r="C237" s="80"/>
      <c r="D237" s="80"/>
      <c r="E237" s="80"/>
      <c r="F237" s="80"/>
      <c r="G237" s="81"/>
      <c r="H237" s="88" t="str">
        <f t="shared" si="7"/>
        <v/>
      </c>
    </row>
    <row r="238" spans="2:8" x14ac:dyDescent="0.25">
      <c r="B238" s="80" t="str">
        <f t="shared" si="6"/>
        <v/>
      </c>
      <c r="C238" s="80"/>
      <c r="D238" s="80"/>
      <c r="E238" s="80"/>
      <c r="F238" s="80"/>
      <c r="G238" s="81"/>
      <c r="H238" s="88" t="str">
        <f t="shared" si="7"/>
        <v/>
      </c>
    </row>
    <row r="239" spans="2:8" x14ac:dyDescent="0.25">
      <c r="B239" s="80" t="str">
        <f t="shared" si="6"/>
        <v/>
      </c>
      <c r="C239" s="80"/>
      <c r="D239" s="80"/>
      <c r="E239" s="80"/>
      <c r="F239" s="80"/>
      <c r="G239" s="81"/>
      <c r="H239" s="88" t="str">
        <f t="shared" si="7"/>
        <v/>
      </c>
    </row>
    <row r="240" spans="2:8" x14ac:dyDescent="0.25">
      <c r="B240" s="80" t="str">
        <f t="shared" si="6"/>
        <v/>
      </c>
      <c r="C240" s="80"/>
      <c r="D240" s="80"/>
      <c r="E240" s="80"/>
      <c r="F240" s="80"/>
      <c r="G240" s="81"/>
      <c r="H240" s="88" t="str">
        <f t="shared" si="7"/>
        <v/>
      </c>
    </row>
    <row r="241" spans="2:8" x14ac:dyDescent="0.25">
      <c r="B241" s="80" t="str">
        <f t="shared" si="6"/>
        <v/>
      </c>
      <c r="C241" s="80"/>
      <c r="D241" s="80"/>
      <c r="E241" s="80"/>
      <c r="F241" s="80"/>
      <c r="G241" s="81"/>
      <c r="H241" s="88" t="str">
        <f t="shared" si="7"/>
        <v/>
      </c>
    </row>
    <row r="242" spans="2:8" x14ac:dyDescent="0.25">
      <c r="B242" s="80" t="str">
        <f t="shared" si="6"/>
        <v/>
      </c>
      <c r="C242" s="80"/>
      <c r="D242" s="80"/>
      <c r="E242" s="80"/>
      <c r="F242" s="80"/>
      <c r="G242" s="81"/>
      <c r="H242" s="88" t="str">
        <f t="shared" si="7"/>
        <v/>
      </c>
    </row>
    <row r="243" spans="2:8" x14ac:dyDescent="0.25">
      <c r="B243" s="80" t="str">
        <f t="shared" si="6"/>
        <v/>
      </c>
      <c r="C243" s="80"/>
      <c r="D243" s="80"/>
      <c r="E243" s="80"/>
      <c r="F243" s="80"/>
      <c r="G243" s="81"/>
      <c r="H243" s="88" t="str">
        <f t="shared" si="7"/>
        <v/>
      </c>
    </row>
    <row r="244" spans="2:8" x14ac:dyDescent="0.25">
      <c r="B244" s="80" t="str">
        <f t="shared" si="6"/>
        <v/>
      </c>
      <c r="C244" s="80"/>
      <c r="D244" s="80"/>
      <c r="E244" s="80"/>
      <c r="F244" s="80"/>
      <c r="G244" s="81"/>
      <c r="H244" s="88" t="str">
        <f t="shared" si="7"/>
        <v/>
      </c>
    </row>
    <row r="245" spans="2:8" x14ac:dyDescent="0.25">
      <c r="B245" s="80" t="str">
        <f t="shared" si="6"/>
        <v/>
      </c>
      <c r="C245" s="80"/>
      <c r="D245" s="80"/>
      <c r="E245" s="80"/>
      <c r="F245" s="80"/>
      <c r="G245" s="81"/>
      <c r="H245" s="88" t="str">
        <f t="shared" si="7"/>
        <v/>
      </c>
    </row>
    <row r="246" spans="2:8" x14ac:dyDescent="0.25">
      <c r="B246" s="80" t="str">
        <f t="shared" si="6"/>
        <v/>
      </c>
      <c r="C246" s="80"/>
      <c r="D246" s="80"/>
      <c r="E246" s="80"/>
      <c r="F246" s="80"/>
      <c r="G246" s="81"/>
      <c r="H246" s="88" t="str">
        <f t="shared" si="7"/>
        <v/>
      </c>
    </row>
    <row r="247" spans="2:8" x14ac:dyDescent="0.25">
      <c r="B247" s="80" t="str">
        <f t="shared" si="6"/>
        <v/>
      </c>
      <c r="C247" s="80"/>
      <c r="D247" s="80"/>
      <c r="E247" s="80"/>
      <c r="F247" s="80"/>
      <c r="G247" s="81"/>
      <c r="H247" s="88" t="str">
        <f t="shared" si="7"/>
        <v/>
      </c>
    </row>
    <row r="248" spans="2:8" x14ac:dyDescent="0.25">
      <c r="B248" s="80" t="str">
        <f t="shared" si="6"/>
        <v/>
      </c>
      <c r="C248" s="80"/>
      <c r="D248" s="80"/>
      <c r="E248" s="80"/>
      <c r="F248" s="80"/>
      <c r="G248" s="81"/>
      <c r="H248" s="88" t="str">
        <f t="shared" si="7"/>
        <v/>
      </c>
    </row>
    <row r="249" spans="2:8" x14ac:dyDescent="0.25">
      <c r="B249" s="80" t="str">
        <f t="shared" si="6"/>
        <v/>
      </c>
      <c r="C249" s="80"/>
      <c r="D249" s="80"/>
      <c r="E249" s="80"/>
      <c r="F249" s="80"/>
      <c r="G249" s="81"/>
      <c r="H249" s="88" t="str">
        <f t="shared" si="7"/>
        <v/>
      </c>
    </row>
    <row r="250" spans="2:8" x14ac:dyDescent="0.25">
      <c r="B250" s="80" t="str">
        <f t="shared" si="6"/>
        <v/>
      </c>
      <c r="C250" s="80"/>
      <c r="D250" s="80"/>
      <c r="E250" s="80"/>
      <c r="F250" s="80"/>
      <c r="G250" s="81"/>
      <c r="H250" s="88" t="str">
        <f t="shared" si="7"/>
        <v/>
      </c>
    </row>
    <row r="251" spans="2:8" x14ac:dyDescent="0.25">
      <c r="B251" s="80" t="str">
        <f t="shared" si="6"/>
        <v/>
      </c>
      <c r="C251" s="80"/>
      <c r="D251" s="80"/>
      <c r="E251" s="80"/>
      <c r="F251" s="80"/>
      <c r="G251" s="81"/>
      <c r="H251" s="88" t="str">
        <f t="shared" si="7"/>
        <v/>
      </c>
    </row>
    <row r="252" spans="2:8" x14ac:dyDescent="0.25">
      <c r="B252" s="80" t="str">
        <f t="shared" si="6"/>
        <v/>
      </c>
      <c r="C252" s="80"/>
      <c r="D252" s="80"/>
      <c r="E252" s="80"/>
      <c r="F252" s="80"/>
      <c r="G252" s="81"/>
      <c r="H252" s="88" t="str">
        <f t="shared" si="7"/>
        <v/>
      </c>
    </row>
    <row r="253" spans="2:8" x14ac:dyDescent="0.25">
      <c r="B253" s="80" t="str">
        <f t="shared" si="6"/>
        <v/>
      </c>
      <c r="C253" s="80"/>
      <c r="D253" s="80"/>
      <c r="E253" s="80"/>
      <c r="F253" s="80"/>
      <c r="G253" s="81"/>
      <c r="H253" s="88" t="str">
        <f t="shared" si="7"/>
        <v/>
      </c>
    </row>
    <row r="254" spans="2:8" x14ac:dyDescent="0.25">
      <c r="B254" s="80" t="str">
        <f t="shared" si="6"/>
        <v/>
      </c>
      <c r="C254" s="80"/>
      <c r="D254" s="80"/>
      <c r="E254" s="80"/>
      <c r="F254" s="80"/>
      <c r="G254" s="81"/>
      <c r="H254" s="88" t="str">
        <f t="shared" si="7"/>
        <v/>
      </c>
    </row>
    <row r="255" spans="2:8" x14ac:dyDescent="0.25">
      <c r="B255" s="80" t="str">
        <f t="shared" si="6"/>
        <v/>
      </c>
      <c r="C255" s="80"/>
      <c r="D255" s="80"/>
      <c r="E255" s="80"/>
      <c r="F255" s="80"/>
      <c r="G255" s="81"/>
      <c r="H255" s="88" t="str">
        <f t="shared" si="7"/>
        <v/>
      </c>
    </row>
    <row r="256" spans="2:8" x14ac:dyDescent="0.25">
      <c r="B256" s="80" t="str">
        <f t="shared" si="6"/>
        <v/>
      </c>
      <c r="C256" s="80"/>
      <c r="D256" s="80"/>
      <c r="E256" s="80"/>
      <c r="F256" s="80"/>
      <c r="G256" s="81"/>
      <c r="H256" s="88" t="str">
        <f t="shared" si="7"/>
        <v/>
      </c>
    </row>
    <row r="257" spans="2:8" x14ac:dyDescent="0.25">
      <c r="B257" s="80" t="str">
        <f t="shared" si="6"/>
        <v/>
      </c>
      <c r="C257" s="80"/>
      <c r="D257" s="80"/>
      <c r="E257" s="80"/>
      <c r="F257" s="80"/>
      <c r="G257" s="81"/>
      <c r="H257" s="88" t="str">
        <f t="shared" si="7"/>
        <v/>
      </c>
    </row>
    <row r="258" spans="2:8" x14ac:dyDescent="0.25">
      <c r="B258" s="80" t="str">
        <f t="shared" si="6"/>
        <v/>
      </c>
      <c r="C258" s="80"/>
      <c r="D258" s="80"/>
      <c r="E258" s="80"/>
      <c r="F258" s="80"/>
      <c r="G258" s="81"/>
      <c r="H258" s="88" t="str">
        <f t="shared" si="7"/>
        <v/>
      </c>
    </row>
    <row r="259" spans="2:8" x14ac:dyDescent="0.25">
      <c r="B259" s="80" t="str">
        <f t="shared" si="6"/>
        <v/>
      </c>
      <c r="C259" s="80"/>
      <c r="D259" s="80"/>
      <c r="E259" s="80"/>
      <c r="F259" s="80"/>
      <c r="G259" s="81"/>
      <c r="H259" s="88" t="str">
        <f t="shared" si="7"/>
        <v/>
      </c>
    </row>
    <row r="260" spans="2:8" x14ac:dyDescent="0.25">
      <c r="B260" s="80" t="str">
        <f t="shared" si="6"/>
        <v/>
      </c>
      <c r="C260" s="80"/>
      <c r="D260" s="80"/>
      <c r="E260" s="80"/>
      <c r="F260" s="80"/>
      <c r="G260" s="81"/>
      <c r="H260" s="88" t="str">
        <f t="shared" si="7"/>
        <v/>
      </c>
    </row>
    <row r="261" spans="2:8" x14ac:dyDescent="0.25">
      <c r="B261" s="80" t="str">
        <f t="shared" si="6"/>
        <v/>
      </c>
      <c r="C261" s="80"/>
      <c r="D261" s="80"/>
      <c r="E261" s="80"/>
      <c r="F261" s="80"/>
      <c r="G261" s="81"/>
      <c r="H261" s="88" t="str">
        <f t="shared" si="7"/>
        <v/>
      </c>
    </row>
    <row r="262" spans="2:8" x14ac:dyDescent="0.25">
      <c r="B262" s="80" t="str">
        <f t="shared" si="6"/>
        <v/>
      </c>
      <c r="C262" s="80"/>
      <c r="D262" s="80"/>
      <c r="E262" s="80"/>
      <c r="F262" s="80"/>
      <c r="G262" s="81"/>
      <c r="H262" s="88" t="str">
        <f t="shared" si="7"/>
        <v/>
      </c>
    </row>
    <row r="263" spans="2:8" x14ac:dyDescent="0.25">
      <c r="B263" s="80" t="str">
        <f t="shared" si="6"/>
        <v/>
      </c>
      <c r="C263" s="80"/>
      <c r="D263" s="80"/>
      <c r="E263" s="80"/>
      <c r="F263" s="80"/>
      <c r="G263" s="81"/>
      <c r="H263" s="88" t="str">
        <f t="shared" si="7"/>
        <v/>
      </c>
    </row>
    <row r="264" spans="2:8" x14ac:dyDescent="0.25">
      <c r="B264" s="80" t="str">
        <f t="shared" si="6"/>
        <v/>
      </c>
      <c r="C264" s="80"/>
      <c r="D264" s="80"/>
      <c r="E264" s="80"/>
      <c r="F264" s="80"/>
      <c r="G264" s="81"/>
      <c r="H264" s="88" t="str">
        <f t="shared" si="7"/>
        <v/>
      </c>
    </row>
    <row r="265" spans="2:8" x14ac:dyDescent="0.25">
      <c r="B265" s="80" t="str">
        <f t="shared" si="6"/>
        <v/>
      </c>
      <c r="C265" s="80"/>
      <c r="D265" s="80"/>
      <c r="E265" s="80"/>
      <c r="F265" s="80"/>
      <c r="G265" s="81"/>
      <c r="H265" s="88" t="str">
        <f t="shared" si="7"/>
        <v/>
      </c>
    </row>
    <row r="266" spans="2:8" x14ac:dyDescent="0.25">
      <c r="B266" s="80" t="str">
        <f t="shared" si="6"/>
        <v/>
      </c>
      <c r="C266" s="80"/>
      <c r="D266" s="80"/>
      <c r="E266" s="80"/>
      <c r="F266" s="80"/>
      <c r="G266" s="81"/>
      <c r="H266" s="88" t="str">
        <f t="shared" si="7"/>
        <v/>
      </c>
    </row>
    <row r="267" spans="2:8" x14ac:dyDescent="0.25">
      <c r="B267" s="80" t="str">
        <f t="shared" si="6"/>
        <v/>
      </c>
      <c r="C267" s="80"/>
      <c r="D267" s="80"/>
      <c r="E267" s="80"/>
      <c r="F267" s="80"/>
      <c r="G267" s="81"/>
      <c r="H267" s="88" t="str">
        <f t="shared" si="7"/>
        <v/>
      </c>
    </row>
    <row r="268" spans="2:8" x14ac:dyDescent="0.25">
      <c r="B268" s="80" t="str">
        <f t="shared" si="6"/>
        <v/>
      </c>
      <c r="C268" s="80"/>
      <c r="D268" s="80"/>
      <c r="E268" s="80"/>
      <c r="F268" s="80"/>
      <c r="G268" s="81"/>
      <c r="H268" s="88" t="str">
        <f t="shared" si="7"/>
        <v/>
      </c>
    </row>
    <row r="269" spans="2:8" x14ac:dyDescent="0.25">
      <c r="B269" s="80" t="str">
        <f t="shared" si="6"/>
        <v/>
      </c>
      <c r="C269" s="80"/>
      <c r="D269" s="80"/>
      <c r="E269" s="80"/>
      <c r="F269" s="80"/>
      <c r="G269" s="81"/>
      <c r="H269" s="88" t="str">
        <f t="shared" si="7"/>
        <v/>
      </c>
    </row>
    <row r="270" spans="2:8" x14ac:dyDescent="0.25">
      <c r="B270" s="80" t="str">
        <f t="shared" si="6"/>
        <v/>
      </c>
      <c r="C270" s="80"/>
      <c r="D270" s="80"/>
      <c r="E270" s="80"/>
      <c r="F270" s="80"/>
      <c r="G270" s="81"/>
      <c r="H270" s="88" t="str">
        <f t="shared" si="7"/>
        <v/>
      </c>
    </row>
    <row r="271" spans="2:8" x14ac:dyDescent="0.25">
      <c r="B271" s="80" t="str">
        <f t="shared" si="6"/>
        <v/>
      </c>
      <c r="C271" s="80"/>
      <c r="D271" s="80"/>
      <c r="E271" s="80"/>
      <c r="F271" s="80"/>
      <c r="G271" s="81"/>
      <c r="H271" s="88" t="str">
        <f t="shared" si="7"/>
        <v/>
      </c>
    </row>
    <row r="272" spans="2:8" x14ac:dyDescent="0.25">
      <c r="B272" s="80" t="str">
        <f t="shared" si="6"/>
        <v/>
      </c>
      <c r="C272" s="80"/>
      <c r="D272" s="80"/>
      <c r="E272" s="80"/>
      <c r="F272" s="80"/>
      <c r="G272" s="81"/>
      <c r="H272" s="88" t="str">
        <f t="shared" si="7"/>
        <v/>
      </c>
    </row>
    <row r="273" spans="2:8" x14ac:dyDescent="0.25">
      <c r="B273" s="80" t="str">
        <f t="shared" si="6"/>
        <v/>
      </c>
      <c r="C273" s="80"/>
      <c r="D273" s="80"/>
      <c r="E273" s="80"/>
      <c r="F273" s="80"/>
      <c r="G273" s="81"/>
      <c r="H273" s="88" t="str">
        <f t="shared" si="7"/>
        <v/>
      </c>
    </row>
    <row r="274" spans="2:8" x14ac:dyDescent="0.25">
      <c r="B274" s="80" t="str">
        <f t="shared" si="6"/>
        <v/>
      </c>
      <c r="C274" s="80"/>
      <c r="D274" s="80"/>
      <c r="E274" s="80"/>
      <c r="F274" s="80"/>
      <c r="G274" s="81"/>
      <c r="H274" s="88" t="str">
        <f t="shared" si="7"/>
        <v/>
      </c>
    </row>
    <row r="275" spans="2:8" x14ac:dyDescent="0.25">
      <c r="B275" s="80" t="str">
        <f t="shared" si="6"/>
        <v/>
      </c>
      <c r="C275" s="80"/>
      <c r="D275" s="80"/>
      <c r="E275" s="80"/>
      <c r="F275" s="80"/>
      <c r="G275" s="81"/>
      <c r="H275" s="88" t="str">
        <f t="shared" si="7"/>
        <v/>
      </c>
    </row>
    <row r="276" spans="2:8" x14ac:dyDescent="0.25">
      <c r="B276" s="80" t="str">
        <f t="shared" si="6"/>
        <v/>
      </c>
      <c r="C276" s="80"/>
      <c r="D276" s="80"/>
      <c r="E276" s="80"/>
      <c r="F276" s="80"/>
      <c r="G276" s="81"/>
      <c r="H276" s="88" t="str">
        <f t="shared" si="7"/>
        <v/>
      </c>
    </row>
    <row r="277" spans="2:8" x14ac:dyDescent="0.25">
      <c r="B277" s="80" t="str">
        <f t="shared" si="6"/>
        <v/>
      </c>
      <c r="C277" s="80"/>
      <c r="D277" s="80"/>
      <c r="E277" s="80"/>
      <c r="F277" s="80"/>
      <c r="G277" s="81"/>
      <c r="H277" s="88" t="str">
        <f t="shared" si="7"/>
        <v/>
      </c>
    </row>
    <row r="278" spans="2:8" x14ac:dyDescent="0.25">
      <c r="B278" s="80" t="str">
        <f t="shared" si="6"/>
        <v/>
      </c>
      <c r="C278" s="80"/>
      <c r="D278" s="80"/>
      <c r="E278" s="80"/>
      <c r="F278" s="80"/>
      <c r="G278" s="81"/>
      <c r="H278" s="88" t="str">
        <f t="shared" si="7"/>
        <v/>
      </c>
    </row>
    <row r="279" spans="2:8" x14ac:dyDescent="0.25">
      <c r="B279" s="80" t="str">
        <f t="shared" si="6"/>
        <v/>
      </c>
      <c r="C279" s="80"/>
      <c r="D279" s="80"/>
      <c r="E279" s="80"/>
      <c r="F279" s="80"/>
      <c r="G279" s="81"/>
      <c r="H279" s="88" t="str">
        <f t="shared" si="7"/>
        <v/>
      </c>
    </row>
    <row r="280" spans="2:8" x14ac:dyDescent="0.25">
      <c r="B280" s="80" t="str">
        <f t="shared" ref="B280:B343" si="8">IF($K265="","",K265)</f>
        <v/>
      </c>
      <c r="C280" s="80"/>
      <c r="D280" s="80"/>
      <c r="E280" s="80"/>
      <c r="F280" s="80"/>
      <c r="G280" s="81"/>
      <c r="H280" s="88" t="str">
        <f t="shared" ref="H280:H343" si="9">IF($L265="","",L265)</f>
        <v/>
      </c>
    </row>
    <row r="281" spans="2:8" x14ac:dyDescent="0.25">
      <c r="B281" s="80" t="str">
        <f t="shared" si="8"/>
        <v/>
      </c>
      <c r="C281" s="80"/>
      <c r="D281" s="80"/>
      <c r="E281" s="80"/>
      <c r="F281" s="80"/>
      <c r="G281" s="81"/>
      <c r="H281" s="88" t="str">
        <f t="shared" si="9"/>
        <v/>
      </c>
    </row>
    <row r="282" spans="2:8" x14ac:dyDescent="0.25">
      <c r="B282" s="80" t="str">
        <f t="shared" si="8"/>
        <v/>
      </c>
      <c r="C282" s="80"/>
      <c r="D282" s="80"/>
      <c r="E282" s="80"/>
      <c r="F282" s="80"/>
      <c r="G282" s="81"/>
      <c r="H282" s="88" t="str">
        <f t="shared" si="9"/>
        <v/>
      </c>
    </row>
    <row r="283" spans="2:8" x14ac:dyDescent="0.25">
      <c r="B283" s="80" t="str">
        <f t="shared" si="8"/>
        <v/>
      </c>
      <c r="C283" s="80"/>
      <c r="D283" s="80"/>
      <c r="E283" s="80"/>
      <c r="F283" s="80"/>
      <c r="G283" s="81"/>
      <c r="H283" s="88" t="str">
        <f t="shared" si="9"/>
        <v/>
      </c>
    </row>
    <row r="284" spans="2:8" x14ac:dyDescent="0.25">
      <c r="B284" s="80" t="str">
        <f t="shared" si="8"/>
        <v/>
      </c>
      <c r="C284" s="80"/>
      <c r="D284" s="80"/>
      <c r="E284" s="80"/>
      <c r="F284" s="80"/>
      <c r="G284" s="81"/>
      <c r="H284" s="88" t="str">
        <f t="shared" si="9"/>
        <v/>
      </c>
    </row>
    <row r="285" spans="2:8" x14ac:dyDescent="0.25">
      <c r="B285" s="80" t="str">
        <f t="shared" si="8"/>
        <v/>
      </c>
      <c r="C285" s="80"/>
      <c r="D285" s="80"/>
      <c r="E285" s="80"/>
      <c r="F285" s="80"/>
      <c r="G285" s="81"/>
      <c r="H285" s="88" t="str">
        <f t="shared" si="9"/>
        <v/>
      </c>
    </row>
    <row r="286" spans="2:8" x14ac:dyDescent="0.25">
      <c r="B286" s="80" t="str">
        <f t="shared" si="8"/>
        <v/>
      </c>
      <c r="C286" s="80"/>
      <c r="D286" s="80"/>
      <c r="E286" s="80"/>
      <c r="F286" s="80"/>
      <c r="G286" s="81"/>
      <c r="H286" s="88" t="str">
        <f t="shared" si="9"/>
        <v/>
      </c>
    </row>
    <row r="287" spans="2:8" x14ac:dyDescent="0.25">
      <c r="B287" s="80" t="str">
        <f t="shared" si="8"/>
        <v/>
      </c>
      <c r="C287" s="80"/>
      <c r="D287" s="80"/>
      <c r="E287" s="80"/>
      <c r="F287" s="80"/>
      <c r="G287" s="81"/>
      <c r="H287" s="88" t="str">
        <f t="shared" si="9"/>
        <v/>
      </c>
    </row>
    <row r="288" spans="2:8" x14ac:dyDescent="0.25">
      <c r="B288" s="80" t="str">
        <f t="shared" si="8"/>
        <v/>
      </c>
      <c r="C288" s="80"/>
      <c r="D288" s="80"/>
      <c r="E288" s="80"/>
      <c r="F288" s="80"/>
      <c r="G288" s="81"/>
      <c r="H288" s="88" t="str">
        <f t="shared" si="9"/>
        <v/>
      </c>
    </row>
    <row r="289" spans="2:8" x14ac:dyDescent="0.25">
      <c r="B289" s="80" t="str">
        <f t="shared" si="8"/>
        <v/>
      </c>
      <c r="C289" s="80"/>
      <c r="D289" s="80"/>
      <c r="E289" s="80"/>
      <c r="F289" s="80"/>
      <c r="G289" s="81"/>
      <c r="H289" s="88" t="str">
        <f t="shared" si="9"/>
        <v/>
      </c>
    </row>
    <row r="290" spans="2:8" x14ac:dyDescent="0.25">
      <c r="B290" s="80" t="str">
        <f t="shared" si="8"/>
        <v/>
      </c>
      <c r="C290" s="80"/>
      <c r="D290" s="80"/>
      <c r="E290" s="80"/>
      <c r="F290" s="80"/>
      <c r="G290" s="81"/>
      <c r="H290" s="88" t="str">
        <f t="shared" si="9"/>
        <v/>
      </c>
    </row>
    <row r="291" spans="2:8" x14ac:dyDescent="0.25">
      <c r="B291" s="80" t="str">
        <f t="shared" si="8"/>
        <v/>
      </c>
      <c r="C291" s="80"/>
      <c r="D291" s="80"/>
      <c r="E291" s="80"/>
      <c r="F291" s="80"/>
      <c r="G291" s="81"/>
      <c r="H291" s="88" t="str">
        <f t="shared" si="9"/>
        <v/>
      </c>
    </row>
    <row r="292" spans="2:8" x14ac:dyDescent="0.25">
      <c r="B292" s="80" t="str">
        <f t="shared" si="8"/>
        <v/>
      </c>
      <c r="C292" s="80"/>
      <c r="D292" s="80"/>
      <c r="E292" s="80"/>
      <c r="F292" s="80"/>
      <c r="G292" s="81"/>
      <c r="H292" s="88" t="str">
        <f t="shared" si="9"/>
        <v/>
      </c>
    </row>
    <row r="293" spans="2:8" x14ac:dyDescent="0.25">
      <c r="B293" s="80" t="str">
        <f t="shared" si="8"/>
        <v/>
      </c>
      <c r="C293" s="80"/>
      <c r="D293" s="80"/>
      <c r="E293" s="80"/>
      <c r="F293" s="80"/>
      <c r="G293" s="81"/>
      <c r="H293" s="88" t="str">
        <f t="shared" si="9"/>
        <v/>
      </c>
    </row>
    <row r="294" spans="2:8" x14ac:dyDescent="0.25">
      <c r="B294" s="80" t="str">
        <f t="shared" si="8"/>
        <v/>
      </c>
      <c r="C294" s="80"/>
      <c r="D294" s="80"/>
      <c r="E294" s="80"/>
      <c r="F294" s="80"/>
      <c r="G294" s="81"/>
      <c r="H294" s="88" t="str">
        <f t="shared" si="9"/>
        <v/>
      </c>
    </row>
    <row r="295" spans="2:8" x14ac:dyDescent="0.25">
      <c r="B295" s="80" t="str">
        <f t="shared" si="8"/>
        <v/>
      </c>
      <c r="C295" s="80"/>
      <c r="D295" s="80"/>
      <c r="E295" s="80"/>
      <c r="F295" s="80"/>
      <c r="G295" s="81"/>
      <c r="H295" s="88" t="str">
        <f t="shared" si="9"/>
        <v/>
      </c>
    </row>
    <row r="296" spans="2:8" x14ac:dyDescent="0.25">
      <c r="B296" s="80" t="str">
        <f t="shared" si="8"/>
        <v/>
      </c>
      <c r="C296" s="80"/>
      <c r="D296" s="80"/>
      <c r="E296" s="80"/>
      <c r="F296" s="80"/>
      <c r="G296" s="81"/>
      <c r="H296" s="88" t="str">
        <f t="shared" si="9"/>
        <v/>
      </c>
    </row>
    <row r="297" spans="2:8" x14ac:dyDescent="0.25">
      <c r="B297" s="80" t="str">
        <f t="shared" si="8"/>
        <v/>
      </c>
      <c r="C297" s="80"/>
      <c r="D297" s="80"/>
      <c r="E297" s="80"/>
      <c r="F297" s="80"/>
      <c r="G297" s="81"/>
      <c r="H297" s="88" t="str">
        <f t="shared" si="9"/>
        <v/>
      </c>
    </row>
    <row r="298" spans="2:8" x14ac:dyDescent="0.25">
      <c r="B298" s="80" t="str">
        <f t="shared" si="8"/>
        <v/>
      </c>
      <c r="C298" s="80"/>
      <c r="D298" s="80"/>
      <c r="E298" s="80"/>
      <c r="F298" s="80"/>
      <c r="G298" s="81"/>
      <c r="H298" s="88" t="str">
        <f t="shared" si="9"/>
        <v/>
      </c>
    </row>
    <row r="299" spans="2:8" x14ac:dyDescent="0.25">
      <c r="B299" s="80" t="str">
        <f t="shared" si="8"/>
        <v/>
      </c>
      <c r="C299" s="80"/>
      <c r="D299" s="80"/>
      <c r="E299" s="80"/>
      <c r="F299" s="80"/>
      <c r="G299" s="81"/>
      <c r="H299" s="88" t="str">
        <f t="shared" si="9"/>
        <v/>
      </c>
    </row>
    <row r="300" spans="2:8" x14ac:dyDescent="0.25">
      <c r="B300" s="80" t="str">
        <f t="shared" si="8"/>
        <v/>
      </c>
      <c r="C300" s="80"/>
      <c r="D300" s="80"/>
      <c r="E300" s="80"/>
      <c r="F300" s="80"/>
      <c r="G300" s="81"/>
      <c r="H300" s="88" t="str">
        <f t="shared" si="9"/>
        <v/>
      </c>
    </row>
    <row r="301" spans="2:8" x14ac:dyDescent="0.25">
      <c r="B301" s="80" t="str">
        <f t="shared" si="8"/>
        <v/>
      </c>
      <c r="C301" s="80"/>
      <c r="D301" s="80"/>
      <c r="E301" s="80"/>
      <c r="F301" s="80"/>
      <c r="G301" s="81"/>
      <c r="H301" s="88" t="str">
        <f t="shared" si="9"/>
        <v/>
      </c>
    </row>
    <row r="302" spans="2:8" x14ac:dyDescent="0.25">
      <c r="B302" s="80" t="str">
        <f t="shared" si="8"/>
        <v/>
      </c>
      <c r="C302" s="80"/>
      <c r="D302" s="80"/>
      <c r="E302" s="80"/>
      <c r="F302" s="80"/>
      <c r="G302" s="81"/>
      <c r="H302" s="88" t="str">
        <f t="shared" si="9"/>
        <v/>
      </c>
    </row>
    <row r="303" spans="2:8" x14ac:dyDescent="0.25">
      <c r="B303" s="80" t="str">
        <f t="shared" si="8"/>
        <v/>
      </c>
      <c r="C303" s="80"/>
      <c r="D303" s="80"/>
      <c r="E303" s="80"/>
      <c r="F303" s="80"/>
      <c r="G303" s="81"/>
      <c r="H303" s="88" t="str">
        <f t="shared" si="9"/>
        <v/>
      </c>
    </row>
    <row r="304" spans="2:8" x14ac:dyDescent="0.25">
      <c r="B304" s="80" t="str">
        <f t="shared" si="8"/>
        <v/>
      </c>
      <c r="C304" s="80"/>
      <c r="D304" s="80"/>
      <c r="E304" s="80"/>
      <c r="F304" s="80"/>
      <c r="G304" s="81"/>
      <c r="H304" s="88" t="str">
        <f t="shared" si="9"/>
        <v/>
      </c>
    </row>
    <row r="305" spans="2:8" x14ac:dyDescent="0.25">
      <c r="B305" s="80" t="str">
        <f t="shared" si="8"/>
        <v/>
      </c>
      <c r="C305" s="80"/>
      <c r="D305" s="80"/>
      <c r="E305" s="80"/>
      <c r="F305" s="80"/>
      <c r="G305" s="81"/>
      <c r="H305" s="88" t="str">
        <f t="shared" si="9"/>
        <v/>
      </c>
    </row>
    <row r="306" spans="2:8" x14ac:dyDescent="0.25">
      <c r="B306" s="80" t="str">
        <f t="shared" si="8"/>
        <v/>
      </c>
      <c r="C306" s="80"/>
      <c r="D306" s="80"/>
      <c r="E306" s="80"/>
      <c r="F306" s="80"/>
      <c r="G306" s="81"/>
      <c r="H306" s="88" t="str">
        <f t="shared" si="9"/>
        <v/>
      </c>
    </row>
    <row r="307" spans="2:8" x14ac:dyDescent="0.25">
      <c r="B307" s="80" t="str">
        <f t="shared" si="8"/>
        <v/>
      </c>
      <c r="C307" s="80"/>
      <c r="D307" s="80"/>
      <c r="E307" s="80"/>
      <c r="F307" s="80"/>
      <c r="G307" s="81"/>
      <c r="H307" s="88" t="str">
        <f t="shared" si="9"/>
        <v/>
      </c>
    </row>
    <row r="308" spans="2:8" x14ac:dyDescent="0.25">
      <c r="B308" s="80" t="str">
        <f t="shared" si="8"/>
        <v/>
      </c>
      <c r="C308" s="80"/>
      <c r="D308" s="80"/>
      <c r="E308" s="80"/>
      <c r="F308" s="80"/>
      <c r="G308" s="81"/>
      <c r="H308" s="88" t="str">
        <f t="shared" si="9"/>
        <v/>
      </c>
    </row>
    <row r="309" spans="2:8" x14ac:dyDescent="0.25">
      <c r="B309" s="80" t="str">
        <f t="shared" si="8"/>
        <v/>
      </c>
      <c r="C309" s="80"/>
      <c r="D309" s="80"/>
      <c r="E309" s="80"/>
      <c r="F309" s="80"/>
      <c r="G309" s="81"/>
      <c r="H309" s="88" t="str">
        <f t="shared" si="9"/>
        <v/>
      </c>
    </row>
    <row r="310" spans="2:8" x14ac:dyDescent="0.25">
      <c r="B310" s="80" t="str">
        <f t="shared" si="8"/>
        <v/>
      </c>
      <c r="C310" s="80"/>
      <c r="D310" s="80"/>
      <c r="E310" s="80"/>
      <c r="F310" s="80"/>
      <c r="G310" s="81"/>
      <c r="H310" s="88" t="str">
        <f t="shared" si="9"/>
        <v/>
      </c>
    </row>
    <row r="311" spans="2:8" x14ac:dyDescent="0.25">
      <c r="B311" s="80" t="str">
        <f t="shared" si="8"/>
        <v/>
      </c>
      <c r="C311" s="80"/>
      <c r="D311" s="80"/>
      <c r="E311" s="80"/>
      <c r="F311" s="80"/>
      <c r="G311" s="81"/>
      <c r="H311" s="88" t="str">
        <f t="shared" si="9"/>
        <v/>
      </c>
    </row>
    <row r="312" spans="2:8" x14ac:dyDescent="0.25">
      <c r="B312" s="80" t="str">
        <f t="shared" si="8"/>
        <v/>
      </c>
      <c r="C312" s="80"/>
      <c r="D312" s="80"/>
      <c r="E312" s="80"/>
      <c r="F312" s="80"/>
      <c r="G312" s="81"/>
      <c r="H312" s="88" t="str">
        <f t="shared" si="9"/>
        <v/>
      </c>
    </row>
    <row r="313" spans="2:8" x14ac:dyDescent="0.25">
      <c r="B313" s="80" t="str">
        <f t="shared" si="8"/>
        <v/>
      </c>
      <c r="C313" s="80"/>
      <c r="D313" s="80"/>
      <c r="E313" s="80"/>
      <c r="F313" s="80"/>
      <c r="G313" s="81"/>
      <c r="H313" s="88" t="str">
        <f t="shared" si="9"/>
        <v/>
      </c>
    </row>
    <row r="314" spans="2:8" x14ac:dyDescent="0.25">
      <c r="B314" s="80" t="str">
        <f t="shared" si="8"/>
        <v/>
      </c>
      <c r="C314" s="80"/>
      <c r="D314" s="80"/>
      <c r="E314" s="80"/>
      <c r="F314" s="80"/>
      <c r="G314" s="81"/>
      <c r="H314" s="88" t="str">
        <f t="shared" si="9"/>
        <v/>
      </c>
    </row>
    <row r="315" spans="2:8" x14ac:dyDescent="0.25">
      <c r="B315" s="80" t="str">
        <f t="shared" si="8"/>
        <v/>
      </c>
      <c r="C315" s="80"/>
      <c r="D315" s="80"/>
      <c r="E315" s="80"/>
      <c r="F315" s="80"/>
      <c r="G315" s="81"/>
      <c r="H315" s="88" t="str">
        <f t="shared" si="9"/>
        <v/>
      </c>
    </row>
    <row r="316" spans="2:8" x14ac:dyDescent="0.25">
      <c r="B316" s="80" t="str">
        <f t="shared" si="8"/>
        <v/>
      </c>
      <c r="C316" s="80"/>
      <c r="D316" s="80"/>
      <c r="E316" s="80"/>
      <c r="F316" s="80"/>
      <c r="G316" s="81"/>
      <c r="H316" s="88" t="str">
        <f t="shared" si="9"/>
        <v/>
      </c>
    </row>
    <row r="317" spans="2:8" x14ac:dyDescent="0.25">
      <c r="B317" s="80" t="str">
        <f t="shared" si="8"/>
        <v/>
      </c>
      <c r="C317" s="80"/>
      <c r="D317" s="80"/>
      <c r="E317" s="80"/>
      <c r="F317" s="80"/>
      <c r="G317" s="81"/>
      <c r="H317" s="88" t="str">
        <f t="shared" si="9"/>
        <v/>
      </c>
    </row>
    <row r="318" spans="2:8" x14ac:dyDescent="0.25">
      <c r="B318" s="80" t="str">
        <f t="shared" si="8"/>
        <v/>
      </c>
      <c r="C318" s="80"/>
      <c r="D318" s="80"/>
      <c r="E318" s="80"/>
      <c r="F318" s="80"/>
      <c r="G318" s="81"/>
      <c r="H318" s="88" t="str">
        <f t="shared" si="9"/>
        <v/>
      </c>
    </row>
    <row r="319" spans="2:8" x14ac:dyDescent="0.25">
      <c r="B319" s="80" t="str">
        <f t="shared" si="8"/>
        <v/>
      </c>
      <c r="C319" s="80"/>
      <c r="D319" s="80"/>
      <c r="E319" s="80"/>
      <c r="F319" s="80"/>
      <c r="G319" s="81"/>
      <c r="H319" s="88" t="str">
        <f t="shared" si="9"/>
        <v/>
      </c>
    </row>
    <row r="320" spans="2:8" x14ac:dyDescent="0.25">
      <c r="B320" s="80" t="str">
        <f t="shared" si="8"/>
        <v/>
      </c>
      <c r="C320" s="80"/>
      <c r="D320" s="80"/>
      <c r="E320" s="80"/>
      <c r="F320" s="80"/>
      <c r="G320" s="81"/>
      <c r="H320" s="88" t="str">
        <f t="shared" si="9"/>
        <v/>
      </c>
    </row>
    <row r="321" spans="2:8" x14ac:dyDescent="0.25">
      <c r="B321" s="80" t="str">
        <f t="shared" si="8"/>
        <v/>
      </c>
      <c r="C321" s="80"/>
      <c r="D321" s="80"/>
      <c r="E321" s="80"/>
      <c r="F321" s="80"/>
      <c r="G321" s="81"/>
      <c r="H321" s="88" t="str">
        <f t="shared" si="9"/>
        <v/>
      </c>
    </row>
    <row r="322" spans="2:8" x14ac:dyDescent="0.25">
      <c r="B322" s="80" t="str">
        <f t="shared" si="8"/>
        <v/>
      </c>
      <c r="C322" s="80"/>
      <c r="D322" s="80"/>
      <c r="E322" s="80"/>
      <c r="F322" s="80"/>
      <c r="G322" s="81"/>
      <c r="H322" s="88" t="str">
        <f t="shared" si="9"/>
        <v/>
      </c>
    </row>
    <row r="323" spans="2:8" x14ac:dyDescent="0.25">
      <c r="B323" s="80" t="str">
        <f t="shared" si="8"/>
        <v/>
      </c>
      <c r="C323" s="80"/>
      <c r="D323" s="80"/>
      <c r="E323" s="80"/>
      <c r="F323" s="80"/>
      <c r="G323" s="81"/>
      <c r="H323" s="88" t="str">
        <f t="shared" si="9"/>
        <v/>
      </c>
    </row>
    <row r="324" spans="2:8" x14ac:dyDescent="0.25">
      <c r="B324" s="80" t="str">
        <f t="shared" si="8"/>
        <v/>
      </c>
      <c r="C324" s="80"/>
      <c r="D324" s="80"/>
      <c r="E324" s="80"/>
      <c r="F324" s="80"/>
      <c r="G324" s="81"/>
      <c r="H324" s="88" t="str">
        <f t="shared" si="9"/>
        <v/>
      </c>
    </row>
    <row r="325" spans="2:8" x14ac:dyDescent="0.25">
      <c r="B325" s="80" t="str">
        <f t="shared" si="8"/>
        <v/>
      </c>
      <c r="C325" s="80"/>
      <c r="D325" s="80"/>
      <c r="E325" s="80"/>
      <c r="F325" s="80"/>
      <c r="G325" s="81"/>
      <c r="H325" s="88" t="str">
        <f t="shared" si="9"/>
        <v/>
      </c>
    </row>
    <row r="326" spans="2:8" x14ac:dyDescent="0.25">
      <c r="B326" s="80" t="str">
        <f t="shared" si="8"/>
        <v/>
      </c>
      <c r="C326" s="80"/>
      <c r="D326" s="80"/>
      <c r="E326" s="80"/>
      <c r="F326" s="80"/>
      <c r="G326" s="81"/>
      <c r="H326" s="88" t="str">
        <f t="shared" si="9"/>
        <v/>
      </c>
    </row>
    <row r="327" spans="2:8" x14ac:dyDescent="0.25">
      <c r="B327" s="80" t="str">
        <f t="shared" si="8"/>
        <v/>
      </c>
      <c r="C327" s="80"/>
      <c r="D327" s="80"/>
      <c r="E327" s="80"/>
      <c r="F327" s="80"/>
      <c r="G327" s="81"/>
      <c r="H327" s="88" t="str">
        <f t="shared" si="9"/>
        <v/>
      </c>
    </row>
    <row r="328" spans="2:8" x14ac:dyDescent="0.25">
      <c r="B328" s="80" t="str">
        <f t="shared" si="8"/>
        <v/>
      </c>
      <c r="C328" s="80"/>
      <c r="D328" s="80"/>
      <c r="E328" s="80"/>
      <c r="F328" s="80"/>
      <c r="G328" s="81"/>
      <c r="H328" s="88" t="str">
        <f t="shared" si="9"/>
        <v/>
      </c>
    </row>
    <row r="329" spans="2:8" x14ac:dyDescent="0.25">
      <c r="B329" s="80" t="str">
        <f t="shared" si="8"/>
        <v/>
      </c>
      <c r="C329" s="80"/>
      <c r="D329" s="80"/>
      <c r="E329" s="80"/>
      <c r="F329" s="80"/>
      <c r="G329" s="81"/>
      <c r="H329" s="88" t="str">
        <f t="shared" si="9"/>
        <v/>
      </c>
    </row>
    <row r="330" spans="2:8" x14ac:dyDescent="0.25">
      <c r="B330" s="80" t="str">
        <f t="shared" si="8"/>
        <v/>
      </c>
      <c r="C330" s="80"/>
      <c r="D330" s="80"/>
      <c r="E330" s="80"/>
      <c r="F330" s="80"/>
      <c r="G330" s="81"/>
      <c r="H330" s="88" t="str">
        <f t="shared" si="9"/>
        <v/>
      </c>
    </row>
    <row r="331" spans="2:8" x14ac:dyDescent="0.25">
      <c r="B331" s="80" t="str">
        <f t="shared" si="8"/>
        <v/>
      </c>
      <c r="C331" s="80"/>
      <c r="D331" s="80"/>
      <c r="E331" s="80"/>
      <c r="F331" s="80"/>
      <c r="G331" s="81"/>
      <c r="H331" s="88" t="str">
        <f t="shared" si="9"/>
        <v/>
      </c>
    </row>
    <row r="332" spans="2:8" x14ac:dyDescent="0.25">
      <c r="B332" s="80" t="str">
        <f t="shared" si="8"/>
        <v/>
      </c>
      <c r="C332" s="80"/>
      <c r="D332" s="80"/>
      <c r="E332" s="80"/>
      <c r="F332" s="80"/>
      <c r="G332" s="81"/>
      <c r="H332" s="88" t="str">
        <f t="shared" si="9"/>
        <v/>
      </c>
    </row>
    <row r="333" spans="2:8" x14ac:dyDescent="0.25">
      <c r="B333" s="80" t="str">
        <f t="shared" si="8"/>
        <v/>
      </c>
      <c r="C333" s="80"/>
      <c r="D333" s="80"/>
      <c r="E333" s="80"/>
      <c r="F333" s="80"/>
      <c r="G333" s="81"/>
      <c r="H333" s="88" t="str">
        <f t="shared" si="9"/>
        <v/>
      </c>
    </row>
    <row r="334" spans="2:8" x14ac:dyDescent="0.25">
      <c r="B334" s="80" t="str">
        <f t="shared" si="8"/>
        <v/>
      </c>
      <c r="C334" s="80"/>
      <c r="D334" s="80"/>
      <c r="E334" s="80"/>
      <c r="F334" s="80"/>
      <c r="G334" s="81"/>
      <c r="H334" s="88" t="str">
        <f t="shared" si="9"/>
        <v/>
      </c>
    </row>
    <row r="335" spans="2:8" x14ac:dyDescent="0.25">
      <c r="B335" s="80" t="str">
        <f t="shared" si="8"/>
        <v/>
      </c>
      <c r="C335" s="80"/>
      <c r="D335" s="80"/>
      <c r="E335" s="80"/>
      <c r="F335" s="80"/>
      <c r="G335" s="81"/>
      <c r="H335" s="88" t="str">
        <f t="shared" si="9"/>
        <v/>
      </c>
    </row>
    <row r="336" spans="2:8" x14ac:dyDescent="0.25">
      <c r="B336" s="80" t="str">
        <f t="shared" si="8"/>
        <v/>
      </c>
      <c r="C336" s="80"/>
      <c r="D336" s="80"/>
      <c r="E336" s="80"/>
      <c r="F336" s="80"/>
      <c r="G336" s="81"/>
      <c r="H336" s="88" t="str">
        <f t="shared" si="9"/>
        <v/>
      </c>
    </row>
    <row r="337" spans="2:8" x14ac:dyDescent="0.25">
      <c r="B337" s="80" t="str">
        <f t="shared" si="8"/>
        <v/>
      </c>
      <c r="C337" s="80"/>
      <c r="D337" s="80"/>
      <c r="E337" s="80"/>
      <c r="F337" s="80"/>
      <c r="G337" s="81"/>
      <c r="H337" s="88" t="str">
        <f t="shared" si="9"/>
        <v/>
      </c>
    </row>
    <row r="338" spans="2:8" x14ac:dyDescent="0.25">
      <c r="B338" s="80" t="str">
        <f t="shared" si="8"/>
        <v/>
      </c>
      <c r="C338" s="80"/>
      <c r="D338" s="80"/>
      <c r="E338" s="80"/>
      <c r="F338" s="80"/>
      <c r="G338" s="81"/>
      <c r="H338" s="88" t="str">
        <f t="shared" si="9"/>
        <v/>
      </c>
    </row>
    <row r="339" spans="2:8" x14ac:dyDescent="0.25">
      <c r="B339" s="80" t="str">
        <f t="shared" si="8"/>
        <v/>
      </c>
      <c r="C339" s="80"/>
      <c r="D339" s="80"/>
      <c r="E339" s="80"/>
      <c r="F339" s="80"/>
      <c r="G339" s="81"/>
      <c r="H339" s="88" t="str">
        <f t="shared" si="9"/>
        <v/>
      </c>
    </row>
    <row r="340" spans="2:8" x14ac:dyDescent="0.25">
      <c r="B340" s="80" t="str">
        <f t="shared" si="8"/>
        <v/>
      </c>
      <c r="C340" s="80"/>
      <c r="D340" s="80"/>
      <c r="E340" s="80"/>
      <c r="F340" s="80"/>
      <c r="G340" s="81"/>
      <c r="H340" s="88" t="str">
        <f t="shared" si="9"/>
        <v/>
      </c>
    </row>
    <row r="341" spans="2:8" x14ac:dyDescent="0.25">
      <c r="B341" s="80" t="str">
        <f t="shared" si="8"/>
        <v/>
      </c>
      <c r="C341" s="80"/>
      <c r="D341" s="80"/>
      <c r="E341" s="80"/>
      <c r="F341" s="80"/>
      <c r="G341" s="81"/>
      <c r="H341" s="88" t="str">
        <f t="shared" si="9"/>
        <v/>
      </c>
    </row>
    <row r="342" spans="2:8" x14ac:dyDescent="0.25">
      <c r="B342" s="80" t="str">
        <f t="shared" si="8"/>
        <v/>
      </c>
      <c r="C342" s="80"/>
      <c r="D342" s="80"/>
      <c r="E342" s="80"/>
      <c r="F342" s="80"/>
      <c r="G342" s="81"/>
      <c r="H342" s="88" t="str">
        <f t="shared" si="9"/>
        <v/>
      </c>
    </row>
    <row r="343" spans="2:8" x14ac:dyDescent="0.25">
      <c r="B343" s="80" t="str">
        <f t="shared" si="8"/>
        <v/>
      </c>
      <c r="C343" s="80"/>
      <c r="D343" s="80"/>
      <c r="E343" s="80"/>
      <c r="F343" s="80"/>
      <c r="G343" s="81"/>
      <c r="H343" s="88" t="str">
        <f t="shared" si="9"/>
        <v/>
      </c>
    </row>
    <row r="344" spans="2:8" x14ac:dyDescent="0.25">
      <c r="B344" s="80" t="str">
        <f t="shared" ref="B344:B407" si="10">IF($K329="","",K329)</f>
        <v/>
      </c>
      <c r="C344" s="80"/>
      <c r="D344" s="80"/>
      <c r="E344" s="80"/>
      <c r="F344" s="80"/>
      <c r="G344" s="81"/>
      <c r="H344" s="88" t="str">
        <f t="shared" ref="H344:H407" si="11">IF($L329="","",L329)</f>
        <v/>
      </c>
    </row>
    <row r="345" spans="2:8" x14ac:dyDescent="0.25">
      <c r="B345" s="80" t="str">
        <f t="shared" si="10"/>
        <v/>
      </c>
      <c r="C345" s="80"/>
      <c r="D345" s="80"/>
      <c r="E345" s="80"/>
      <c r="F345" s="80"/>
      <c r="G345" s="81"/>
      <c r="H345" s="88" t="str">
        <f t="shared" si="11"/>
        <v/>
      </c>
    </row>
    <row r="346" spans="2:8" x14ac:dyDescent="0.25">
      <c r="B346" s="80" t="str">
        <f t="shared" si="10"/>
        <v/>
      </c>
      <c r="C346" s="80"/>
      <c r="D346" s="80"/>
      <c r="E346" s="80"/>
      <c r="F346" s="80"/>
      <c r="G346" s="81"/>
      <c r="H346" s="88" t="str">
        <f t="shared" si="11"/>
        <v/>
      </c>
    </row>
    <row r="347" spans="2:8" x14ac:dyDescent="0.25">
      <c r="B347" s="80" t="str">
        <f t="shared" si="10"/>
        <v/>
      </c>
      <c r="C347" s="80"/>
      <c r="D347" s="80"/>
      <c r="E347" s="80"/>
      <c r="F347" s="80"/>
      <c r="G347" s="81"/>
      <c r="H347" s="88" t="str">
        <f t="shared" si="11"/>
        <v/>
      </c>
    </row>
    <row r="348" spans="2:8" x14ac:dyDescent="0.25">
      <c r="B348" s="80" t="str">
        <f t="shared" si="10"/>
        <v/>
      </c>
      <c r="C348" s="80"/>
      <c r="D348" s="80"/>
      <c r="E348" s="80"/>
      <c r="F348" s="80"/>
      <c r="G348" s="81"/>
      <c r="H348" s="88" t="str">
        <f t="shared" si="11"/>
        <v/>
      </c>
    </row>
    <row r="349" spans="2:8" x14ac:dyDescent="0.25">
      <c r="B349" s="80" t="str">
        <f t="shared" si="10"/>
        <v/>
      </c>
      <c r="C349" s="80"/>
      <c r="D349" s="80"/>
      <c r="E349" s="80"/>
      <c r="F349" s="80"/>
      <c r="G349" s="81"/>
      <c r="H349" s="88" t="str">
        <f t="shared" si="11"/>
        <v/>
      </c>
    </row>
    <row r="350" spans="2:8" x14ac:dyDescent="0.25">
      <c r="B350" s="80" t="str">
        <f t="shared" si="10"/>
        <v/>
      </c>
      <c r="C350" s="80"/>
      <c r="D350" s="80"/>
      <c r="E350" s="80"/>
      <c r="F350" s="80"/>
      <c r="G350" s="81"/>
      <c r="H350" s="88" t="str">
        <f t="shared" si="11"/>
        <v/>
      </c>
    </row>
    <row r="351" spans="2:8" x14ac:dyDescent="0.25">
      <c r="B351" s="80" t="str">
        <f t="shared" si="10"/>
        <v/>
      </c>
      <c r="C351" s="80"/>
      <c r="D351" s="80"/>
      <c r="E351" s="80"/>
      <c r="F351" s="80"/>
      <c r="G351" s="81"/>
      <c r="H351" s="88" t="str">
        <f t="shared" si="11"/>
        <v/>
      </c>
    </row>
    <row r="352" spans="2:8" x14ac:dyDescent="0.25">
      <c r="B352" s="80" t="str">
        <f t="shared" si="10"/>
        <v/>
      </c>
      <c r="C352" s="80"/>
      <c r="D352" s="80"/>
      <c r="E352" s="80"/>
      <c r="F352" s="80"/>
      <c r="G352" s="81"/>
      <c r="H352" s="88" t="str">
        <f t="shared" si="11"/>
        <v/>
      </c>
    </row>
    <row r="353" spans="2:8" x14ac:dyDescent="0.25">
      <c r="B353" s="80" t="str">
        <f t="shared" si="10"/>
        <v/>
      </c>
      <c r="C353" s="80"/>
      <c r="D353" s="80"/>
      <c r="E353" s="80"/>
      <c r="F353" s="80"/>
      <c r="G353" s="81"/>
      <c r="H353" s="88" t="str">
        <f t="shared" si="11"/>
        <v/>
      </c>
    </row>
    <row r="354" spans="2:8" x14ac:dyDescent="0.25">
      <c r="B354" s="80" t="str">
        <f t="shared" si="10"/>
        <v/>
      </c>
      <c r="C354" s="80"/>
      <c r="D354" s="80"/>
      <c r="E354" s="80"/>
      <c r="F354" s="80"/>
      <c r="G354" s="81"/>
      <c r="H354" s="88" t="str">
        <f t="shared" si="11"/>
        <v/>
      </c>
    </row>
    <row r="355" spans="2:8" x14ac:dyDescent="0.25">
      <c r="B355" s="80" t="str">
        <f t="shared" si="10"/>
        <v/>
      </c>
      <c r="C355" s="80"/>
      <c r="D355" s="80"/>
      <c r="E355" s="80"/>
      <c r="F355" s="80"/>
      <c r="G355" s="81"/>
      <c r="H355" s="88" t="str">
        <f t="shared" si="11"/>
        <v/>
      </c>
    </row>
    <row r="356" spans="2:8" x14ac:dyDescent="0.25">
      <c r="B356" s="80" t="str">
        <f t="shared" si="10"/>
        <v/>
      </c>
      <c r="C356" s="80"/>
      <c r="D356" s="80"/>
      <c r="E356" s="80"/>
      <c r="F356" s="80"/>
      <c r="G356" s="81"/>
      <c r="H356" s="88" t="str">
        <f t="shared" si="11"/>
        <v/>
      </c>
    </row>
    <row r="357" spans="2:8" x14ac:dyDescent="0.25">
      <c r="B357" s="80" t="str">
        <f t="shared" si="10"/>
        <v/>
      </c>
      <c r="C357" s="80"/>
      <c r="D357" s="80"/>
      <c r="E357" s="80"/>
      <c r="F357" s="80"/>
      <c r="G357" s="81"/>
      <c r="H357" s="88" t="str">
        <f t="shared" si="11"/>
        <v/>
      </c>
    </row>
    <row r="358" spans="2:8" x14ac:dyDescent="0.25">
      <c r="B358" s="80" t="str">
        <f t="shared" si="10"/>
        <v/>
      </c>
      <c r="C358" s="80"/>
      <c r="D358" s="80"/>
      <c r="E358" s="80"/>
      <c r="F358" s="80"/>
      <c r="G358" s="81"/>
      <c r="H358" s="88" t="str">
        <f t="shared" si="11"/>
        <v/>
      </c>
    </row>
    <row r="359" spans="2:8" x14ac:dyDescent="0.25">
      <c r="B359" s="80" t="str">
        <f t="shared" si="10"/>
        <v/>
      </c>
      <c r="C359" s="80"/>
      <c r="D359" s="80"/>
      <c r="E359" s="80"/>
      <c r="F359" s="80"/>
      <c r="G359" s="81"/>
      <c r="H359" s="88" t="str">
        <f t="shared" si="11"/>
        <v/>
      </c>
    </row>
    <row r="360" spans="2:8" x14ac:dyDescent="0.25">
      <c r="B360" s="80" t="str">
        <f t="shared" si="10"/>
        <v/>
      </c>
      <c r="C360" s="80"/>
      <c r="D360" s="80"/>
      <c r="E360" s="80"/>
      <c r="F360" s="80"/>
      <c r="G360" s="81"/>
      <c r="H360" s="88" t="str">
        <f t="shared" si="11"/>
        <v/>
      </c>
    </row>
    <row r="361" spans="2:8" x14ac:dyDescent="0.25">
      <c r="B361" s="80" t="str">
        <f t="shared" si="10"/>
        <v/>
      </c>
      <c r="C361" s="80"/>
      <c r="D361" s="80"/>
      <c r="E361" s="80"/>
      <c r="F361" s="80"/>
      <c r="G361" s="81"/>
      <c r="H361" s="88" t="str">
        <f t="shared" si="11"/>
        <v/>
      </c>
    </row>
    <row r="362" spans="2:8" x14ac:dyDescent="0.25">
      <c r="B362" s="80" t="str">
        <f t="shared" si="10"/>
        <v/>
      </c>
      <c r="C362" s="80"/>
      <c r="D362" s="80"/>
      <c r="E362" s="80"/>
      <c r="F362" s="80"/>
      <c r="G362" s="81"/>
      <c r="H362" s="88" t="str">
        <f t="shared" si="11"/>
        <v/>
      </c>
    </row>
    <row r="363" spans="2:8" x14ac:dyDescent="0.25">
      <c r="B363" s="80" t="str">
        <f t="shared" si="10"/>
        <v/>
      </c>
      <c r="C363" s="80"/>
      <c r="D363" s="80"/>
      <c r="E363" s="80"/>
      <c r="F363" s="80"/>
      <c r="G363" s="81"/>
      <c r="H363" s="88" t="str">
        <f t="shared" si="11"/>
        <v/>
      </c>
    </row>
    <row r="364" spans="2:8" x14ac:dyDescent="0.25">
      <c r="B364" s="80" t="str">
        <f t="shared" si="10"/>
        <v/>
      </c>
      <c r="C364" s="80"/>
      <c r="D364" s="80"/>
      <c r="E364" s="80"/>
      <c r="F364" s="80"/>
      <c r="G364" s="81"/>
      <c r="H364" s="88" t="str">
        <f t="shared" si="11"/>
        <v/>
      </c>
    </row>
    <row r="365" spans="2:8" x14ac:dyDescent="0.25">
      <c r="B365" s="80" t="str">
        <f t="shared" si="10"/>
        <v/>
      </c>
      <c r="C365" s="80"/>
      <c r="D365" s="80"/>
      <c r="E365" s="80"/>
      <c r="F365" s="80"/>
      <c r="G365" s="81"/>
      <c r="H365" s="88" t="str">
        <f t="shared" si="11"/>
        <v/>
      </c>
    </row>
    <row r="366" spans="2:8" x14ac:dyDescent="0.25">
      <c r="B366" s="80" t="str">
        <f t="shared" si="10"/>
        <v/>
      </c>
      <c r="C366" s="80"/>
      <c r="D366" s="80"/>
      <c r="E366" s="80"/>
      <c r="F366" s="80"/>
      <c r="G366" s="81"/>
      <c r="H366" s="88" t="str">
        <f t="shared" si="11"/>
        <v/>
      </c>
    </row>
    <row r="367" spans="2:8" x14ac:dyDescent="0.25">
      <c r="B367" s="80" t="str">
        <f t="shared" si="10"/>
        <v/>
      </c>
      <c r="C367" s="80"/>
      <c r="D367" s="80"/>
      <c r="E367" s="80"/>
      <c r="F367" s="80"/>
      <c r="G367" s="81"/>
      <c r="H367" s="88" t="str">
        <f t="shared" si="11"/>
        <v/>
      </c>
    </row>
    <row r="368" spans="2:8" x14ac:dyDescent="0.25">
      <c r="B368" s="80" t="str">
        <f t="shared" si="10"/>
        <v/>
      </c>
      <c r="C368" s="80"/>
      <c r="D368" s="80"/>
      <c r="E368" s="80"/>
      <c r="F368" s="80"/>
      <c r="G368" s="81"/>
      <c r="H368" s="88" t="str">
        <f t="shared" si="11"/>
        <v/>
      </c>
    </row>
    <row r="369" spans="2:8" x14ac:dyDescent="0.25">
      <c r="B369" s="80" t="str">
        <f t="shared" si="10"/>
        <v/>
      </c>
      <c r="C369" s="80"/>
      <c r="D369" s="80"/>
      <c r="E369" s="80"/>
      <c r="F369" s="80"/>
      <c r="G369" s="81"/>
      <c r="H369" s="88" t="str">
        <f t="shared" si="11"/>
        <v/>
      </c>
    </row>
    <row r="370" spans="2:8" x14ac:dyDescent="0.25">
      <c r="B370" s="80" t="str">
        <f t="shared" si="10"/>
        <v/>
      </c>
      <c r="C370" s="80"/>
      <c r="D370" s="80"/>
      <c r="E370" s="80"/>
      <c r="F370" s="80"/>
      <c r="G370" s="81"/>
      <c r="H370" s="88" t="str">
        <f t="shared" si="11"/>
        <v/>
      </c>
    </row>
    <row r="371" spans="2:8" x14ac:dyDescent="0.25">
      <c r="B371" s="80" t="str">
        <f t="shared" si="10"/>
        <v/>
      </c>
      <c r="C371" s="80"/>
      <c r="D371" s="80"/>
      <c r="E371" s="80"/>
      <c r="F371" s="80"/>
      <c r="G371" s="81"/>
      <c r="H371" s="88" t="str">
        <f t="shared" si="11"/>
        <v/>
      </c>
    </row>
    <row r="372" spans="2:8" x14ac:dyDescent="0.25">
      <c r="B372" s="80" t="str">
        <f t="shared" si="10"/>
        <v/>
      </c>
      <c r="C372" s="80"/>
      <c r="D372" s="80"/>
      <c r="E372" s="80"/>
      <c r="F372" s="80"/>
      <c r="G372" s="81"/>
      <c r="H372" s="88" t="str">
        <f t="shared" si="11"/>
        <v/>
      </c>
    </row>
    <row r="373" spans="2:8" x14ac:dyDescent="0.25">
      <c r="B373" s="80" t="str">
        <f t="shared" si="10"/>
        <v/>
      </c>
      <c r="C373" s="80"/>
      <c r="D373" s="80"/>
      <c r="E373" s="80"/>
      <c r="F373" s="80"/>
      <c r="G373" s="81"/>
      <c r="H373" s="88" t="str">
        <f t="shared" si="11"/>
        <v/>
      </c>
    </row>
    <row r="374" spans="2:8" x14ac:dyDescent="0.25">
      <c r="B374" s="80" t="str">
        <f t="shared" si="10"/>
        <v/>
      </c>
      <c r="C374" s="80"/>
      <c r="D374" s="80"/>
      <c r="E374" s="80"/>
      <c r="F374" s="80"/>
      <c r="G374" s="81"/>
      <c r="H374" s="88" t="str">
        <f t="shared" si="11"/>
        <v/>
      </c>
    </row>
    <row r="375" spans="2:8" x14ac:dyDescent="0.25">
      <c r="B375" s="80" t="str">
        <f t="shared" si="10"/>
        <v/>
      </c>
      <c r="C375" s="80"/>
      <c r="D375" s="80"/>
      <c r="E375" s="80"/>
      <c r="F375" s="80"/>
      <c r="G375" s="81"/>
      <c r="H375" s="88" t="str">
        <f t="shared" si="11"/>
        <v/>
      </c>
    </row>
    <row r="376" spans="2:8" x14ac:dyDescent="0.25">
      <c r="B376" s="80" t="str">
        <f t="shared" si="10"/>
        <v/>
      </c>
      <c r="C376" s="80"/>
      <c r="D376" s="80"/>
      <c r="E376" s="80"/>
      <c r="F376" s="80"/>
      <c r="G376" s="81"/>
      <c r="H376" s="88" t="str">
        <f t="shared" si="11"/>
        <v/>
      </c>
    </row>
    <row r="377" spans="2:8" x14ac:dyDescent="0.25">
      <c r="B377" s="80" t="str">
        <f t="shared" si="10"/>
        <v/>
      </c>
      <c r="C377" s="80"/>
      <c r="D377" s="80"/>
      <c r="E377" s="80"/>
      <c r="F377" s="80"/>
      <c r="G377" s="81"/>
      <c r="H377" s="88" t="str">
        <f t="shared" si="11"/>
        <v/>
      </c>
    </row>
    <row r="378" spans="2:8" x14ac:dyDescent="0.25">
      <c r="B378" s="80" t="str">
        <f t="shared" si="10"/>
        <v/>
      </c>
      <c r="C378" s="80"/>
      <c r="D378" s="80"/>
      <c r="E378" s="80"/>
      <c r="F378" s="80"/>
      <c r="G378" s="81"/>
      <c r="H378" s="88" t="str">
        <f t="shared" si="11"/>
        <v/>
      </c>
    </row>
    <row r="379" spans="2:8" x14ac:dyDescent="0.25">
      <c r="B379" s="80" t="str">
        <f t="shared" si="10"/>
        <v/>
      </c>
      <c r="C379" s="80"/>
      <c r="D379" s="80"/>
      <c r="E379" s="80"/>
      <c r="F379" s="80"/>
      <c r="G379" s="81"/>
      <c r="H379" s="88" t="str">
        <f t="shared" si="11"/>
        <v/>
      </c>
    </row>
    <row r="380" spans="2:8" x14ac:dyDescent="0.25">
      <c r="B380" s="80" t="str">
        <f t="shared" si="10"/>
        <v/>
      </c>
      <c r="C380" s="80"/>
      <c r="D380" s="80"/>
      <c r="E380" s="80"/>
      <c r="F380" s="80"/>
      <c r="G380" s="81"/>
      <c r="H380" s="88" t="str">
        <f t="shared" si="11"/>
        <v/>
      </c>
    </row>
    <row r="381" spans="2:8" x14ac:dyDescent="0.25">
      <c r="B381" s="80" t="str">
        <f t="shared" si="10"/>
        <v/>
      </c>
      <c r="C381" s="80"/>
      <c r="D381" s="80"/>
      <c r="E381" s="80"/>
      <c r="F381" s="80"/>
      <c r="G381" s="81"/>
      <c r="H381" s="88" t="str">
        <f t="shared" si="11"/>
        <v/>
      </c>
    </row>
    <row r="382" spans="2:8" x14ac:dyDescent="0.25">
      <c r="B382" s="80" t="str">
        <f t="shared" si="10"/>
        <v/>
      </c>
      <c r="C382" s="80"/>
      <c r="D382" s="80"/>
      <c r="E382" s="80"/>
      <c r="F382" s="80"/>
      <c r="G382" s="81"/>
      <c r="H382" s="88" t="str">
        <f t="shared" si="11"/>
        <v/>
      </c>
    </row>
    <row r="383" spans="2:8" x14ac:dyDescent="0.25">
      <c r="B383" s="80" t="str">
        <f t="shared" si="10"/>
        <v/>
      </c>
      <c r="C383" s="80"/>
      <c r="D383" s="80"/>
      <c r="E383" s="80"/>
      <c r="F383" s="80"/>
      <c r="G383" s="81"/>
      <c r="H383" s="88" t="str">
        <f t="shared" si="11"/>
        <v/>
      </c>
    </row>
    <row r="384" spans="2:8" x14ac:dyDescent="0.25">
      <c r="B384" s="80" t="str">
        <f t="shared" si="10"/>
        <v/>
      </c>
      <c r="C384" s="80"/>
      <c r="D384" s="80"/>
      <c r="E384" s="80"/>
      <c r="F384" s="80"/>
      <c r="G384" s="81"/>
      <c r="H384" s="88" t="str">
        <f t="shared" si="11"/>
        <v/>
      </c>
    </row>
    <row r="385" spans="2:8" x14ac:dyDescent="0.25">
      <c r="B385" s="80" t="str">
        <f t="shared" si="10"/>
        <v/>
      </c>
      <c r="C385" s="80"/>
      <c r="D385" s="80"/>
      <c r="E385" s="80"/>
      <c r="F385" s="80"/>
      <c r="G385" s="81"/>
      <c r="H385" s="88" t="str">
        <f t="shared" si="11"/>
        <v/>
      </c>
    </row>
    <row r="386" spans="2:8" x14ac:dyDescent="0.25">
      <c r="B386" s="80" t="str">
        <f t="shared" si="10"/>
        <v/>
      </c>
      <c r="C386" s="80"/>
      <c r="D386" s="80"/>
      <c r="E386" s="80"/>
      <c r="F386" s="80"/>
      <c r="G386" s="81"/>
      <c r="H386" s="88" t="str">
        <f t="shared" si="11"/>
        <v/>
      </c>
    </row>
    <row r="387" spans="2:8" x14ac:dyDescent="0.25">
      <c r="B387" s="80" t="str">
        <f t="shared" si="10"/>
        <v/>
      </c>
      <c r="C387" s="80"/>
      <c r="D387" s="80"/>
      <c r="E387" s="80"/>
      <c r="F387" s="80"/>
      <c r="G387" s="81"/>
      <c r="H387" s="88" t="str">
        <f t="shared" si="11"/>
        <v/>
      </c>
    </row>
    <row r="388" spans="2:8" x14ac:dyDescent="0.25">
      <c r="B388" s="80" t="str">
        <f t="shared" si="10"/>
        <v/>
      </c>
      <c r="C388" s="80"/>
      <c r="D388" s="80"/>
      <c r="E388" s="80"/>
      <c r="F388" s="80"/>
      <c r="G388" s="81"/>
      <c r="H388" s="88" t="str">
        <f t="shared" si="11"/>
        <v/>
      </c>
    </row>
    <row r="389" spans="2:8" x14ac:dyDescent="0.25">
      <c r="B389" s="80" t="str">
        <f t="shared" si="10"/>
        <v/>
      </c>
      <c r="C389" s="80"/>
      <c r="D389" s="80"/>
      <c r="E389" s="80"/>
      <c r="F389" s="80"/>
      <c r="G389" s="81"/>
      <c r="H389" s="88" t="str">
        <f t="shared" si="11"/>
        <v/>
      </c>
    </row>
    <row r="390" spans="2:8" x14ac:dyDescent="0.25">
      <c r="B390" s="80" t="str">
        <f t="shared" si="10"/>
        <v/>
      </c>
      <c r="C390" s="80"/>
      <c r="D390" s="80"/>
      <c r="E390" s="80"/>
      <c r="F390" s="80"/>
      <c r="G390" s="81"/>
      <c r="H390" s="88" t="str">
        <f t="shared" si="11"/>
        <v/>
      </c>
    </row>
    <row r="391" spans="2:8" x14ac:dyDescent="0.25">
      <c r="B391" s="80" t="str">
        <f t="shared" si="10"/>
        <v/>
      </c>
      <c r="C391" s="80"/>
      <c r="D391" s="80"/>
      <c r="E391" s="80"/>
      <c r="F391" s="80"/>
      <c r="G391" s="81"/>
      <c r="H391" s="88" t="str">
        <f t="shared" si="11"/>
        <v/>
      </c>
    </row>
    <row r="392" spans="2:8" x14ac:dyDescent="0.25">
      <c r="B392" s="80" t="str">
        <f t="shared" si="10"/>
        <v/>
      </c>
      <c r="C392" s="80"/>
      <c r="D392" s="80"/>
      <c r="E392" s="80"/>
      <c r="F392" s="80"/>
      <c r="G392" s="81"/>
      <c r="H392" s="88" t="str">
        <f t="shared" si="11"/>
        <v/>
      </c>
    </row>
    <row r="393" spans="2:8" x14ac:dyDescent="0.25">
      <c r="B393" s="80" t="str">
        <f t="shared" si="10"/>
        <v/>
      </c>
      <c r="C393" s="80"/>
      <c r="D393" s="80"/>
      <c r="E393" s="80"/>
      <c r="F393" s="80"/>
      <c r="G393" s="81"/>
      <c r="H393" s="88" t="str">
        <f t="shared" si="11"/>
        <v/>
      </c>
    </row>
    <row r="394" spans="2:8" x14ac:dyDescent="0.25">
      <c r="B394" s="80" t="str">
        <f t="shared" si="10"/>
        <v/>
      </c>
      <c r="C394" s="80"/>
      <c r="D394" s="80"/>
      <c r="E394" s="80"/>
      <c r="F394" s="80"/>
      <c r="G394" s="81"/>
      <c r="H394" s="88" t="str">
        <f t="shared" si="11"/>
        <v/>
      </c>
    </row>
    <row r="395" spans="2:8" x14ac:dyDescent="0.25">
      <c r="B395" s="80" t="str">
        <f t="shared" si="10"/>
        <v/>
      </c>
      <c r="C395" s="80"/>
      <c r="D395" s="80"/>
      <c r="E395" s="80"/>
      <c r="F395" s="80"/>
      <c r="G395" s="81"/>
      <c r="H395" s="88" t="str">
        <f t="shared" si="11"/>
        <v/>
      </c>
    </row>
    <row r="396" spans="2:8" x14ac:dyDescent="0.25">
      <c r="B396" s="80" t="str">
        <f t="shared" si="10"/>
        <v/>
      </c>
      <c r="C396" s="80"/>
      <c r="D396" s="80"/>
      <c r="E396" s="80"/>
      <c r="F396" s="80"/>
      <c r="G396" s="81"/>
      <c r="H396" s="88" t="str">
        <f t="shared" si="11"/>
        <v/>
      </c>
    </row>
    <row r="397" spans="2:8" x14ac:dyDescent="0.25">
      <c r="B397" s="80" t="str">
        <f t="shared" si="10"/>
        <v/>
      </c>
      <c r="C397" s="80"/>
      <c r="D397" s="80"/>
      <c r="E397" s="80"/>
      <c r="F397" s="80"/>
      <c r="G397" s="81"/>
      <c r="H397" s="88" t="str">
        <f t="shared" si="11"/>
        <v/>
      </c>
    </row>
    <row r="398" spans="2:8" x14ac:dyDescent="0.25">
      <c r="B398" s="80" t="str">
        <f t="shared" si="10"/>
        <v/>
      </c>
      <c r="C398" s="80"/>
      <c r="D398" s="80"/>
      <c r="E398" s="80"/>
      <c r="F398" s="80"/>
      <c r="G398" s="81"/>
      <c r="H398" s="88" t="str">
        <f t="shared" si="11"/>
        <v/>
      </c>
    </row>
    <row r="399" spans="2:8" x14ac:dyDescent="0.25">
      <c r="B399" s="80" t="str">
        <f t="shared" si="10"/>
        <v/>
      </c>
      <c r="C399" s="80"/>
      <c r="D399" s="80"/>
      <c r="E399" s="80"/>
      <c r="F399" s="80"/>
      <c r="G399" s="81"/>
      <c r="H399" s="88" t="str">
        <f t="shared" si="11"/>
        <v/>
      </c>
    </row>
    <row r="400" spans="2:8" x14ac:dyDescent="0.25">
      <c r="B400" s="80" t="str">
        <f t="shared" si="10"/>
        <v/>
      </c>
      <c r="C400" s="80"/>
      <c r="D400" s="80"/>
      <c r="E400" s="80"/>
      <c r="F400" s="80"/>
      <c r="G400" s="81"/>
      <c r="H400" s="88" t="str">
        <f t="shared" si="11"/>
        <v/>
      </c>
    </row>
    <row r="401" spans="2:8" x14ac:dyDescent="0.25">
      <c r="B401" s="80" t="str">
        <f t="shared" si="10"/>
        <v/>
      </c>
      <c r="C401" s="80"/>
      <c r="D401" s="80"/>
      <c r="E401" s="80"/>
      <c r="F401" s="80"/>
      <c r="G401" s="81"/>
      <c r="H401" s="88" t="str">
        <f t="shared" si="11"/>
        <v/>
      </c>
    </row>
    <row r="402" spans="2:8" x14ac:dyDescent="0.25">
      <c r="B402" s="80" t="str">
        <f t="shared" si="10"/>
        <v/>
      </c>
      <c r="C402" s="80"/>
      <c r="D402" s="80"/>
      <c r="E402" s="80"/>
      <c r="F402" s="80"/>
      <c r="G402" s="81"/>
      <c r="H402" s="88" t="str">
        <f t="shared" si="11"/>
        <v/>
      </c>
    </row>
    <row r="403" spans="2:8" x14ac:dyDescent="0.25">
      <c r="B403" s="80" t="str">
        <f t="shared" si="10"/>
        <v/>
      </c>
      <c r="C403" s="80"/>
      <c r="D403" s="80"/>
      <c r="E403" s="80"/>
      <c r="F403" s="80"/>
      <c r="G403" s="81"/>
      <c r="H403" s="88" t="str">
        <f t="shared" si="11"/>
        <v/>
      </c>
    </row>
    <row r="404" spans="2:8" x14ac:dyDescent="0.25">
      <c r="B404" s="80" t="str">
        <f t="shared" si="10"/>
        <v/>
      </c>
      <c r="C404" s="80"/>
      <c r="D404" s="80"/>
      <c r="E404" s="80"/>
      <c r="F404" s="80"/>
      <c r="G404" s="81"/>
      <c r="H404" s="88" t="str">
        <f t="shared" si="11"/>
        <v/>
      </c>
    </row>
    <row r="405" spans="2:8" x14ac:dyDescent="0.25">
      <c r="B405" s="80" t="str">
        <f t="shared" si="10"/>
        <v/>
      </c>
      <c r="C405" s="80"/>
      <c r="D405" s="80"/>
      <c r="E405" s="80"/>
      <c r="F405" s="80"/>
      <c r="G405" s="81"/>
      <c r="H405" s="88" t="str">
        <f t="shared" si="11"/>
        <v/>
      </c>
    </row>
    <row r="406" spans="2:8" x14ac:dyDescent="0.25">
      <c r="B406" s="80" t="str">
        <f t="shared" si="10"/>
        <v/>
      </c>
      <c r="C406" s="80"/>
      <c r="D406" s="80"/>
      <c r="E406" s="80"/>
      <c r="F406" s="80"/>
      <c r="G406" s="81"/>
      <c r="H406" s="88" t="str">
        <f t="shared" si="11"/>
        <v/>
      </c>
    </row>
    <row r="407" spans="2:8" x14ac:dyDescent="0.25">
      <c r="B407" s="80" t="str">
        <f t="shared" si="10"/>
        <v/>
      </c>
      <c r="C407" s="80"/>
      <c r="D407" s="80"/>
      <c r="E407" s="80"/>
      <c r="F407" s="80"/>
      <c r="G407" s="81"/>
      <c r="H407" s="88" t="str">
        <f t="shared" si="11"/>
        <v/>
      </c>
    </row>
    <row r="408" spans="2:8" x14ac:dyDescent="0.25">
      <c r="B408" s="80" t="str">
        <f t="shared" ref="B408:B471" si="12">IF($K393="","",K393)</f>
        <v/>
      </c>
      <c r="C408" s="80"/>
      <c r="D408" s="80"/>
      <c r="E408" s="80"/>
      <c r="F408" s="80"/>
      <c r="G408" s="81"/>
      <c r="H408" s="88" t="str">
        <f t="shared" ref="H408:H471" si="13">IF($L393="","",L393)</f>
        <v/>
      </c>
    </row>
    <row r="409" spans="2:8" x14ac:dyDescent="0.25">
      <c r="B409" s="80" t="str">
        <f t="shared" si="12"/>
        <v/>
      </c>
      <c r="C409" s="80"/>
      <c r="D409" s="80"/>
      <c r="E409" s="80"/>
      <c r="F409" s="80"/>
      <c r="G409" s="81"/>
      <c r="H409" s="88" t="str">
        <f t="shared" si="13"/>
        <v/>
      </c>
    </row>
    <row r="410" spans="2:8" x14ac:dyDescent="0.25">
      <c r="B410" s="80" t="str">
        <f t="shared" si="12"/>
        <v/>
      </c>
      <c r="C410" s="80"/>
      <c r="D410" s="80"/>
      <c r="E410" s="80"/>
      <c r="F410" s="80"/>
      <c r="G410" s="81"/>
      <c r="H410" s="88" t="str">
        <f t="shared" si="13"/>
        <v/>
      </c>
    </row>
    <row r="411" spans="2:8" x14ac:dyDescent="0.25">
      <c r="B411" s="80" t="str">
        <f t="shared" si="12"/>
        <v/>
      </c>
      <c r="C411" s="80"/>
      <c r="D411" s="80"/>
      <c r="E411" s="80"/>
      <c r="F411" s="80"/>
      <c r="G411" s="81"/>
      <c r="H411" s="88" t="str">
        <f t="shared" si="13"/>
        <v/>
      </c>
    </row>
    <row r="412" spans="2:8" x14ac:dyDescent="0.25">
      <c r="B412" s="80" t="str">
        <f t="shared" si="12"/>
        <v/>
      </c>
      <c r="C412" s="80"/>
      <c r="D412" s="80"/>
      <c r="E412" s="80"/>
      <c r="F412" s="80"/>
      <c r="G412" s="81"/>
      <c r="H412" s="88" t="str">
        <f t="shared" si="13"/>
        <v/>
      </c>
    </row>
    <row r="413" spans="2:8" x14ac:dyDescent="0.25">
      <c r="B413" s="80" t="str">
        <f t="shared" si="12"/>
        <v/>
      </c>
      <c r="C413" s="80"/>
      <c r="D413" s="80"/>
      <c r="E413" s="80"/>
      <c r="F413" s="80"/>
      <c r="G413" s="81"/>
      <c r="H413" s="88" t="str">
        <f t="shared" si="13"/>
        <v/>
      </c>
    </row>
    <row r="414" spans="2:8" x14ac:dyDescent="0.25">
      <c r="B414" s="80" t="str">
        <f t="shared" si="12"/>
        <v/>
      </c>
      <c r="C414" s="80"/>
      <c r="D414" s="80"/>
      <c r="E414" s="80"/>
      <c r="F414" s="80"/>
      <c r="G414" s="81"/>
      <c r="H414" s="88" t="str">
        <f t="shared" si="13"/>
        <v/>
      </c>
    </row>
    <row r="415" spans="2:8" x14ac:dyDescent="0.25">
      <c r="B415" s="80" t="str">
        <f t="shared" si="12"/>
        <v/>
      </c>
      <c r="C415" s="80"/>
      <c r="D415" s="80"/>
      <c r="E415" s="80"/>
      <c r="F415" s="80"/>
      <c r="G415" s="81"/>
      <c r="H415" s="88" t="str">
        <f t="shared" si="13"/>
        <v/>
      </c>
    </row>
    <row r="416" spans="2:8" x14ac:dyDescent="0.25">
      <c r="B416" s="80" t="str">
        <f t="shared" si="12"/>
        <v/>
      </c>
      <c r="C416" s="80"/>
      <c r="D416" s="80"/>
      <c r="E416" s="80"/>
      <c r="F416" s="80"/>
      <c r="G416" s="81"/>
      <c r="H416" s="88" t="str">
        <f t="shared" si="13"/>
        <v/>
      </c>
    </row>
    <row r="417" spans="2:8" x14ac:dyDescent="0.25">
      <c r="B417" s="80" t="str">
        <f t="shared" si="12"/>
        <v/>
      </c>
      <c r="C417" s="80"/>
      <c r="D417" s="80"/>
      <c r="E417" s="80"/>
      <c r="F417" s="80"/>
      <c r="G417" s="81"/>
      <c r="H417" s="88" t="str">
        <f t="shared" si="13"/>
        <v/>
      </c>
    </row>
    <row r="418" spans="2:8" x14ac:dyDescent="0.25">
      <c r="B418" s="80" t="str">
        <f t="shared" si="12"/>
        <v/>
      </c>
      <c r="C418" s="80"/>
      <c r="D418" s="80"/>
      <c r="E418" s="80"/>
      <c r="F418" s="80"/>
      <c r="G418" s="81"/>
      <c r="H418" s="88" t="str">
        <f t="shared" si="13"/>
        <v/>
      </c>
    </row>
    <row r="419" spans="2:8" x14ac:dyDescent="0.25">
      <c r="B419" s="80" t="str">
        <f t="shared" si="12"/>
        <v/>
      </c>
      <c r="C419" s="80"/>
      <c r="D419" s="80"/>
      <c r="E419" s="80"/>
      <c r="F419" s="80"/>
      <c r="G419" s="81"/>
      <c r="H419" s="88" t="str">
        <f t="shared" si="13"/>
        <v/>
      </c>
    </row>
    <row r="420" spans="2:8" x14ac:dyDescent="0.25">
      <c r="B420" s="80" t="str">
        <f t="shared" si="12"/>
        <v/>
      </c>
      <c r="C420" s="80"/>
      <c r="D420" s="80"/>
      <c r="E420" s="80"/>
      <c r="F420" s="80"/>
      <c r="G420" s="81"/>
      <c r="H420" s="88" t="str">
        <f t="shared" si="13"/>
        <v/>
      </c>
    </row>
    <row r="421" spans="2:8" x14ac:dyDescent="0.25">
      <c r="B421" s="80" t="str">
        <f t="shared" si="12"/>
        <v/>
      </c>
      <c r="C421" s="80"/>
      <c r="D421" s="80"/>
      <c r="E421" s="80"/>
      <c r="F421" s="80"/>
      <c r="G421" s="81"/>
      <c r="H421" s="88" t="str">
        <f t="shared" si="13"/>
        <v/>
      </c>
    </row>
    <row r="422" spans="2:8" x14ac:dyDescent="0.25">
      <c r="B422" s="80" t="str">
        <f t="shared" si="12"/>
        <v/>
      </c>
      <c r="C422" s="80"/>
      <c r="D422" s="80"/>
      <c r="E422" s="80"/>
      <c r="F422" s="80"/>
      <c r="G422" s="81"/>
      <c r="H422" s="88" t="str">
        <f t="shared" si="13"/>
        <v/>
      </c>
    </row>
    <row r="423" spans="2:8" x14ac:dyDescent="0.25">
      <c r="B423" s="80" t="str">
        <f t="shared" si="12"/>
        <v/>
      </c>
      <c r="C423" s="80"/>
      <c r="D423" s="80"/>
      <c r="E423" s="80"/>
      <c r="F423" s="80"/>
      <c r="G423" s="81"/>
      <c r="H423" s="88" t="str">
        <f t="shared" si="13"/>
        <v/>
      </c>
    </row>
    <row r="424" spans="2:8" x14ac:dyDescent="0.25">
      <c r="B424" s="80" t="str">
        <f t="shared" si="12"/>
        <v/>
      </c>
      <c r="C424" s="80"/>
      <c r="D424" s="80"/>
      <c r="E424" s="80"/>
      <c r="F424" s="80"/>
      <c r="G424" s="81"/>
      <c r="H424" s="88" t="str">
        <f t="shared" si="13"/>
        <v/>
      </c>
    </row>
    <row r="425" spans="2:8" x14ac:dyDescent="0.25">
      <c r="B425" s="80" t="str">
        <f t="shared" si="12"/>
        <v/>
      </c>
      <c r="C425" s="80"/>
      <c r="D425" s="80"/>
      <c r="E425" s="80"/>
      <c r="F425" s="80"/>
      <c r="G425" s="81"/>
      <c r="H425" s="88" t="str">
        <f t="shared" si="13"/>
        <v/>
      </c>
    </row>
    <row r="426" spans="2:8" x14ac:dyDescent="0.25">
      <c r="B426" s="80" t="str">
        <f t="shared" si="12"/>
        <v/>
      </c>
      <c r="C426" s="80"/>
      <c r="D426" s="80"/>
      <c r="E426" s="80"/>
      <c r="F426" s="80"/>
      <c r="G426" s="81"/>
      <c r="H426" s="88" t="str">
        <f t="shared" si="13"/>
        <v/>
      </c>
    </row>
    <row r="427" spans="2:8" x14ac:dyDescent="0.25">
      <c r="B427" s="80" t="str">
        <f t="shared" si="12"/>
        <v/>
      </c>
      <c r="C427" s="80"/>
      <c r="D427" s="80"/>
      <c r="E427" s="80"/>
      <c r="F427" s="80"/>
      <c r="G427" s="81"/>
      <c r="H427" s="88" t="str">
        <f t="shared" si="13"/>
        <v/>
      </c>
    </row>
    <row r="428" spans="2:8" x14ac:dyDescent="0.25">
      <c r="B428" s="80" t="str">
        <f t="shared" si="12"/>
        <v/>
      </c>
      <c r="C428" s="80"/>
      <c r="D428" s="80"/>
      <c r="E428" s="80"/>
      <c r="F428" s="80"/>
      <c r="G428" s="81"/>
      <c r="H428" s="88" t="str">
        <f t="shared" si="13"/>
        <v/>
      </c>
    </row>
    <row r="429" spans="2:8" x14ac:dyDescent="0.25">
      <c r="B429" s="80" t="str">
        <f t="shared" si="12"/>
        <v/>
      </c>
      <c r="C429" s="80"/>
      <c r="D429" s="80"/>
      <c r="E429" s="80"/>
      <c r="F429" s="80"/>
      <c r="G429" s="81"/>
      <c r="H429" s="88" t="str">
        <f t="shared" si="13"/>
        <v/>
      </c>
    </row>
    <row r="430" spans="2:8" x14ac:dyDescent="0.25">
      <c r="B430" s="80" t="str">
        <f t="shared" si="12"/>
        <v/>
      </c>
      <c r="C430" s="80"/>
      <c r="D430" s="80"/>
      <c r="E430" s="80"/>
      <c r="F430" s="80"/>
      <c r="G430" s="81"/>
      <c r="H430" s="88" t="str">
        <f t="shared" si="13"/>
        <v/>
      </c>
    </row>
    <row r="431" spans="2:8" x14ac:dyDescent="0.25">
      <c r="B431" s="80" t="str">
        <f t="shared" si="12"/>
        <v/>
      </c>
      <c r="C431" s="80"/>
      <c r="D431" s="80"/>
      <c r="E431" s="80"/>
      <c r="F431" s="80"/>
      <c r="G431" s="81"/>
      <c r="H431" s="88" t="str">
        <f t="shared" si="13"/>
        <v/>
      </c>
    </row>
    <row r="432" spans="2:8" x14ac:dyDescent="0.25">
      <c r="B432" s="80" t="str">
        <f t="shared" si="12"/>
        <v/>
      </c>
      <c r="C432" s="80"/>
      <c r="D432" s="80"/>
      <c r="E432" s="80"/>
      <c r="F432" s="80"/>
      <c r="G432" s="81"/>
      <c r="H432" s="88" t="str">
        <f t="shared" si="13"/>
        <v/>
      </c>
    </row>
    <row r="433" spans="2:8" x14ac:dyDescent="0.25">
      <c r="B433" s="80" t="str">
        <f t="shared" si="12"/>
        <v/>
      </c>
      <c r="C433" s="80"/>
      <c r="D433" s="80"/>
      <c r="E433" s="80"/>
      <c r="F433" s="80"/>
      <c r="G433" s="81"/>
      <c r="H433" s="88" t="str">
        <f t="shared" si="13"/>
        <v/>
      </c>
    </row>
    <row r="434" spans="2:8" x14ac:dyDescent="0.25">
      <c r="B434" s="80" t="str">
        <f t="shared" si="12"/>
        <v/>
      </c>
      <c r="C434" s="80"/>
      <c r="D434" s="80"/>
      <c r="E434" s="80"/>
      <c r="F434" s="80"/>
      <c r="G434" s="81"/>
      <c r="H434" s="88" t="str">
        <f t="shared" si="13"/>
        <v/>
      </c>
    </row>
    <row r="435" spans="2:8" x14ac:dyDescent="0.25">
      <c r="B435" s="80" t="str">
        <f t="shared" si="12"/>
        <v/>
      </c>
      <c r="C435" s="80"/>
      <c r="D435" s="80"/>
      <c r="E435" s="80"/>
      <c r="F435" s="80"/>
      <c r="G435" s="81"/>
      <c r="H435" s="88" t="str">
        <f t="shared" si="13"/>
        <v/>
      </c>
    </row>
    <row r="436" spans="2:8" x14ac:dyDescent="0.25">
      <c r="B436" s="80" t="str">
        <f t="shared" si="12"/>
        <v/>
      </c>
      <c r="C436" s="80"/>
      <c r="D436" s="80"/>
      <c r="E436" s="80"/>
      <c r="F436" s="80"/>
      <c r="G436" s="81"/>
      <c r="H436" s="88" t="str">
        <f t="shared" si="13"/>
        <v/>
      </c>
    </row>
    <row r="437" spans="2:8" x14ac:dyDescent="0.25">
      <c r="B437" s="80" t="str">
        <f t="shared" si="12"/>
        <v/>
      </c>
      <c r="C437" s="80"/>
      <c r="D437" s="80"/>
      <c r="E437" s="80"/>
      <c r="F437" s="80"/>
      <c r="G437" s="81"/>
      <c r="H437" s="88" t="str">
        <f t="shared" si="13"/>
        <v/>
      </c>
    </row>
    <row r="438" spans="2:8" x14ac:dyDescent="0.25">
      <c r="B438" s="80" t="str">
        <f t="shared" si="12"/>
        <v/>
      </c>
      <c r="C438" s="80"/>
      <c r="D438" s="80"/>
      <c r="E438" s="80"/>
      <c r="F438" s="80"/>
      <c r="G438" s="81"/>
      <c r="H438" s="88" t="str">
        <f t="shared" si="13"/>
        <v/>
      </c>
    </row>
    <row r="439" spans="2:8" x14ac:dyDescent="0.25">
      <c r="B439" s="80" t="str">
        <f t="shared" si="12"/>
        <v/>
      </c>
      <c r="C439" s="80"/>
      <c r="D439" s="80"/>
      <c r="E439" s="80"/>
      <c r="F439" s="80"/>
      <c r="G439" s="81"/>
      <c r="H439" s="88" t="str">
        <f t="shared" si="13"/>
        <v/>
      </c>
    </row>
    <row r="440" spans="2:8" x14ac:dyDescent="0.25">
      <c r="B440" s="80" t="str">
        <f t="shared" si="12"/>
        <v/>
      </c>
      <c r="C440" s="80"/>
      <c r="D440" s="80"/>
      <c r="E440" s="80"/>
      <c r="F440" s="80"/>
      <c r="G440" s="81"/>
      <c r="H440" s="88" t="str">
        <f t="shared" si="13"/>
        <v/>
      </c>
    </row>
    <row r="441" spans="2:8" x14ac:dyDescent="0.25">
      <c r="B441" s="80" t="str">
        <f t="shared" si="12"/>
        <v/>
      </c>
      <c r="C441" s="80"/>
      <c r="D441" s="80"/>
      <c r="E441" s="80"/>
      <c r="F441" s="80"/>
      <c r="G441" s="81"/>
      <c r="H441" s="88" t="str">
        <f t="shared" si="13"/>
        <v/>
      </c>
    </row>
    <row r="442" spans="2:8" x14ac:dyDescent="0.25">
      <c r="B442" s="80" t="str">
        <f t="shared" si="12"/>
        <v/>
      </c>
      <c r="C442" s="80"/>
      <c r="D442" s="80"/>
      <c r="E442" s="80"/>
      <c r="F442" s="80"/>
      <c r="G442" s="81"/>
      <c r="H442" s="88" t="str">
        <f t="shared" si="13"/>
        <v/>
      </c>
    </row>
    <row r="443" spans="2:8" x14ac:dyDescent="0.25">
      <c r="B443" s="80" t="str">
        <f t="shared" si="12"/>
        <v/>
      </c>
      <c r="C443" s="80"/>
      <c r="D443" s="80"/>
      <c r="E443" s="80"/>
      <c r="F443" s="80"/>
      <c r="G443" s="81"/>
      <c r="H443" s="88" t="str">
        <f t="shared" si="13"/>
        <v/>
      </c>
    </row>
    <row r="444" spans="2:8" x14ac:dyDescent="0.25">
      <c r="B444" s="80" t="str">
        <f t="shared" si="12"/>
        <v/>
      </c>
      <c r="C444" s="80"/>
      <c r="D444" s="80"/>
      <c r="E444" s="80"/>
      <c r="F444" s="80"/>
      <c r="G444" s="81"/>
      <c r="H444" s="88" t="str">
        <f t="shared" si="13"/>
        <v/>
      </c>
    </row>
    <row r="445" spans="2:8" x14ac:dyDescent="0.25">
      <c r="B445" s="80" t="str">
        <f t="shared" si="12"/>
        <v/>
      </c>
      <c r="C445" s="80"/>
      <c r="D445" s="80"/>
      <c r="E445" s="80"/>
      <c r="F445" s="80"/>
      <c r="G445" s="81"/>
      <c r="H445" s="88" t="str">
        <f t="shared" si="13"/>
        <v/>
      </c>
    </row>
    <row r="446" spans="2:8" x14ac:dyDescent="0.25">
      <c r="B446" s="80" t="str">
        <f t="shared" si="12"/>
        <v/>
      </c>
      <c r="C446" s="80"/>
      <c r="D446" s="80"/>
      <c r="E446" s="80"/>
      <c r="F446" s="80"/>
      <c r="G446" s="81"/>
      <c r="H446" s="88" t="str">
        <f t="shared" si="13"/>
        <v/>
      </c>
    </row>
    <row r="447" spans="2:8" x14ac:dyDescent="0.25">
      <c r="B447" s="80" t="str">
        <f t="shared" si="12"/>
        <v/>
      </c>
      <c r="C447" s="80"/>
      <c r="D447" s="80"/>
      <c r="E447" s="80"/>
      <c r="F447" s="80"/>
      <c r="G447" s="81"/>
      <c r="H447" s="88" t="str">
        <f t="shared" si="13"/>
        <v/>
      </c>
    </row>
    <row r="448" spans="2:8" x14ac:dyDescent="0.25">
      <c r="B448" s="80" t="str">
        <f t="shared" si="12"/>
        <v/>
      </c>
      <c r="C448" s="80"/>
      <c r="D448" s="80"/>
      <c r="E448" s="80"/>
      <c r="F448" s="80"/>
      <c r="G448" s="81"/>
      <c r="H448" s="88" t="str">
        <f t="shared" si="13"/>
        <v/>
      </c>
    </row>
    <row r="449" spans="2:8" x14ac:dyDescent="0.25">
      <c r="B449" s="80" t="str">
        <f t="shared" si="12"/>
        <v/>
      </c>
      <c r="C449" s="80"/>
      <c r="D449" s="80"/>
      <c r="E449" s="80"/>
      <c r="F449" s="80"/>
      <c r="G449" s="81"/>
      <c r="H449" s="88" t="str">
        <f t="shared" si="13"/>
        <v/>
      </c>
    </row>
    <row r="450" spans="2:8" x14ac:dyDescent="0.25">
      <c r="B450" s="80" t="str">
        <f t="shared" si="12"/>
        <v/>
      </c>
      <c r="C450" s="80"/>
      <c r="D450" s="80"/>
      <c r="E450" s="80"/>
      <c r="F450" s="80"/>
      <c r="G450" s="81"/>
      <c r="H450" s="88" t="str">
        <f t="shared" si="13"/>
        <v/>
      </c>
    </row>
    <row r="451" spans="2:8" x14ac:dyDescent="0.25">
      <c r="B451" s="80" t="str">
        <f t="shared" si="12"/>
        <v/>
      </c>
      <c r="C451" s="80"/>
      <c r="D451" s="80"/>
      <c r="E451" s="80"/>
      <c r="F451" s="80"/>
      <c r="G451" s="81"/>
      <c r="H451" s="88" t="str">
        <f t="shared" si="13"/>
        <v/>
      </c>
    </row>
    <row r="452" spans="2:8" x14ac:dyDescent="0.25">
      <c r="B452" s="80" t="str">
        <f t="shared" si="12"/>
        <v/>
      </c>
      <c r="C452" s="80"/>
      <c r="D452" s="80"/>
      <c r="E452" s="80"/>
      <c r="F452" s="80"/>
      <c r="G452" s="81"/>
      <c r="H452" s="88" t="str">
        <f t="shared" si="13"/>
        <v/>
      </c>
    </row>
    <row r="453" spans="2:8" x14ac:dyDescent="0.25">
      <c r="B453" s="80" t="str">
        <f t="shared" si="12"/>
        <v/>
      </c>
      <c r="C453" s="80"/>
      <c r="D453" s="80"/>
      <c r="E453" s="80"/>
      <c r="F453" s="80"/>
      <c r="G453" s="81"/>
      <c r="H453" s="88" t="str">
        <f t="shared" si="13"/>
        <v/>
      </c>
    </row>
    <row r="454" spans="2:8" x14ac:dyDescent="0.25">
      <c r="B454" s="80" t="str">
        <f t="shared" si="12"/>
        <v/>
      </c>
      <c r="C454" s="80"/>
      <c r="D454" s="80"/>
      <c r="E454" s="80"/>
      <c r="F454" s="80"/>
      <c r="G454" s="81"/>
      <c r="H454" s="88" t="str">
        <f t="shared" si="13"/>
        <v/>
      </c>
    </row>
    <row r="455" spans="2:8" x14ac:dyDescent="0.25">
      <c r="B455" s="80" t="str">
        <f t="shared" si="12"/>
        <v/>
      </c>
      <c r="C455" s="80"/>
      <c r="D455" s="80"/>
      <c r="E455" s="80"/>
      <c r="F455" s="80"/>
      <c r="G455" s="81"/>
      <c r="H455" s="88" t="str">
        <f t="shared" si="13"/>
        <v/>
      </c>
    </row>
    <row r="456" spans="2:8" x14ac:dyDescent="0.25">
      <c r="B456" s="80" t="str">
        <f t="shared" si="12"/>
        <v/>
      </c>
      <c r="C456" s="80"/>
      <c r="D456" s="80"/>
      <c r="E456" s="80"/>
      <c r="F456" s="80"/>
      <c r="G456" s="81"/>
      <c r="H456" s="88" t="str">
        <f t="shared" si="13"/>
        <v/>
      </c>
    </row>
    <row r="457" spans="2:8" x14ac:dyDescent="0.25">
      <c r="B457" s="80" t="str">
        <f t="shared" si="12"/>
        <v/>
      </c>
      <c r="C457" s="80"/>
      <c r="D457" s="80"/>
      <c r="E457" s="80"/>
      <c r="F457" s="80"/>
      <c r="G457" s="81"/>
      <c r="H457" s="88" t="str">
        <f t="shared" si="13"/>
        <v/>
      </c>
    </row>
    <row r="458" spans="2:8" x14ac:dyDescent="0.25">
      <c r="B458" s="80" t="str">
        <f t="shared" si="12"/>
        <v/>
      </c>
      <c r="C458" s="80"/>
      <c r="D458" s="80"/>
      <c r="E458" s="80"/>
      <c r="F458" s="80"/>
      <c r="G458" s="81"/>
      <c r="H458" s="88" t="str">
        <f t="shared" si="13"/>
        <v/>
      </c>
    </row>
    <row r="459" spans="2:8" x14ac:dyDescent="0.25">
      <c r="B459" s="80" t="str">
        <f t="shared" si="12"/>
        <v/>
      </c>
      <c r="C459" s="80"/>
      <c r="D459" s="80"/>
      <c r="E459" s="80"/>
      <c r="F459" s="80"/>
      <c r="G459" s="81"/>
      <c r="H459" s="88" t="str">
        <f t="shared" si="13"/>
        <v/>
      </c>
    </row>
    <row r="460" spans="2:8" x14ac:dyDescent="0.25">
      <c r="B460" s="80" t="str">
        <f t="shared" si="12"/>
        <v/>
      </c>
      <c r="C460" s="80"/>
      <c r="D460" s="80"/>
      <c r="E460" s="80"/>
      <c r="F460" s="80"/>
      <c r="G460" s="81"/>
      <c r="H460" s="88" t="str">
        <f t="shared" si="13"/>
        <v/>
      </c>
    </row>
    <row r="461" spans="2:8" x14ac:dyDescent="0.25">
      <c r="B461" s="80" t="str">
        <f t="shared" si="12"/>
        <v/>
      </c>
      <c r="C461" s="80"/>
      <c r="D461" s="80"/>
      <c r="E461" s="80"/>
      <c r="F461" s="80"/>
      <c r="G461" s="81"/>
      <c r="H461" s="88" t="str">
        <f t="shared" si="13"/>
        <v/>
      </c>
    </row>
    <row r="462" spans="2:8" x14ac:dyDescent="0.25">
      <c r="B462" s="80" t="str">
        <f t="shared" si="12"/>
        <v/>
      </c>
      <c r="C462" s="80"/>
      <c r="D462" s="80"/>
      <c r="E462" s="80"/>
      <c r="F462" s="80"/>
      <c r="G462" s="81"/>
      <c r="H462" s="88" t="str">
        <f t="shared" si="13"/>
        <v/>
      </c>
    </row>
    <row r="463" spans="2:8" x14ac:dyDescent="0.25">
      <c r="B463" s="80" t="str">
        <f t="shared" si="12"/>
        <v/>
      </c>
      <c r="C463" s="80"/>
      <c r="D463" s="80"/>
      <c r="E463" s="80"/>
      <c r="F463" s="80"/>
      <c r="G463" s="81"/>
      <c r="H463" s="88" t="str">
        <f t="shared" si="13"/>
        <v/>
      </c>
    </row>
    <row r="464" spans="2:8" x14ac:dyDescent="0.25">
      <c r="B464" s="80" t="str">
        <f t="shared" si="12"/>
        <v/>
      </c>
      <c r="C464" s="80"/>
      <c r="D464" s="80"/>
      <c r="E464" s="80"/>
      <c r="F464" s="80"/>
      <c r="G464" s="81"/>
      <c r="H464" s="88" t="str">
        <f t="shared" si="13"/>
        <v/>
      </c>
    </row>
    <row r="465" spans="2:8" x14ac:dyDescent="0.25">
      <c r="B465" s="80" t="str">
        <f t="shared" si="12"/>
        <v/>
      </c>
      <c r="C465" s="80"/>
      <c r="D465" s="80"/>
      <c r="E465" s="80"/>
      <c r="F465" s="80"/>
      <c r="G465" s="81"/>
      <c r="H465" s="88" t="str">
        <f t="shared" si="13"/>
        <v/>
      </c>
    </row>
    <row r="466" spans="2:8" x14ac:dyDescent="0.25">
      <c r="B466" s="80" t="str">
        <f t="shared" si="12"/>
        <v/>
      </c>
      <c r="C466" s="80"/>
      <c r="D466" s="80"/>
      <c r="E466" s="80"/>
      <c r="F466" s="80"/>
      <c r="G466" s="81"/>
      <c r="H466" s="88" t="str">
        <f t="shared" si="13"/>
        <v/>
      </c>
    </row>
    <row r="467" spans="2:8" x14ac:dyDescent="0.25">
      <c r="B467" s="80" t="str">
        <f t="shared" si="12"/>
        <v/>
      </c>
      <c r="C467" s="80"/>
      <c r="D467" s="80"/>
      <c r="E467" s="80"/>
      <c r="F467" s="80"/>
      <c r="G467" s="81"/>
      <c r="H467" s="88" t="str">
        <f t="shared" si="13"/>
        <v/>
      </c>
    </row>
    <row r="468" spans="2:8" x14ac:dyDescent="0.25">
      <c r="B468" s="80" t="str">
        <f t="shared" si="12"/>
        <v/>
      </c>
      <c r="C468" s="80"/>
      <c r="D468" s="80"/>
      <c r="E468" s="80"/>
      <c r="F468" s="80"/>
      <c r="G468" s="81"/>
      <c r="H468" s="88" t="str">
        <f t="shared" si="13"/>
        <v/>
      </c>
    </row>
    <row r="469" spans="2:8" x14ac:dyDescent="0.25">
      <c r="B469" s="80" t="str">
        <f t="shared" si="12"/>
        <v/>
      </c>
      <c r="C469" s="80"/>
      <c r="D469" s="80"/>
      <c r="E469" s="80"/>
      <c r="F469" s="80"/>
      <c r="G469" s="81"/>
      <c r="H469" s="88" t="str">
        <f t="shared" si="13"/>
        <v/>
      </c>
    </row>
    <row r="470" spans="2:8" x14ac:dyDescent="0.25">
      <c r="B470" s="80" t="str">
        <f t="shared" si="12"/>
        <v/>
      </c>
      <c r="C470" s="80"/>
      <c r="D470" s="80"/>
      <c r="E470" s="80"/>
      <c r="F470" s="80"/>
      <c r="G470" s="81"/>
      <c r="H470" s="88" t="str">
        <f t="shared" si="13"/>
        <v/>
      </c>
    </row>
    <row r="471" spans="2:8" x14ac:dyDescent="0.25">
      <c r="B471" s="80" t="str">
        <f t="shared" si="12"/>
        <v/>
      </c>
      <c r="C471" s="80"/>
      <c r="D471" s="80"/>
      <c r="E471" s="80"/>
      <c r="F471" s="80"/>
      <c r="G471" s="81"/>
      <c r="H471" s="88" t="str">
        <f t="shared" si="13"/>
        <v/>
      </c>
    </row>
    <row r="472" spans="2:8" x14ac:dyDescent="0.25">
      <c r="B472" s="80" t="str">
        <f t="shared" ref="B472:B497" si="14">IF($K457="","",K457)</f>
        <v/>
      </c>
      <c r="C472" s="80"/>
      <c r="D472" s="80"/>
      <c r="E472" s="80"/>
      <c r="F472" s="80"/>
      <c r="G472" s="81"/>
      <c r="H472" s="88" t="str">
        <f t="shared" ref="H472:H497" si="15">IF($L457="","",L457)</f>
        <v/>
      </c>
    </row>
    <row r="473" spans="2:8" x14ac:dyDescent="0.25">
      <c r="B473" s="80" t="str">
        <f t="shared" si="14"/>
        <v/>
      </c>
      <c r="C473" s="80"/>
      <c r="D473" s="80"/>
      <c r="E473" s="80"/>
      <c r="F473" s="80"/>
      <c r="G473" s="81"/>
      <c r="H473" s="88" t="str">
        <f t="shared" si="15"/>
        <v/>
      </c>
    </row>
    <row r="474" spans="2:8" x14ac:dyDescent="0.25">
      <c r="B474" s="80" t="str">
        <f t="shared" si="14"/>
        <v/>
      </c>
      <c r="C474" s="80"/>
      <c r="D474" s="80"/>
      <c r="E474" s="80"/>
      <c r="F474" s="80"/>
      <c r="G474" s="81"/>
      <c r="H474" s="88" t="str">
        <f t="shared" si="15"/>
        <v/>
      </c>
    </row>
    <row r="475" spans="2:8" x14ac:dyDescent="0.25">
      <c r="B475" s="80" t="str">
        <f t="shared" si="14"/>
        <v/>
      </c>
      <c r="C475" s="80"/>
      <c r="D475" s="80"/>
      <c r="E475" s="80"/>
      <c r="F475" s="80"/>
      <c r="G475" s="81"/>
      <c r="H475" s="88" t="str">
        <f t="shared" si="15"/>
        <v/>
      </c>
    </row>
    <row r="476" spans="2:8" x14ac:dyDescent="0.25">
      <c r="B476" s="80" t="str">
        <f t="shared" si="14"/>
        <v/>
      </c>
      <c r="C476" s="80"/>
      <c r="D476" s="80"/>
      <c r="E476" s="80"/>
      <c r="F476" s="80"/>
      <c r="G476" s="81"/>
      <c r="H476" s="88" t="str">
        <f t="shared" si="15"/>
        <v/>
      </c>
    </row>
    <row r="477" spans="2:8" x14ac:dyDescent="0.25">
      <c r="B477" s="80" t="str">
        <f t="shared" si="14"/>
        <v/>
      </c>
      <c r="C477" s="80"/>
      <c r="D477" s="80"/>
      <c r="E477" s="80"/>
      <c r="F477" s="80"/>
      <c r="G477" s="81"/>
      <c r="H477" s="88" t="str">
        <f t="shared" si="15"/>
        <v/>
      </c>
    </row>
    <row r="478" spans="2:8" x14ac:dyDescent="0.25">
      <c r="B478" s="80" t="str">
        <f t="shared" si="14"/>
        <v/>
      </c>
      <c r="C478" s="80"/>
      <c r="D478" s="80"/>
      <c r="E478" s="80"/>
      <c r="F478" s="80"/>
      <c r="G478" s="81"/>
      <c r="H478" s="88" t="str">
        <f t="shared" si="15"/>
        <v/>
      </c>
    </row>
    <row r="479" spans="2:8" x14ac:dyDescent="0.25">
      <c r="B479" s="80" t="str">
        <f t="shared" si="14"/>
        <v/>
      </c>
      <c r="C479" s="80"/>
      <c r="D479" s="80"/>
      <c r="E479" s="80"/>
      <c r="F479" s="80"/>
      <c r="G479" s="81"/>
      <c r="H479" s="88" t="str">
        <f t="shared" si="15"/>
        <v/>
      </c>
    </row>
    <row r="480" spans="2:8" x14ac:dyDescent="0.25">
      <c r="B480" s="80" t="str">
        <f t="shared" si="14"/>
        <v/>
      </c>
      <c r="C480" s="80"/>
      <c r="D480" s="80"/>
      <c r="E480" s="80"/>
      <c r="F480" s="80"/>
      <c r="G480" s="81"/>
      <c r="H480" s="88" t="str">
        <f t="shared" si="15"/>
        <v/>
      </c>
    </row>
    <row r="481" spans="2:8" x14ac:dyDescent="0.25">
      <c r="B481" s="80" t="str">
        <f t="shared" si="14"/>
        <v/>
      </c>
      <c r="C481" s="80"/>
      <c r="D481" s="80"/>
      <c r="E481" s="80"/>
      <c r="F481" s="80"/>
      <c r="G481" s="81"/>
      <c r="H481" s="88" t="str">
        <f t="shared" si="15"/>
        <v/>
      </c>
    </row>
    <row r="482" spans="2:8" x14ac:dyDescent="0.25">
      <c r="B482" s="80" t="str">
        <f t="shared" si="14"/>
        <v/>
      </c>
      <c r="C482" s="80"/>
      <c r="D482" s="80"/>
      <c r="E482" s="80"/>
      <c r="F482" s="80"/>
      <c r="G482" s="81"/>
      <c r="H482" s="88" t="str">
        <f t="shared" si="15"/>
        <v/>
      </c>
    </row>
    <row r="483" spans="2:8" x14ac:dyDescent="0.25">
      <c r="B483" s="80" t="str">
        <f t="shared" si="14"/>
        <v/>
      </c>
      <c r="C483" s="80"/>
      <c r="D483" s="80"/>
      <c r="E483" s="80"/>
      <c r="F483" s="80"/>
      <c r="G483" s="81"/>
      <c r="H483" s="88" t="str">
        <f t="shared" si="15"/>
        <v/>
      </c>
    </row>
    <row r="484" spans="2:8" x14ac:dyDescent="0.25">
      <c r="B484" s="80" t="str">
        <f t="shared" si="14"/>
        <v/>
      </c>
      <c r="C484" s="80"/>
      <c r="D484" s="80"/>
      <c r="E484" s="80"/>
      <c r="F484" s="80"/>
      <c r="G484" s="81"/>
      <c r="H484" s="88" t="str">
        <f t="shared" si="15"/>
        <v/>
      </c>
    </row>
    <row r="485" spans="2:8" x14ac:dyDescent="0.25">
      <c r="B485" s="80" t="str">
        <f t="shared" si="14"/>
        <v/>
      </c>
      <c r="C485" s="80"/>
      <c r="D485" s="80"/>
      <c r="E485" s="80"/>
      <c r="F485" s="80"/>
      <c r="G485" s="81"/>
      <c r="H485" s="88" t="str">
        <f t="shared" si="15"/>
        <v/>
      </c>
    </row>
    <row r="486" spans="2:8" x14ac:dyDescent="0.25">
      <c r="B486" s="80" t="str">
        <f t="shared" si="14"/>
        <v/>
      </c>
      <c r="C486" s="80"/>
      <c r="D486" s="80"/>
      <c r="E486" s="80"/>
      <c r="F486" s="80"/>
      <c r="G486" s="81"/>
      <c r="H486" s="88" t="str">
        <f t="shared" si="15"/>
        <v/>
      </c>
    </row>
    <row r="487" spans="2:8" x14ac:dyDescent="0.25">
      <c r="B487" s="80" t="str">
        <f t="shared" si="14"/>
        <v/>
      </c>
      <c r="C487" s="80"/>
      <c r="D487" s="80"/>
      <c r="E487" s="80"/>
      <c r="F487" s="80"/>
      <c r="G487" s="81"/>
      <c r="H487" s="88" t="str">
        <f t="shared" si="15"/>
        <v/>
      </c>
    </row>
    <row r="488" spans="2:8" x14ac:dyDescent="0.25">
      <c r="B488" s="80" t="str">
        <f t="shared" si="14"/>
        <v/>
      </c>
      <c r="C488" s="80"/>
      <c r="D488" s="80"/>
      <c r="E488" s="80"/>
      <c r="F488" s="80"/>
      <c r="G488" s="81"/>
      <c r="H488" s="88" t="str">
        <f t="shared" si="15"/>
        <v/>
      </c>
    </row>
    <row r="489" spans="2:8" x14ac:dyDescent="0.25">
      <c r="B489" s="80" t="str">
        <f t="shared" si="14"/>
        <v/>
      </c>
      <c r="C489" s="80"/>
      <c r="D489" s="80"/>
      <c r="E489" s="80"/>
      <c r="F489" s="80"/>
      <c r="G489" s="81"/>
      <c r="H489" s="88" t="str">
        <f t="shared" si="15"/>
        <v/>
      </c>
    </row>
    <row r="490" spans="2:8" x14ac:dyDescent="0.25">
      <c r="B490" s="80" t="str">
        <f t="shared" si="14"/>
        <v/>
      </c>
      <c r="C490" s="80"/>
      <c r="D490" s="80"/>
      <c r="E490" s="80"/>
      <c r="F490" s="80"/>
      <c r="G490" s="81"/>
      <c r="H490" s="88" t="str">
        <f t="shared" si="15"/>
        <v/>
      </c>
    </row>
    <row r="491" spans="2:8" x14ac:dyDescent="0.25">
      <c r="B491" s="80" t="str">
        <f t="shared" si="14"/>
        <v/>
      </c>
      <c r="C491" s="80"/>
      <c r="D491" s="80"/>
      <c r="E491" s="80"/>
      <c r="F491" s="80"/>
      <c r="G491" s="81"/>
      <c r="H491" s="88" t="str">
        <f t="shared" si="15"/>
        <v/>
      </c>
    </row>
    <row r="492" spans="2:8" x14ac:dyDescent="0.25">
      <c r="B492" s="80" t="str">
        <f t="shared" si="14"/>
        <v/>
      </c>
      <c r="C492" s="80"/>
      <c r="D492" s="80"/>
      <c r="E492" s="80"/>
      <c r="F492" s="80"/>
      <c r="G492" s="81"/>
      <c r="H492" s="88" t="str">
        <f t="shared" si="15"/>
        <v/>
      </c>
    </row>
    <row r="493" spans="2:8" x14ac:dyDescent="0.25">
      <c r="B493" s="80" t="str">
        <f t="shared" si="14"/>
        <v/>
      </c>
      <c r="C493" s="80"/>
      <c r="D493" s="80"/>
      <c r="E493" s="80"/>
      <c r="F493" s="80"/>
      <c r="G493" s="81"/>
      <c r="H493" s="88" t="str">
        <f t="shared" si="15"/>
        <v/>
      </c>
    </row>
    <row r="494" spans="2:8" x14ac:dyDescent="0.25">
      <c r="B494" s="80" t="str">
        <f t="shared" si="14"/>
        <v/>
      </c>
      <c r="C494" s="80"/>
      <c r="D494" s="80"/>
      <c r="E494" s="80"/>
      <c r="F494" s="80"/>
      <c r="G494" s="81"/>
      <c r="H494" s="88" t="str">
        <f t="shared" si="15"/>
        <v/>
      </c>
    </row>
    <row r="495" spans="2:8" x14ac:dyDescent="0.25">
      <c r="B495" s="80" t="str">
        <f t="shared" si="14"/>
        <v/>
      </c>
      <c r="C495" s="80"/>
      <c r="D495" s="80"/>
      <c r="E495" s="80"/>
      <c r="F495" s="80"/>
      <c r="G495" s="81"/>
      <c r="H495" s="88" t="str">
        <f t="shared" si="15"/>
        <v/>
      </c>
    </row>
    <row r="496" spans="2:8" x14ac:dyDescent="0.25">
      <c r="B496" s="80" t="str">
        <f t="shared" si="14"/>
        <v/>
      </c>
      <c r="C496" s="80"/>
      <c r="D496" s="80"/>
      <c r="E496" s="80"/>
      <c r="F496" s="80"/>
      <c r="G496" s="81"/>
      <c r="H496" s="88" t="str">
        <f t="shared" si="15"/>
        <v/>
      </c>
    </row>
    <row r="497" spans="2:8" x14ac:dyDescent="0.25">
      <c r="B497" s="80" t="str">
        <f t="shared" si="14"/>
        <v/>
      </c>
      <c r="C497" s="92"/>
      <c r="D497" s="92"/>
      <c r="E497" s="92"/>
      <c r="F497" s="92"/>
      <c r="G497" s="93"/>
      <c r="H497" s="88" t="str">
        <f t="shared" si="15"/>
        <v/>
      </c>
    </row>
    <row r="498" spans="2:8" x14ac:dyDescent="0.25">
      <c r="B498" s="22"/>
      <c r="C498" s="22"/>
      <c r="D498" s="22"/>
      <c r="E498" s="22"/>
      <c r="F498" s="22"/>
      <c r="G498" s="22"/>
      <c r="H498" s="22"/>
    </row>
    <row r="499" spans="2:8" x14ac:dyDescent="0.25">
      <c r="B499"/>
      <c r="C499"/>
      <c r="D499"/>
      <c r="E499"/>
      <c r="F499"/>
      <c r="G499"/>
      <c r="H499"/>
    </row>
    <row r="500" spans="2:8" x14ac:dyDescent="0.25">
      <c r="B500" s="21"/>
    </row>
    <row r="501" spans="2:8" x14ac:dyDescent="0.25">
      <c r="B501" s="21"/>
    </row>
    <row r="502" spans="2:8" x14ac:dyDescent="0.25">
      <c r="B502" s="21"/>
    </row>
    <row r="503" spans="2:8" x14ac:dyDescent="0.25">
      <c r="B503" s="21"/>
    </row>
    <row r="504" spans="2:8" x14ac:dyDescent="0.25">
      <c r="B504" s="21"/>
    </row>
    <row r="505" spans="2:8" x14ac:dyDescent="0.25">
      <c r="B505" s="21"/>
    </row>
    <row r="506" spans="2:8" x14ac:dyDescent="0.25">
      <c r="B506" s="21"/>
    </row>
    <row r="507" spans="2:8" x14ac:dyDescent="0.25">
      <c r="B507" s="21"/>
    </row>
    <row r="508" spans="2:8" x14ac:dyDescent="0.25">
      <c r="B508" s="21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</sheetData>
  <mergeCells count="4">
    <mergeCell ref="B2:H2"/>
    <mergeCell ref="B3:H3"/>
    <mergeCell ref="B4:H4"/>
    <mergeCell ref="B10:G10"/>
  </mergeCells>
  <conditionalFormatting sqref="C8">
    <cfRule type="cellIs" dxfId="354" priority="18" operator="equal">
      <formula>"Erro"</formula>
    </cfRule>
  </conditionalFormatting>
  <conditionalFormatting sqref="H10">
    <cfRule type="cellIs" dxfId="353" priority="17" operator="equal">
      <formula>"Erro"</formula>
    </cfRule>
  </conditionalFormatting>
  <conditionalFormatting sqref="F13:F18">
    <cfRule type="cellIs" dxfId="352" priority="13" operator="greaterThanOrEqual">
      <formula>1</formula>
    </cfRule>
    <cfRule type="cellIs" dxfId="351" priority="14" operator="lessThan">
      <formula>0.795</formula>
    </cfRule>
    <cfRule type="cellIs" dxfId="350" priority="16" operator="greaterThanOrEqual">
      <formula>0.795</formula>
    </cfRule>
  </conditionalFormatting>
  <conditionalFormatting sqref="H23:H497 B23:B497">
    <cfRule type="cellIs" dxfId="349" priority="15" operator="equal">
      <formula>""""""</formula>
    </cfRule>
  </conditionalFormatting>
  <conditionalFormatting sqref="G13:G18">
    <cfRule type="cellIs" dxfId="348" priority="11" operator="equal">
      <formula>"Sim"</formula>
    </cfRule>
    <cfRule type="cellIs" dxfId="347" priority="12" operator="equal">
      <formula>"Não"</formula>
    </cfRule>
  </conditionalFormatting>
  <pageMargins left="0.511811024" right="0.511811024" top="0.78740157499999996" bottom="0.78740157499999996" header="0.31496062000000002" footer="0.31496062000000002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A1:M918"/>
  <sheetViews>
    <sheetView showGridLines="0" zoomScale="110" zoomScaleNormal="110" workbookViewId="0">
      <selection activeCell="I33" sqref="A1:I33"/>
    </sheetView>
  </sheetViews>
  <sheetFormatPr defaultRowHeight="15" x14ac:dyDescent="0.25"/>
  <cols>
    <col min="1" max="1" width="2.42578125" style="4" customWidth="1"/>
    <col min="2" max="2" width="19.855468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10" width="1.85546875" style="4" customWidth="1"/>
    <col min="11" max="11" width="94.5703125" style="4" bestFit="1" customWidth="1"/>
    <col min="12" max="12" width="31.5703125" style="4" bestFit="1" customWidth="1"/>
    <col min="13" max="14" width="14" style="4" customWidth="1"/>
    <col min="15" max="15" width="10.7109375" style="4" bestFit="1" customWidth="1"/>
    <col min="16" max="16384" width="9.140625" style="4"/>
  </cols>
  <sheetData>
    <row r="1" spans="2:13" x14ac:dyDescent="0.25">
      <c r="K1" s="46" t="s">
        <v>185</v>
      </c>
      <c r="L1" s="4" t="s">
        <v>191</v>
      </c>
    </row>
    <row r="2" spans="2:13" x14ac:dyDescent="0.25">
      <c r="B2" s="100" t="s">
        <v>320</v>
      </c>
      <c r="C2" s="100"/>
      <c r="D2" s="100"/>
      <c r="E2" s="100"/>
      <c r="F2" s="100"/>
      <c r="G2" s="100"/>
      <c r="H2" s="100"/>
      <c r="K2" s="46" t="s">
        <v>0</v>
      </c>
      <c r="L2" s="47">
        <v>2021</v>
      </c>
    </row>
    <row r="3" spans="2:13" x14ac:dyDescent="0.25">
      <c r="B3" s="100" t="str">
        <f ca="1">"Relatório atualizado em "&amp;TEXT(TODAY(),"DD/MM/AAAA") &amp;" Dados Atualizados em "&amp; TEXT(tb_Atualizacao_BI!B2,"DD/MM/AAAA hh:mm")</f>
        <v>Relatório atualizado em 14/05/2021 Dados Atualizados em 14/05/2021 13:23</v>
      </c>
      <c r="C3" s="100"/>
      <c r="D3" s="100"/>
      <c r="E3" s="100"/>
      <c r="F3" s="100"/>
      <c r="G3" s="100"/>
      <c r="H3" s="100"/>
      <c r="K3" s="46" t="s">
        <v>1</v>
      </c>
      <c r="L3" s="47">
        <v>4</v>
      </c>
    </row>
    <row r="4" spans="2:13" ht="23.25" x14ac:dyDescent="0.25">
      <c r="B4" s="101" t="s">
        <v>338</v>
      </c>
      <c r="C4" s="101"/>
      <c r="D4" s="101"/>
      <c r="E4" s="101"/>
      <c r="F4" s="101"/>
      <c r="G4" s="101"/>
      <c r="H4" s="101"/>
      <c r="K4" s="46" t="s">
        <v>4</v>
      </c>
      <c r="L4" s="4" t="s">
        <v>9</v>
      </c>
    </row>
    <row r="5" spans="2:13" x14ac:dyDescent="0.25">
      <c r="B5" s="7" t="s">
        <v>321</v>
      </c>
      <c r="C5" s="25" t="str">
        <f>Resumo!B6</f>
        <v>2021-2021 - 4º Tri - 10-Abr</v>
      </c>
    </row>
    <row r="6" spans="2:13" ht="15.75" x14ac:dyDescent="0.25">
      <c r="B6" s="7" t="s">
        <v>322</v>
      </c>
      <c r="C6" s="3" t="str">
        <f>INDEX(MOVIMENTO_IV_DEMANDA_REP[],MATCH($C$7,'Movimento Demanda REP'!$J$6:$J$591,0),11)</f>
        <v>ALINE FONSECA HSP (RS)</v>
      </c>
      <c r="E6" s="3"/>
      <c r="F6" s="3"/>
      <c r="G6" s="3"/>
      <c r="H6" s="3"/>
      <c r="K6" s="46" t="s">
        <v>332</v>
      </c>
      <c r="L6" s="46" t="s">
        <v>333</v>
      </c>
    </row>
    <row r="7" spans="2:13" x14ac:dyDescent="0.25">
      <c r="B7" s="7" t="s">
        <v>323</v>
      </c>
      <c r="C7" s="4" t="str">
        <f>$L$4</f>
        <v>aline.fonseca@cslbehring.com</v>
      </c>
      <c r="K7" s="46" t="s">
        <v>334</v>
      </c>
      <c r="L7" s="5" t="s">
        <v>26</v>
      </c>
      <c r="M7" s="5" t="s">
        <v>8</v>
      </c>
    </row>
    <row r="8" spans="2:13" x14ac:dyDescent="0.25">
      <c r="B8" s="7" t="s">
        <v>324</v>
      </c>
      <c r="C8" s="4" t="str">
        <f>INDEX(MOVIMENTO_IV_DEMANDA_REP[],MATCH($C$7,'Movimento Demanda REP'!$J$6:$J$591,0),13)</f>
        <v>Hospitalar (HSP)</v>
      </c>
      <c r="K8" s="47" t="s">
        <v>438</v>
      </c>
      <c r="L8" s="42"/>
      <c r="M8" s="42">
        <v>32</v>
      </c>
    </row>
    <row r="9" spans="2:13" x14ac:dyDescent="0.25">
      <c r="K9" s="47" t="s">
        <v>437</v>
      </c>
      <c r="L9" s="42">
        <v>10</v>
      </c>
      <c r="M9" s="42"/>
    </row>
    <row r="10" spans="2:13" ht="15.75" x14ac:dyDescent="0.25">
      <c r="B10" s="102" t="s">
        <v>325</v>
      </c>
      <c r="C10" s="102"/>
      <c r="D10" s="102"/>
      <c r="E10" s="102"/>
      <c r="F10" s="102"/>
      <c r="G10" s="102"/>
      <c r="H10" s="8">
        <f>SUM(H13:H19)</f>
        <v>4265.47</v>
      </c>
      <c r="K10" s="47" t="s">
        <v>439</v>
      </c>
      <c r="L10" s="42"/>
      <c r="M10" s="42">
        <v>12</v>
      </c>
    </row>
    <row r="11" spans="2:13" x14ac:dyDescent="0.25">
      <c r="K11" s="47" t="s">
        <v>153</v>
      </c>
      <c r="L11" s="42">
        <v>15</v>
      </c>
      <c r="M11" s="42">
        <v>20</v>
      </c>
    </row>
    <row r="12" spans="2:13" x14ac:dyDescent="0.25">
      <c r="B12" s="20" t="s">
        <v>335</v>
      </c>
      <c r="C12" s="9" t="s">
        <v>326</v>
      </c>
      <c r="D12" s="9" t="s">
        <v>327</v>
      </c>
      <c r="E12" s="9" t="s">
        <v>328</v>
      </c>
      <c r="F12" s="9" t="s">
        <v>329</v>
      </c>
      <c r="G12" s="9" t="s">
        <v>330</v>
      </c>
      <c r="H12" s="9" t="s">
        <v>331</v>
      </c>
      <c r="K12" s="47" t="s">
        <v>139</v>
      </c>
      <c r="L12" s="42">
        <v>5</v>
      </c>
      <c r="M12" s="42">
        <v>5</v>
      </c>
    </row>
    <row r="13" spans="2:13" x14ac:dyDescent="0.25">
      <c r="B13" s="11">
        <v>0.15</v>
      </c>
      <c r="C13" s="10" t="s">
        <v>314</v>
      </c>
      <c r="D13" s="23">
        <f>SUMIFS(PREMIO_IV_REPRESENTANTES[COTA],PREMIO_IV_REPRESENTANTES[TIPO],HSP!$C13,PREMIO_IV_REPRESENTANTES[EMAIL_REPRESENTANTE],HSP!$C$7,PREMIO_IV_REPRESENTANTES[ANO],HSP!$L$2,PREMIO_IV_REPRESENTANTES[MES],HSP!$L$3)</f>
        <v>72</v>
      </c>
      <c r="E13" s="23">
        <f>SUMIFS(PREMIO_IV_REPRESENTANTES[REALIZADO],PREMIO_IV_REPRESENTANTES[TIPO],HSP!$C13,PREMIO_IV_REPRESENTANTES[EMAIL_REPRESENTANTE],HSP!$C$7,PREMIO_IV_REPRESENTANTES[ANO],HSP!$L$2,PREMIO_IV_REPRESENTANTES[MES],HSP!$L$3)</f>
        <v>41</v>
      </c>
      <c r="F13" s="11">
        <f>SUMIFS(PREMIO_IV_REPRESENTANTES[COBERTURA],PREMIO_IV_REPRESENTANTES[TIPO],HSP!C13,PREMIO_IV_REPRESENTANTES[ANO],HSP!$L$2,PREMIO_IV_REPRESENTANTES[MES],HSP!$L$3,PREMIO_IV_REPRESENTANTES[EMAIL_REPRESENTANTE],HSP!$L$4)</f>
        <v>0.56899999999999995</v>
      </c>
      <c r="G13" s="11" t="str">
        <f>IF(SUMIFS(PREMIO_IV_REPRESENTANTES[GARANTIDO],PREMIO_IV_REPRESENTANTES[TIPO],HSP!C13,PREMIO_IV_REPRESENTANTES[ANO],HSP!$L$2,PREMIO_IV_REPRESENTANTES[MES],HSP!$L$3,PREMIO_IV_REPRESENTANTES[EMAIL_REPRESENTANTE],HSP!$L$4)=0,"Não","Sim")</f>
        <v>Não</v>
      </c>
      <c r="H13" s="12">
        <f>SUMIFS(PREMIO_IV_REPRESENTANTES[PREMIO],PREMIO_IV_REPRESENTANTES[TIPO],HSP!C13,PREMIO_IV_REPRESENTANTES[ANO],HSP!$L$2,PREMIO_IV_REPRESENTANTES[MES],HSP!$L$3,PREMIO_IV_REPRESENTANTES[EMAIL_REPRESENTANTE],HSP!$L$4)</f>
        <v>0</v>
      </c>
      <c r="K13" s="47" t="s">
        <v>140</v>
      </c>
      <c r="L13" s="42"/>
      <c r="M13" s="42">
        <v>60</v>
      </c>
    </row>
    <row r="14" spans="2:13" x14ac:dyDescent="0.25">
      <c r="B14" s="11">
        <v>0.15</v>
      </c>
      <c r="C14" s="10" t="s">
        <v>313</v>
      </c>
      <c r="D14" s="23">
        <f>SUMIFS(PREMIO_IV_REPRESENTANTES[COTA],PREMIO_IV_REPRESENTANTES[TIPO],HSP!$C14,PREMIO_IV_REPRESENTANTES[EMAIL_REPRESENTANTE],HSP!$C$7,PREMIO_IV_REPRESENTANTES[ANO],HSP!$L$2,PREMIO_IV_REPRESENTANTES[MES],HSP!$L$3)</f>
        <v>150</v>
      </c>
      <c r="E14" s="23">
        <f>SUMIFS(PREMIO_IV_REPRESENTANTES[REALIZADO],PREMIO_IV_REPRESENTANTES[TIPO],HSP!$C14,PREMIO_IV_REPRESENTANTES[EMAIL_REPRESENTANTE],HSP!$C$7,PREMIO_IV_REPRESENTANTES[ANO],HSP!$L$2,PREMIO_IV_REPRESENTANTES[MES],HSP!$L$3)</f>
        <v>137</v>
      </c>
      <c r="F14" s="11">
        <f>SUMIFS(PREMIO_IV_REPRESENTANTES[COBERTURA],PREMIO_IV_REPRESENTANTES[TIPO],HSP!C14,PREMIO_IV_REPRESENTANTES[ANO],HSP!$L$2,PREMIO_IV_REPRESENTANTES[MES],HSP!$L$3,PREMIO_IV_REPRESENTANTES[EMAIL_REPRESENTANTE],HSP!$L$4)</f>
        <v>0.91300000000000003</v>
      </c>
      <c r="G14" s="11" t="str">
        <f>IF(SUMIFS(PREMIO_IV_REPRESENTANTES[GARANTIDO],PREMIO_IV_REPRESENTANTES[TIPO],HSP!C14,PREMIO_IV_REPRESENTANTES[ANO],HSP!$L$2,PREMIO_IV_REPRESENTANTES[MES],HSP!$L$3,PREMIO_IV_REPRESENTANTES[EMAIL_REPRESENTANTE],HSP!$L$4)=0,"Não","Sim")</f>
        <v>Não</v>
      </c>
      <c r="H14" s="12">
        <f>SUMIFS(PREMIO_IV_REPRESENTANTES[PREMIO],PREMIO_IV_REPRESENTANTES[TIPO],HSP!C14,PREMIO_IV_REPRESENTANTES[ANO],HSP!$L$2,PREMIO_IV_REPRESENTANTES[MES],HSP!$L$3,PREMIO_IV_REPRESENTANTES[EMAIL_REPRESENTANTE],HSP!$L$4)</f>
        <v>386.28</v>
      </c>
      <c r="K14" s="47" t="s">
        <v>435</v>
      </c>
      <c r="L14" s="42">
        <v>5</v>
      </c>
      <c r="M14" s="42"/>
    </row>
    <row r="15" spans="2:13" x14ac:dyDescent="0.25">
      <c r="B15" s="11">
        <v>0.2</v>
      </c>
      <c r="C15" s="10" t="s">
        <v>319</v>
      </c>
      <c r="D15" s="23">
        <f>SUMIFS(PREMIO_IV_REPRESENTANTES[COTA],PREMIO_IV_REPRESENTANTES[TIPO],HSP!$C15,PREMIO_IV_REPRESENTANTES[EMAIL_REPRESENTANTE],HSP!$C$7,PREMIO_IV_REPRESENTANTES[ANO],HSP!$L$2,PREMIO_IV_REPRESENTANTES[MES],HSP!$L$3)</f>
        <v>3809418.24</v>
      </c>
      <c r="E15" s="23">
        <f>SUMIFS(PREMIO_IV_REPRESENTANTES[REALIZADO],PREMIO_IV_REPRESENTANTES[TIPO],HSP!$C15,PREMIO_IV_REPRESENTANTES[EMAIL_REPRESENTANTE],HSP!$C$7,PREMIO_IV_REPRESENTANTES[ANO],HSP!$L$2,PREMIO_IV_REPRESENTANTES[MES],HSP!$L$3)</f>
        <v>5039971.96</v>
      </c>
      <c r="F15" s="11">
        <f>SUMIFS(PREMIO_IV_REPRESENTANTES[COBERTURA],PREMIO_IV_REPRESENTANTES[TIPO],HSP!C15,PREMIO_IV_REPRESENTANTES[ANO],HSP!$L$2,PREMIO_IV_REPRESENTANTES[MES],HSP!$L$3,PREMIO_IV_REPRESENTANTES[EMAIL_REPRESENTANTE],HSP!$L$4)</f>
        <v>1.323</v>
      </c>
      <c r="G15" s="11" t="str">
        <f>IF(SUMIFS(PREMIO_IV_REPRESENTANTES[GARANTIDO],PREMIO_IV_REPRESENTANTES[TIPO],HSP!C15,PREMIO_IV_REPRESENTANTES[ANO],HSP!$L$2,PREMIO_IV_REPRESENTANTES[MES],HSP!$L$3,PREMIO_IV_REPRESENTANTES[EMAIL_REPRESENTANTE],HSP!$L$4)=0,"Não","Sim")</f>
        <v>Não</v>
      </c>
      <c r="H15" s="12">
        <f>SUMIFS(PREMIO_IV_REPRESENTANTES[PREMIO],PREMIO_IV_REPRESENTANTES[TIPO],HSP!C15,PREMIO_IV_REPRESENTANTES[ANO],HSP!$L$2,PREMIO_IV_REPRESENTANTES[MES],HSP!$L$3,PREMIO_IV_REPRESENTANTES[EMAIL_REPRESENTANTE],HSP!$L$4)</f>
        <v>1569.3</v>
      </c>
      <c r="K15" s="47" t="s">
        <v>518</v>
      </c>
      <c r="L15" s="42"/>
      <c r="M15" s="42">
        <v>3</v>
      </c>
    </row>
    <row r="16" spans="2:13" x14ac:dyDescent="0.25">
      <c r="B16" s="11">
        <v>0.1</v>
      </c>
      <c r="C16" s="10" t="s">
        <v>317</v>
      </c>
      <c r="D16" s="23">
        <f>SUMIFS(PREMIO_IV_REPRESENTANTES[COTA],PREMIO_IV_REPRESENTANTES[TIPO],HSP!$C16,PREMIO_IV_REPRESENTANTES[EMAIL_REPRESENTANTE],HSP!$C$7,PREMIO_IV_REPRESENTANTES[ANO],HSP!$L$2,PREMIO_IV_REPRESENTANTES[MES],HSP!$L$3)</f>
        <v>2257954.31</v>
      </c>
      <c r="E16" s="23">
        <f>SUMIFS(PREMIO_IV_REPRESENTANTES[REALIZADO],PREMIO_IV_REPRESENTANTES[TIPO],HSP!$C16,PREMIO_IV_REPRESENTANTES[EMAIL_REPRESENTANTE],HSP!$C$7,PREMIO_IV_REPRESENTANTES[ANO],HSP!$L$2,PREMIO_IV_REPRESENTANTES[MES],HSP!$L$3)</f>
        <v>3602445.27</v>
      </c>
      <c r="F16" s="11">
        <f>SUMIFS(PREMIO_IV_REPRESENTANTES[COBERTURA],PREMIO_IV_REPRESENTANTES[TIPO],HSP!C16,PREMIO_IV_REPRESENTANTES[ANO],HSP!$L$2,PREMIO_IV_REPRESENTANTES[MES],HSP!$L$3,PREMIO_IV_REPRESENTANTES[EMAIL_REPRESENTANTE],HSP!$L$4)</f>
        <v>1.595</v>
      </c>
      <c r="G16" s="11" t="str">
        <f>IF(SUMIFS(PREMIO_IV_REPRESENTANTES[GARANTIDO],PREMIO_IV_REPRESENTANTES[TIPO],HSP!C16,PREMIO_IV_REPRESENTANTES[ANO],HSP!$L$2,PREMIO_IV_REPRESENTANTES[MES],HSP!$L$3,PREMIO_IV_REPRESENTANTES[EMAIL_REPRESENTANTE],HSP!$L$4)=0,"Não","Sim")</f>
        <v>Não</v>
      </c>
      <c r="H16" s="12">
        <f>SUMIFS(PREMIO_IV_REPRESENTANTES[PREMIO],PREMIO_IV_REPRESENTANTES[TIPO],HSP!C16,PREMIO_IV_REPRESENTANTES[ANO],HSP!$L$2,PREMIO_IV_REPRESENTANTES[MES],HSP!$L$3,PREMIO_IV_REPRESENTANTES[EMAIL_REPRESENTANTE],HSP!$L$4)</f>
        <v>784.65</v>
      </c>
      <c r="K16" s="47" t="s">
        <v>433</v>
      </c>
      <c r="L16" s="42">
        <v>6</v>
      </c>
      <c r="M16" s="42">
        <v>5</v>
      </c>
    </row>
    <row r="17" spans="2:13" x14ac:dyDescent="0.25">
      <c r="B17" s="11">
        <v>0.2</v>
      </c>
      <c r="C17" s="10" t="s">
        <v>318</v>
      </c>
      <c r="D17" s="23">
        <f>SUMIFS(PREMIO_IV_REPRESENTANTES[COTA],PREMIO_IV_REPRESENTANTES[TIPO],HSP!$C17,PREMIO_IV_REPRESENTANTES[EMAIL_REPRESENTANTE],HSP!$C$7,PREMIO_IV_REPRESENTANTES[ANO],HSP!$L$2,PREMIO_IV_REPRESENTANTES[MES],HSP!$L$3)</f>
        <v>3759576.82</v>
      </c>
      <c r="E17" s="23">
        <f>SUMIFS(PREMIO_IV_REPRESENTANTES[REALIZADO],PREMIO_IV_REPRESENTANTES[TIPO],HSP!$C17,PREMIO_IV_REPRESENTANTES[EMAIL_REPRESENTANTE],HSP!$C$7,PREMIO_IV_REPRESENTANTES[ANO],HSP!$L$2,PREMIO_IV_REPRESENTANTES[MES],HSP!$L$3)</f>
        <v>3927990.93</v>
      </c>
      <c r="F17" s="11">
        <f>SUMIFS(PREMIO_IV_REPRESENTANTES[COBERTURA],PREMIO_IV_REPRESENTANTES[TIPO],HSP!C17,PREMIO_IV_REPRESENTANTES[ANO],HSP!$L$2,PREMIO_IV_REPRESENTANTES[MES],HSP!$L$3,PREMIO_IV_REPRESENTANTES[EMAIL_REPRESENTANTE],HSP!$L$4)</f>
        <v>1.0449999999999999</v>
      </c>
      <c r="G17" s="11" t="str">
        <f>IF(SUMIFS(PREMIO_IV_REPRESENTANTES[GARANTIDO],PREMIO_IV_REPRESENTANTES[TIPO],HSP!C17,PREMIO_IV_REPRESENTANTES[ANO],HSP!$L$2,PREMIO_IV_REPRESENTANTES[MES],HSP!$L$3,PREMIO_IV_REPRESENTANTES[EMAIL_REPRESENTANTE],HSP!$L$4)=0,"Não","Sim")</f>
        <v>Não</v>
      </c>
      <c r="H17" s="12">
        <f>SUMIFS(PREMIO_IV_REPRESENTANTES[PREMIO],PREMIO_IV_REPRESENTANTES[TIPO],HSP!C17,PREMIO_IV_REPRESENTANTES[ANO],HSP!$L$2,PREMIO_IV_REPRESENTANTES[MES],HSP!$L$3,PREMIO_IV_REPRESENTANTES[EMAIL_REPRESENTANTE],HSP!$L$4)</f>
        <v>773.07</v>
      </c>
      <c r="K17"/>
      <c r="L17"/>
      <c r="M17"/>
    </row>
    <row r="18" spans="2:13" x14ac:dyDescent="0.25">
      <c r="B18" s="11">
        <v>0.15</v>
      </c>
      <c r="C18" s="10" t="s">
        <v>169</v>
      </c>
      <c r="D18" s="23">
        <f>SUMIFS(PREMIO_IV_REPRESENTANTES[COTA],PREMIO_IV_REPRESENTANTES[TIPO],HSP!$C18,PREMIO_IV_REPRESENTANTES[EMAIL_REPRESENTANTE],HSP!$C$7,PREMIO_IV_REPRESENTANTES[ANO],HSP!$L$2,PREMIO_IV_REPRESENTANTES[MES],HSP!$L$3)</f>
        <v>72</v>
      </c>
      <c r="E18" s="23">
        <f>SUMIFS(PREMIO_IV_REPRESENTANTES[REALIZADO],PREMIO_IV_REPRESENTANTES[TIPO],HSP!$C18,PREMIO_IV_REPRESENTANTES[EMAIL_REPRESENTANTE],HSP!$C$7,PREMIO_IV_REPRESENTANTES[ANO],HSP!$L$2,PREMIO_IV_REPRESENTANTES[MES],HSP!$L$3)</f>
        <v>89</v>
      </c>
      <c r="F18" s="11">
        <f>SUMIFS(PREMIO_IV_REPRESENTANTES[COBERTURA],PREMIO_IV_REPRESENTANTES[TIPO],HSP!C18,PREMIO_IV_REPRESENTANTES[ANO],HSP!$L$2,PREMIO_IV_REPRESENTANTES[MES],HSP!$L$3,PREMIO_IV_REPRESENTANTES[EMAIL_REPRESENTANTE],HSP!$L$4)</f>
        <v>1.236</v>
      </c>
      <c r="G18" s="11" t="str">
        <f>IF(SUMIFS(PREMIO_IV_REPRESENTANTES[GARANTIDO],PREMIO_IV_REPRESENTANTES[TIPO],HSP!C18,PREMIO_IV_REPRESENTANTES[ANO],HSP!$L$2,PREMIO_IV_REPRESENTANTES[MES],HSP!$L$3,PREMIO_IV_REPRESENTANTES[EMAIL_REPRESENTANTE],HSP!$L$4)=0,"Não","Sim")</f>
        <v>Não</v>
      </c>
      <c r="H18" s="12">
        <f>SUMIFS(PREMIO_IV_REPRESENTANTES[PREMIO],PREMIO_IV_REPRESENTANTES[TIPO],HSP!C18,PREMIO_IV_REPRESENTANTES[ANO],HSP!$L$2,PREMIO_IV_REPRESENTANTES[MES],HSP!$L$3,PREMIO_IV_REPRESENTANTES[EMAIL_REPRESENTANTE],HSP!$L$4)</f>
        <v>564.12</v>
      </c>
      <c r="K18"/>
      <c r="L18"/>
      <c r="M18"/>
    </row>
    <row r="19" spans="2:13" x14ac:dyDescent="0.25">
      <c r="B19" s="11">
        <v>0.05</v>
      </c>
      <c r="C19" s="10" t="s">
        <v>467</v>
      </c>
      <c r="D19" s="24"/>
      <c r="E19" s="24"/>
      <c r="F19" s="11">
        <f>SUMIFS(PREMIO_IV_REPRESENTANTES[COBERTURA],PREMIO_IV_REPRESENTANTES[TIPO],HSP!C19,PREMIO_IV_REPRESENTANTES[ANO],HSP!$L$2,PREMIO_IV_REPRESENTANTES[MES],HSP!$L$3,PREMIO_IV_REPRESENTANTES[EMAIL_REPRESENTANTE],HSP!$L$4)</f>
        <v>1</v>
      </c>
      <c r="G19" s="13"/>
      <c r="H19" s="12">
        <f>SUMIFS(PREMIO_IV_REPRESENTANTES[PREMIO],PREMIO_IV_REPRESENTANTES[TIPO],HSP!C19,PREMIO_IV_REPRESENTANTES[ANO],HSP!$L$2,PREMIO_IV_REPRESENTANTES[MES],HSP!$L$3,PREMIO_IV_REPRESENTANTES[EMAIL_REPRESENTANTE],HSP!$L$4)</f>
        <v>188.05</v>
      </c>
      <c r="K19"/>
      <c r="L19"/>
      <c r="M19"/>
    </row>
    <row r="20" spans="2:13" x14ac:dyDescent="0.25">
      <c r="B20"/>
      <c r="C20"/>
      <c r="D20"/>
      <c r="E20"/>
      <c r="F20"/>
      <c r="G20"/>
      <c r="H20"/>
      <c r="K20"/>
      <c r="L20"/>
      <c r="M20"/>
    </row>
    <row r="21" spans="2:13" x14ac:dyDescent="0.25">
      <c r="K21"/>
      <c r="L21"/>
      <c r="M21"/>
    </row>
    <row r="22" spans="2:13" ht="15.75" x14ac:dyDescent="0.25">
      <c r="B22" s="14" t="s">
        <v>337</v>
      </c>
      <c r="G22" s="26">
        <f>SUM(G24:G498)</f>
        <v>41</v>
      </c>
      <c r="H22" s="26">
        <f>SUM(H24:H498)</f>
        <v>137</v>
      </c>
      <c r="K22"/>
      <c r="L22"/>
      <c r="M22"/>
    </row>
    <row r="23" spans="2:13" x14ac:dyDescent="0.25">
      <c r="B23" s="98" t="s">
        <v>336</v>
      </c>
      <c r="C23" s="89" t="s">
        <v>380</v>
      </c>
      <c r="D23" s="89" t="s">
        <v>482</v>
      </c>
      <c r="E23" s="89" t="s">
        <v>483</v>
      </c>
      <c r="F23" s="90" t="s">
        <v>484</v>
      </c>
      <c r="G23" s="94" t="s">
        <v>26</v>
      </c>
      <c r="H23" s="91" t="s">
        <v>8</v>
      </c>
      <c r="K23"/>
      <c r="L23"/>
      <c r="M23"/>
    </row>
    <row r="24" spans="2:13" x14ac:dyDescent="0.25">
      <c r="B24" s="82" t="str">
        <f>IF($K8="","",K8)</f>
        <v>ASSOCIACAO HOSPITALAR MOINHOS DE VENTO - PORTO ALEGRE-RS (92.685.833/0001-51)</v>
      </c>
      <c r="C24" s="83"/>
      <c r="D24" s="83"/>
      <c r="E24" s="83"/>
      <c r="F24" s="84"/>
      <c r="G24" s="18">
        <f>IF($K8="","",L8)</f>
        <v>0</v>
      </c>
      <c r="H24" s="88">
        <f>IF($K8="","",M8)</f>
        <v>32</v>
      </c>
      <c r="K24"/>
      <c r="L24"/>
      <c r="M24"/>
    </row>
    <row r="25" spans="2:13" x14ac:dyDescent="0.25">
      <c r="B25" s="82" t="str">
        <f t="shared" ref="B25:B88" si="0">IF($K9="","",K9)</f>
        <v>HOSPITAL CRISTO REDENTOR - PORTO ALEGRE-RS (92.787.118/0003-91)</v>
      </c>
      <c r="C25" s="83"/>
      <c r="D25" s="83"/>
      <c r="E25" s="83"/>
      <c r="F25" s="84"/>
      <c r="G25" s="18">
        <f t="shared" ref="G25:G88" si="1">IF($K9="","",L9)</f>
        <v>10</v>
      </c>
      <c r="H25" s="88">
        <f t="shared" ref="H25:H88" si="2">IF($K9="","",M9)</f>
        <v>0</v>
      </c>
      <c r="K25"/>
      <c r="L25"/>
      <c r="M25"/>
    </row>
    <row r="26" spans="2:13" x14ac:dyDescent="0.25">
      <c r="B26" s="82" t="str">
        <f t="shared" si="0"/>
        <v>HOSPITAL DE CARIDADE DR ASTROGILDO DE AZEVEDO - SANTA MARIA-RS (95.610.887/0001-46)</v>
      </c>
      <c r="C26" s="83"/>
      <c r="D26" s="83"/>
      <c r="E26" s="83"/>
      <c r="F26" s="84"/>
      <c r="G26" s="18">
        <f t="shared" si="1"/>
        <v>0</v>
      </c>
      <c r="H26" s="88">
        <f t="shared" si="2"/>
        <v>12</v>
      </c>
      <c r="K26"/>
      <c r="L26"/>
      <c r="M26"/>
    </row>
    <row r="27" spans="2:13" x14ac:dyDescent="0.25">
      <c r="B27" s="82" t="str">
        <f t="shared" si="0"/>
        <v>HOSPITAL DE CLINICAS - PORTO ALEGRE-RS (87.020.517/0001-20)</v>
      </c>
      <c r="C27" s="83"/>
      <c r="D27" s="83"/>
      <c r="E27" s="83"/>
      <c r="F27" s="84"/>
      <c r="G27" s="18">
        <f t="shared" si="1"/>
        <v>15</v>
      </c>
      <c r="H27" s="88">
        <f t="shared" si="2"/>
        <v>20</v>
      </c>
      <c r="K27"/>
      <c r="L27"/>
      <c r="M27"/>
    </row>
    <row r="28" spans="2:13" x14ac:dyDescent="0.25">
      <c r="B28" s="82" t="str">
        <f t="shared" si="0"/>
        <v>HOSPITAL ERNESTO DORNELLES - PORTO ALEGRE-RS (92.741.016/0002-54)</v>
      </c>
      <c r="C28" s="83"/>
      <c r="D28" s="83"/>
      <c r="E28" s="83"/>
      <c r="F28" s="84"/>
      <c r="G28" s="18">
        <f t="shared" si="1"/>
        <v>5</v>
      </c>
      <c r="H28" s="88">
        <f t="shared" si="2"/>
        <v>5</v>
      </c>
      <c r="K28"/>
      <c r="L28"/>
      <c r="M28"/>
    </row>
    <row r="29" spans="2:13" x14ac:dyDescent="0.25">
      <c r="B29" s="82" t="str">
        <f t="shared" si="0"/>
        <v>IRMANDADE DA SANTA CASA DE MISERICORDIA DE PORTO ALEGRE - PORTO ALEGRE-RS (92.815.000/0001-68)</v>
      </c>
      <c r="C29" s="83"/>
      <c r="D29" s="83"/>
      <c r="E29" s="83"/>
      <c r="F29" s="84"/>
      <c r="G29" s="18">
        <f t="shared" si="1"/>
        <v>0</v>
      </c>
      <c r="H29" s="88">
        <f t="shared" si="2"/>
        <v>60</v>
      </c>
      <c r="K29"/>
      <c r="L29"/>
      <c r="M29"/>
    </row>
    <row r="30" spans="2:13" x14ac:dyDescent="0.25">
      <c r="B30" s="82" t="str">
        <f t="shared" si="0"/>
        <v>HOSPITAL REGINA - NOVO HAMBURGO-RS (91.681.361/0003-68)</v>
      </c>
      <c r="C30" s="83"/>
      <c r="D30" s="83"/>
      <c r="E30" s="83"/>
      <c r="F30" s="84"/>
      <c r="G30" s="18">
        <f t="shared" si="1"/>
        <v>5</v>
      </c>
      <c r="H30" s="88">
        <f t="shared" si="2"/>
        <v>0</v>
      </c>
      <c r="K30"/>
      <c r="L30"/>
      <c r="M30"/>
    </row>
    <row r="31" spans="2:13" x14ac:dyDescent="0.25">
      <c r="B31" s="82" t="str">
        <f t="shared" si="0"/>
        <v>HOSPITAL SAO LUCAS DA PUCRS - PORTO ALEGRE-RS (88.630.413/0007-96)</v>
      </c>
      <c r="C31" s="83"/>
      <c r="D31" s="83"/>
      <c r="E31" s="83"/>
      <c r="F31" s="84"/>
      <c r="G31" s="18">
        <f t="shared" si="1"/>
        <v>0</v>
      </c>
      <c r="H31" s="88">
        <f t="shared" si="2"/>
        <v>3</v>
      </c>
      <c r="K31"/>
      <c r="L31"/>
      <c r="M31"/>
    </row>
    <row r="32" spans="2:13" x14ac:dyDescent="0.25">
      <c r="B32" s="82" t="str">
        <f t="shared" si="0"/>
        <v>HOSPITAL ALVORADA - ALVORADA-RS (92.898.550/0002-79)</v>
      </c>
      <c r="C32" s="83"/>
      <c r="D32" s="83"/>
      <c r="E32" s="83"/>
      <c r="F32" s="84"/>
      <c r="G32" s="18">
        <f t="shared" si="1"/>
        <v>6</v>
      </c>
      <c r="H32" s="88">
        <f t="shared" si="2"/>
        <v>5</v>
      </c>
      <c r="K32"/>
      <c r="L32"/>
      <c r="M32"/>
    </row>
    <row r="33" spans="2:13" x14ac:dyDescent="0.25">
      <c r="B33" s="82" t="str">
        <f t="shared" si="0"/>
        <v/>
      </c>
      <c r="C33" s="83"/>
      <c r="D33" s="83"/>
      <c r="E33" s="83"/>
      <c r="F33" s="84"/>
      <c r="G33" s="18" t="str">
        <f t="shared" si="1"/>
        <v/>
      </c>
      <c r="H33" s="88" t="str">
        <f t="shared" si="2"/>
        <v/>
      </c>
      <c r="K33"/>
      <c r="L33"/>
      <c r="M33"/>
    </row>
    <row r="34" spans="2:13" x14ac:dyDescent="0.25">
      <c r="B34" s="82" t="str">
        <f t="shared" si="0"/>
        <v/>
      </c>
      <c r="C34" s="83"/>
      <c r="D34" s="83"/>
      <c r="E34" s="83"/>
      <c r="F34" s="84"/>
      <c r="G34" s="18" t="str">
        <f t="shared" si="1"/>
        <v/>
      </c>
      <c r="H34" s="88" t="str">
        <f t="shared" si="2"/>
        <v/>
      </c>
      <c r="K34"/>
      <c r="L34"/>
      <c r="M34"/>
    </row>
    <row r="35" spans="2:13" x14ac:dyDescent="0.25">
      <c r="B35" s="82" t="str">
        <f t="shared" si="0"/>
        <v/>
      </c>
      <c r="C35" s="83"/>
      <c r="D35" s="83"/>
      <c r="E35" s="83"/>
      <c r="F35" s="84"/>
      <c r="G35" s="18" t="str">
        <f t="shared" si="1"/>
        <v/>
      </c>
      <c r="H35" s="88" t="str">
        <f t="shared" si="2"/>
        <v/>
      </c>
      <c r="K35"/>
      <c r="L35"/>
      <c r="M35"/>
    </row>
    <row r="36" spans="2:13" x14ac:dyDescent="0.25">
      <c r="B36" s="82" t="str">
        <f t="shared" si="0"/>
        <v/>
      </c>
      <c r="C36" s="83"/>
      <c r="D36" s="83"/>
      <c r="E36" s="83"/>
      <c r="F36" s="84"/>
      <c r="G36" s="18" t="str">
        <f t="shared" si="1"/>
        <v/>
      </c>
      <c r="H36" s="88" t="str">
        <f t="shared" si="2"/>
        <v/>
      </c>
      <c r="K36"/>
      <c r="L36"/>
      <c r="M36"/>
    </row>
    <row r="37" spans="2:13" x14ac:dyDescent="0.25">
      <c r="B37" s="82" t="str">
        <f t="shared" si="0"/>
        <v/>
      </c>
      <c r="C37" s="83"/>
      <c r="D37" s="83"/>
      <c r="E37" s="83"/>
      <c r="F37" s="84"/>
      <c r="G37" s="18" t="str">
        <f t="shared" si="1"/>
        <v/>
      </c>
      <c r="H37" s="88" t="str">
        <f t="shared" si="2"/>
        <v/>
      </c>
      <c r="K37"/>
      <c r="L37"/>
      <c r="M37"/>
    </row>
    <row r="38" spans="2:13" x14ac:dyDescent="0.25">
      <c r="B38" s="82" t="str">
        <f t="shared" si="0"/>
        <v/>
      </c>
      <c r="C38" s="83"/>
      <c r="D38" s="83"/>
      <c r="E38" s="83"/>
      <c r="F38" s="84"/>
      <c r="G38" s="18" t="str">
        <f t="shared" si="1"/>
        <v/>
      </c>
      <c r="H38" s="88" t="str">
        <f t="shared" si="2"/>
        <v/>
      </c>
      <c r="K38"/>
      <c r="L38"/>
      <c r="M38"/>
    </row>
    <row r="39" spans="2:13" x14ac:dyDescent="0.25">
      <c r="B39" s="82" t="str">
        <f t="shared" si="0"/>
        <v/>
      </c>
      <c r="C39" s="83"/>
      <c r="D39" s="83"/>
      <c r="E39" s="83"/>
      <c r="F39" s="84"/>
      <c r="G39" s="18" t="str">
        <f t="shared" si="1"/>
        <v/>
      </c>
      <c r="H39" s="88" t="str">
        <f t="shared" si="2"/>
        <v/>
      </c>
      <c r="K39"/>
      <c r="L39"/>
      <c r="M39"/>
    </row>
    <row r="40" spans="2:13" x14ac:dyDescent="0.25">
      <c r="B40" s="82" t="str">
        <f t="shared" si="0"/>
        <v/>
      </c>
      <c r="C40" s="83"/>
      <c r="D40" s="83"/>
      <c r="E40" s="83"/>
      <c r="F40" s="84"/>
      <c r="G40" s="18" t="str">
        <f t="shared" si="1"/>
        <v/>
      </c>
      <c r="H40" s="88" t="str">
        <f t="shared" si="2"/>
        <v/>
      </c>
      <c r="K40"/>
      <c r="L40"/>
      <c r="M40"/>
    </row>
    <row r="41" spans="2:13" x14ac:dyDescent="0.25">
      <c r="B41" s="82" t="str">
        <f t="shared" si="0"/>
        <v/>
      </c>
      <c r="C41" s="83"/>
      <c r="D41" s="83"/>
      <c r="E41" s="83"/>
      <c r="F41" s="84"/>
      <c r="G41" s="18" t="str">
        <f t="shared" si="1"/>
        <v/>
      </c>
      <c r="H41" s="88" t="str">
        <f t="shared" si="2"/>
        <v/>
      </c>
      <c r="K41"/>
      <c r="L41"/>
      <c r="M41"/>
    </row>
    <row r="42" spans="2:13" x14ac:dyDescent="0.25">
      <c r="B42" s="82" t="str">
        <f t="shared" si="0"/>
        <v/>
      </c>
      <c r="C42" s="83"/>
      <c r="D42" s="83"/>
      <c r="E42" s="83"/>
      <c r="F42" s="84"/>
      <c r="G42" s="18" t="str">
        <f t="shared" si="1"/>
        <v/>
      </c>
      <c r="H42" s="88" t="str">
        <f t="shared" si="2"/>
        <v/>
      </c>
      <c r="K42"/>
      <c r="L42"/>
      <c r="M42"/>
    </row>
    <row r="43" spans="2:13" x14ac:dyDescent="0.25">
      <c r="B43" s="82" t="str">
        <f t="shared" si="0"/>
        <v/>
      </c>
      <c r="C43" s="83"/>
      <c r="D43" s="83"/>
      <c r="E43" s="83"/>
      <c r="F43" s="84"/>
      <c r="G43" s="18" t="str">
        <f t="shared" si="1"/>
        <v/>
      </c>
      <c r="H43" s="88" t="str">
        <f t="shared" si="2"/>
        <v/>
      </c>
      <c r="K43"/>
      <c r="L43"/>
      <c r="M43"/>
    </row>
    <row r="44" spans="2:13" x14ac:dyDescent="0.25">
      <c r="B44" s="82" t="str">
        <f t="shared" si="0"/>
        <v/>
      </c>
      <c r="C44" s="83"/>
      <c r="D44" s="83"/>
      <c r="E44" s="83"/>
      <c r="F44" s="84"/>
      <c r="G44" s="18" t="str">
        <f t="shared" si="1"/>
        <v/>
      </c>
      <c r="H44" s="88" t="str">
        <f t="shared" si="2"/>
        <v/>
      </c>
      <c r="K44"/>
      <c r="L44"/>
      <c r="M44"/>
    </row>
    <row r="45" spans="2:13" x14ac:dyDescent="0.25">
      <c r="B45" s="82" t="str">
        <f t="shared" si="0"/>
        <v/>
      </c>
      <c r="C45" s="83"/>
      <c r="D45" s="83"/>
      <c r="E45" s="83"/>
      <c r="F45" s="84"/>
      <c r="G45" s="18" t="str">
        <f t="shared" si="1"/>
        <v/>
      </c>
      <c r="H45" s="88" t="str">
        <f t="shared" si="2"/>
        <v/>
      </c>
      <c r="K45"/>
      <c r="L45"/>
      <c r="M45"/>
    </row>
    <row r="46" spans="2:13" x14ac:dyDescent="0.25">
      <c r="B46" s="82" t="str">
        <f t="shared" si="0"/>
        <v/>
      </c>
      <c r="C46" s="83"/>
      <c r="D46" s="83"/>
      <c r="E46" s="83"/>
      <c r="F46" s="84"/>
      <c r="G46" s="18" t="str">
        <f t="shared" si="1"/>
        <v/>
      </c>
      <c r="H46" s="88" t="str">
        <f t="shared" si="2"/>
        <v/>
      </c>
      <c r="K46"/>
      <c r="L46"/>
      <c r="M46"/>
    </row>
    <row r="47" spans="2:13" x14ac:dyDescent="0.25">
      <c r="B47" s="82" t="str">
        <f t="shared" si="0"/>
        <v/>
      </c>
      <c r="C47" s="83"/>
      <c r="D47" s="83"/>
      <c r="E47" s="83"/>
      <c r="F47" s="84"/>
      <c r="G47" s="18" t="str">
        <f t="shared" si="1"/>
        <v/>
      </c>
      <c r="H47" s="88" t="str">
        <f t="shared" si="2"/>
        <v/>
      </c>
      <c r="K47"/>
      <c r="L47"/>
      <c r="M47"/>
    </row>
    <row r="48" spans="2:13" x14ac:dyDescent="0.25">
      <c r="B48" s="82" t="str">
        <f t="shared" si="0"/>
        <v/>
      </c>
      <c r="C48" s="83"/>
      <c r="D48" s="83"/>
      <c r="E48" s="83"/>
      <c r="F48" s="84"/>
      <c r="G48" s="18" t="str">
        <f t="shared" si="1"/>
        <v/>
      </c>
      <c r="H48" s="88" t="str">
        <f t="shared" si="2"/>
        <v/>
      </c>
      <c r="K48"/>
      <c r="L48"/>
      <c r="M48"/>
    </row>
    <row r="49" spans="2:13" x14ac:dyDescent="0.25">
      <c r="B49" s="82" t="str">
        <f t="shared" si="0"/>
        <v/>
      </c>
      <c r="C49" s="83"/>
      <c r="D49" s="83"/>
      <c r="E49" s="83"/>
      <c r="F49" s="84"/>
      <c r="G49" s="18" t="str">
        <f t="shared" si="1"/>
        <v/>
      </c>
      <c r="H49" s="88" t="str">
        <f t="shared" si="2"/>
        <v/>
      </c>
      <c r="K49"/>
      <c r="L49"/>
      <c r="M49"/>
    </row>
    <row r="50" spans="2:13" x14ac:dyDescent="0.25">
      <c r="B50" s="82" t="str">
        <f t="shared" si="0"/>
        <v/>
      </c>
      <c r="C50" s="83"/>
      <c r="D50" s="83"/>
      <c r="E50" s="83"/>
      <c r="F50" s="84"/>
      <c r="G50" s="18" t="str">
        <f t="shared" si="1"/>
        <v/>
      </c>
      <c r="H50" s="88" t="str">
        <f t="shared" si="2"/>
        <v/>
      </c>
      <c r="K50"/>
      <c r="L50"/>
      <c r="M50"/>
    </row>
    <row r="51" spans="2:13" x14ac:dyDescent="0.25">
      <c r="B51" s="82" t="str">
        <f t="shared" si="0"/>
        <v/>
      </c>
      <c r="C51" s="83"/>
      <c r="D51" s="83"/>
      <c r="E51" s="83"/>
      <c r="F51" s="84"/>
      <c r="G51" s="18" t="str">
        <f t="shared" si="1"/>
        <v/>
      </c>
      <c r="H51" s="88" t="str">
        <f t="shared" si="2"/>
        <v/>
      </c>
      <c r="K51"/>
      <c r="L51"/>
      <c r="M51"/>
    </row>
    <row r="52" spans="2:13" x14ac:dyDescent="0.25">
      <c r="B52" s="82" t="str">
        <f t="shared" si="0"/>
        <v/>
      </c>
      <c r="C52" s="83"/>
      <c r="D52" s="83"/>
      <c r="E52" s="83"/>
      <c r="F52" s="84"/>
      <c r="G52" s="18" t="str">
        <f t="shared" si="1"/>
        <v/>
      </c>
      <c r="H52" s="88" t="str">
        <f t="shared" si="2"/>
        <v/>
      </c>
      <c r="K52"/>
      <c r="L52"/>
      <c r="M52"/>
    </row>
    <row r="53" spans="2:13" x14ac:dyDescent="0.25">
      <c r="B53" s="82" t="str">
        <f t="shared" si="0"/>
        <v/>
      </c>
      <c r="C53" s="83"/>
      <c r="D53" s="83"/>
      <c r="E53" s="83"/>
      <c r="F53" s="84"/>
      <c r="G53" s="18" t="str">
        <f t="shared" si="1"/>
        <v/>
      </c>
      <c r="H53" s="88" t="str">
        <f t="shared" si="2"/>
        <v/>
      </c>
      <c r="K53"/>
      <c r="L53"/>
      <c r="M53"/>
    </row>
    <row r="54" spans="2:13" x14ac:dyDescent="0.25">
      <c r="B54" s="82" t="str">
        <f t="shared" si="0"/>
        <v/>
      </c>
      <c r="C54" s="83"/>
      <c r="D54" s="83"/>
      <c r="E54" s="83"/>
      <c r="F54" s="84"/>
      <c r="G54" s="18" t="str">
        <f t="shared" si="1"/>
        <v/>
      </c>
      <c r="H54" s="88" t="str">
        <f t="shared" si="2"/>
        <v/>
      </c>
      <c r="K54"/>
      <c r="L54"/>
      <c r="M54"/>
    </row>
    <row r="55" spans="2:13" x14ac:dyDescent="0.25">
      <c r="B55" s="82" t="str">
        <f t="shared" si="0"/>
        <v/>
      </c>
      <c r="C55" s="83"/>
      <c r="D55" s="83"/>
      <c r="E55" s="83"/>
      <c r="F55" s="84"/>
      <c r="G55" s="18" t="str">
        <f t="shared" si="1"/>
        <v/>
      </c>
      <c r="H55" s="88" t="str">
        <f t="shared" si="2"/>
        <v/>
      </c>
      <c r="K55"/>
      <c r="L55"/>
      <c r="M55"/>
    </row>
    <row r="56" spans="2:13" x14ac:dyDescent="0.25">
      <c r="B56" s="82" t="str">
        <f t="shared" si="0"/>
        <v/>
      </c>
      <c r="C56" s="83"/>
      <c r="D56" s="83"/>
      <c r="E56" s="83"/>
      <c r="F56" s="84"/>
      <c r="G56" s="18" t="str">
        <f t="shared" si="1"/>
        <v/>
      </c>
      <c r="H56" s="88" t="str">
        <f t="shared" si="2"/>
        <v/>
      </c>
      <c r="K56"/>
      <c r="L56"/>
      <c r="M56"/>
    </row>
    <row r="57" spans="2:13" x14ac:dyDescent="0.25">
      <c r="B57" s="82" t="str">
        <f t="shared" si="0"/>
        <v/>
      </c>
      <c r="C57" s="83"/>
      <c r="D57" s="83"/>
      <c r="E57" s="83"/>
      <c r="F57" s="84"/>
      <c r="G57" s="18" t="str">
        <f t="shared" si="1"/>
        <v/>
      </c>
      <c r="H57" s="88" t="str">
        <f t="shared" si="2"/>
        <v/>
      </c>
      <c r="K57"/>
      <c r="L57"/>
      <c r="M57"/>
    </row>
    <row r="58" spans="2:13" x14ac:dyDescent="0.25">
      <c r="B58" s="82" t="str">
        <f t="shared" si="0"/>
        <v/>
      </c>
      <c r="C58" s="83"/>
      <c r="D58" s="83"/>
      <c r="E58" s="83"/>
      <c r="F58" s="84"/>
      <c r="G58" s="18" t="str">
        <f t="shared" si="1"/>
        <v/>
      </c>
      <c r="H58" s="88" t="str">
        <f t="shared" si="2"/>
        <v/>
      </c>
      <c r="K58"/>
      <c r="L58"/>
      <c r="M58"/>
    </row>
    <row r="59" spans="2:13" x14ac:dyDescent="0.25">
      <c r="B59" s="82" t="str">
        <f t="shared" si="0"/>
        <v/>
      </c>
      <c r="C59" s="83"/>
      <c r="D59" s="83"/>
      <c r="E59" s="83"/>
      <c r="F59" s="84"/>
      <c r="G59" s="18" t="str">
        <f t="shared" si="1"/>
        <v/>
      </c>
      <c r="H59" s="88" t="str">
        <f t="shared" si="2"/>
        <v/>
      </c>
      <c r="K59"/>
      <c r="L59"/>
      <c r="M59"/>
    </row>
    <row r="60" spans="2:13" x14ac:dyDescent="0.25">
      <c r="B60" s="82" t="str">
        <f t="shared" si="0"/>
        <v/>
      </c>
      <c r="C60" s="83"/>
      <c r="D60" s="83"/>
      <c r="E60" s="83"/>
      <c r="F60" s="84"/>
      <c r="G60" s="18" t="str">
        <f t="shared" si="1"/>
        <v/>
      </c>
      <c r="H60" s="88" t="str">
        <f t="shared" si="2"/>
        <v/>
      </c>
      <c r="K60"/>
      <c r="L60"/>
      <c r="M60"/>
    </row>
    <row r="61" spans="2:13" x14ac:dyDescent="0.25">
      <c r="B61" s="82" t="str">
        <f t="shared" si="0"/>
        <v/>
      </c>
      <c r="C61" s="83"/>
      <c r="D61" s="83"/>
      <c r="E61" s="83"/>
      <c r="F61" s="84"/>
      <c r="G61" s="18" t="str">
        <f t="shared" si="1"/>
        <v/>
      </c>
      <c r="H61" s="88" t="str">
        <f t="shared" si="2"/>
        <v/>
      </c>
      <c r="K61"/>
      <c r="L61"/>
      <c r="M61"/>
    </row>
    <row r="62" spans="2:13" x14ac:dyDescent="0.25">
      <c r="B62" s="82" t="str">
        <f t="shared" si="0"/>
        <v/>
      </c>
      <c r="C62" s="83"/>
      <c r="D62" s="83"/>
      <c r="E62" s="83"/>
      <c r="F62" s="84"/>
      <c r="G62" s="18" t="str">
        <f t="shared" si="1"/>
        <v/>
      </c>
      <c r="H62" s="88" t="str">
        <f t="shared" si="2"/>
        <v/>
      </c>
      <c r="K62"/>
      <c r="L62"/>
      <c r="M62"/>
    </row>
    <row r="63" spans="2:13" x14ac:dyDescent="0.25">
      <c r="B63" s="82" t="str">
        <f t="shared" si="0"/>
        <v/>
      </c>
      <c r="C63" s="83"/>
      <c r="D63" s="83"/>
      <c r="E63" s="83"/>
      <c r="F63" s="84"/>
      <c r="G63" s="18" t="str">
        <f t="shared" si="1"/>
        <v/>
      </c>
      <c r="H63" s="88" t="str">
        <f t="shared" si="2"/>
        <v/>
      </c>
      <c r="K63"/>
      <c r="L63"/>
      <c r="M63"/>
    </row>
    <row r="64" spans="2:13" x14ac:dyDescent="0.25">
      <c r="B64" s="82" t="str">
        <f t="shared" si="0"/>
        <v/>
      </c>
      <c r="C64" s="83"/>
      <c r="D64" s="83"/>
      <c r="E64" s="83"/>
      <c r="F64" s="84"/>
      <c r="G64" s="18" t="str">
        <f t="shared" si="1"/>
        <v/>
      </c>
      <c r="H64" s="88" t="str">
        <f t="shared" si="2"/>
        <v/>
      </c>
      <c r="K64"/>
      <c r="L64"/>
      <c r="M64"/>
    </row>
    <row r="65" spans="2:13" x14ac:dyDescent="0.25">
      <c r="B65" s="82" t="str">
        <f t="shared" si="0"/>
        <v/>
      </c>
      <c r="C65" s="83"/>
      <c r="D65" s="83"/>
      <c r="E65" s="83"/>
      <c r="F65" s="84"/>
      <c r="G65" s="18" t="str">
        <f t="shared" si="1"/>
        <v/>
      </c>
      <c r="H65" s="88" t="str">
        <f t="shared" si="2"/>
        <v/>
      </c>
      <c r="K65"/>
      <c r="L65"/>
      <c r="M65"/>
    </row>
    <row r="66" spans="2:13" x14ac:dyDescent="0.25">
      <c r="B66" s="82" t="str">
        <f t="shared" si="0"/>
        <v/>
      </c>
      <c r="C66" s="83"/>
      <c r="D66" s="83"/>
      <c r="E66" s="83"/>
      <c r="F66" s="84"/>
      <c r="G66" s="18" t="str">
        <f t="shared" si="1"/>
        <v/>
      </c>
      <c r="H66" s="88" t="str">
        <f t="shared" si="2"/>
        <v/>
      </c>
      <c r="K66"/>
      <c r="L66"/>
      <c r="M66"/>
    </row>
    <row r="67" spans="2:13" x14ac:dyDescent="0.25">
      <c r="B67" s="82" t="str">
        <f t="shared" si="0"/>
        <v/>
      </c>
      <c r="C67" s="83"/>
      <c r="D67" s="83"/>
      <c r="E67" s="83"/>
      <c r="F67" s="84"/>
      <c r="G67" s="18" t="str">
        <f t="shared" si="1"/>
        <v/>
      </c>
      <c r="H67" s="88" t="str">
        <f t="shared" si="2"/>
        <v/>
      </c>
      <c r="K67"/>
      <c r="L67"/>
      <c r="M67"/>
    </row>
    <row r="68" spans="2:13" x14ac:dyDescent="0.25">
      <c r="B68" s="82" t="str">
        <f t="shared" si="0"/>
        <v/>
      </c>
      <c r="C68" s="83"/>
      <c r="D68" s="83"/>
      <c r="E68" s="83"/>
      <c r="F68" s="84"/>
      <c r="G68" s="18" t="str">
        <f t="shared" si="1"/>
        <v/>
      </c>
      <c r="H68" s="88" t="str">
        <f t="shared" si="2"/>
        <v/>
      </c>
      <c r="K68"/>
      <c r="L68"/>
      <c r="M68"/>
    </row>
    <row r="69" spans="2:13" x14ac:dyDescent="0.25">
      <c r="B69" s="82" t="str">
        <f t="shared" si="0"/>
        <v/>
      </c>
      <c r="C69" s="83"/>
      <c r="D69" s="83"/>
      <c r="E69" s="83"/>
      <c r="F69" s="84"/>
      <c r="G69" s="18" t="str">
        <f t="shared" si="1"/>
        <v/>
      </c>
      <c r="H69" s="88" t="str">
        <f t="shared" si="2"/>
        <v/>
      </c>
      <c r="K69"/>
      <c r="L69"/>
      <c r="M69"/>
    </row>
    <row r="70" spans="2:13" x14ac:dyDescent="0.25">
      <c r="B70" s="82" t="str">
        <f t="shared" si="0"/>
        <v/>
      </c>
      <c r="C70" s="83"/>
      <c r="D70" s="83"/>
      <c r="E70" s="83"/>
      <c r="F70" s="84"/>
      <c r="G70" s="18" t="str">
        <f t="shared" si="1"/>
        <v/>
      </c>
      <c r="H70" s="88" t="str">
        <f t="shared" si="2"/>
        <v/>
      </c>
      <c r="K70"/>
      <c r="L70"/>
      <c r="M70"/>
    </row>
    <row r="71" spans="2:13" x14ac:dyDescent="0.25">
      <c r="B71" s="82" t="str">
        <f t="shared" si="0"/>
        <v/>
      </c>
      <c r="C71" s="83"/>
      <c r="D71" s="83"/>
      <c r="E71" s="83"/>
      <c r="F71" s="84"/>
      <c r="G71" s="18" t="str">
        <f t="shared" si="1"/>
        <v/>
      </c>
      <c r="H71" s="88" t="str">
        <f t="shared" si="2"/>
        <v/>
      </c>
      <c r="K71"/>
      <c r="L71"/>
      <c r="M71"/>
    </row>
    <row r="72" spans="2:13" x14ac:dyDescent="0.25">
      <c r="B72" s="82" t="str">
        <f t="shared" si="0"/>
        <v/>
      </c>
      <c r="C72" s="83"/>
      <c r="D72" s="83"/>
      <c r="E72" s="83"/>
      <c r="F72" s="84"/>
      <c r="G72" s="18" t="str">
        <f t="shared" si="1"/>
        <v/>
      </c>
      <c r="H72" s="88" t="str">
        <f t="shared" si="2"/>
        <v/>
      </c>
      <c r="K72"/>
      <c r="L72"/>
      <c r="M72"/>
    </row>
    <row r="73" spans="2:13" x14ac:dyDescent="0.25">
      <c r="B73" s="82" t="str">
        <f t="shared" si="0"/>
        <v/>
      </c>
      <c r="C73" s="83"/>
      <c r="D73" s="83"/>
      <c r="E73" s="83"/>
      <c r="F73" s="84"/>
      <c r="G73" s="18" t="str">
        <f t="shared" si="1"/>
        <v/>
      </c>
      <c r="H73" s="88" t="str">
        <f t="shared" si="2"/>
        <v/>
      </c>
      <c r="K73"/>
      <c r="L73"/>
      <c r="M73"/>
    </row>
    <row r="74" spans="2:13" x14ac:dyDescent="0.25">
      <c r="B74" s="82" t="str">
        <f t="shared" si="0"/>
        <v/>
      </c>
      <c r="C74" s="83"/>
      <c r="D74" s="83"/>
      <c r="E74" s="83"/>
      <c r="F74" s="84"/>
      <c r="G74" s="18" t="str">
        <f t="shared" si="1"/>
        <v/>
      </c>
      <c r="H74" s="88" t="str">
        <f t="shared" si="2"/>
        <v/>
      </c>
      <c r="K74"/>
      <c r="L74"/>
      <c r="M74"/>
    </row>
    <row r="75" spans="2:13" x14ac:dyDescent="0.25">
      <c r="B75" s="82" t="str">
        <f t="shared" si="0"/>
        <v/>
      </c>
      <c r="C75" s="83"/>
      <c r="D75" s="83"/>
      <c r="E75" s="83"/>
      <c r="F75" s="84"/>
      <c r="G75" s="18" t="str">
        <f t="shared" si="1"/>
        <v/>
      </c>
      <c r="H75" s="88" t="str">
        <f t="shared" si="2"/>
        <v/>
      </c>
      <c r="K75"/>
      <c r="L75"/>
      <c r="M75"/>
    </row>
    <row r="76" spans="2:13" x14ac:dyDescent="0.25">
      <c r="B76" s="82" t="str">
        <f t="shared" si="0"/>
        <v/>
      </c>
      <c r="C76" s="83"/>
      <c r="D76" s="83"/>
      <c r="E76" s="83"/>
      <c r="F76" s="84"/>
      <c r="G76" s="18" t="str">
        <f t="shared" si="1"/>
        <v/>
      </c>
      <c r="H76" s="88" t="str">
        <f t="shared" si="2"/>
        <v/>
      </c>
      <c r="K76"/>
      <c r="L76"/>
      <c r="M76"/>
    </row>
    <row r="77" spans="2:13" x14ac:dyDescent="0.25">
      <c r="B77" s="82" t="str">
        <f t="shared" si="0"/>
        <v/>
      </c>
      <c r="C77" s="83"/>
      <c r="D77" s="83"/>
      <c r="E77" s="83"/>
      <c r="F77" s="84"/>
      <c r="G77" s="18" t="str">
        <f t="shared" si="1"/>
        <v/>
      </c>
      <c r="H77" s="88" t="str">
        <f t="shared" si="2"/>
        <v/>
      </c>
      <c r="K77"/>
      <c r="L77"/>
      <c r="M77"/>
    </row>
    <row r="78" spans="2:13" x14ac:dyDescent="0.25">
      <c r="B78" s="82" t="str">
        <f t="shared" si="0"/>
        <v/>
      </c>
      <c r="C78" s="83"/>
      <c r="D78" s="83"/>
      <c r="E78" s="83"/>
      <c r="F78" s="84"/>
      <c r="G78" s="18" t="str">
        <f t="shared" si="1"/>
        <v/>
      </c>
      <c r="H78" s="88" t="str">
        <f t="shared" si="2"/>
        <v/>
      </c>
      <c r="K78"/>
      <c r="L78"/>
      <c r="M78"/>
    </row>
    <row r="79" spans="2:13" x14ac:dyDescent="0.25">
      <c r="B79" s="82" t="str">
        <f t="shared" si="0"/>
        <v/>
      </c>
      <c r="C79" s="83"/>
      <c r="D79" s="83"/>
      <c r="E79" s="83"/>
      <c r="F79" s="84"/>
      <c r="G79" s="18" t="str">
        <f t="shared" si="1"/>
        <v/>
      </c>
      <c r="H79" s="88" t="str">
        <f t="shared" si="2"/>
        <v/>
      </c>
      <c r="K79"/>
      <c r="L79"/>
      <c r="M79"/>
    </row>
    <row r="80" spans="2:13" x14ac:dyDescent="0.25">
      <c r="B80" s="82" t="str">
        <f t="shared" si="0"/>
        <v/>
      </c>
      <c r="C80" s="83"/>
      <c r="D80" s="83"/>
      <c r="E80" s="83"/>
      <c r="F80" s="84"/>
      <c r="G80" s="18" t="str">
        <f t="shared" si="1"/>
        <v/>
      </c>
      <c r="H80" s="88" t="str">
        <f t="shared" si="2"/>
        <v/>
      </c>
      <c r="K80"/>
      <c r="L80"/>
      <c r="M80"/>
    </row>
    <row r="81" spans="2:13" x14ac:dyDescent="0.25">
      <c r="B81" s="82" t="str">
        <f t="shared" si="0"/>
        <v/>
      </c>
      <c r="C81" s="83"/>
      <c r="D81" s="83"/>
      <c r="E81" s="83"/>
      <c r="F81" s="84"/>
      <c r="G81" s="18" t="str">
        <f t="shared" si="1"/>
        <v/>
      </c>
      <c r="H81" s="88" t="str">
        <f t="shared" si="2"/>
        <v/>
      </c>
      <c r="K81"/>
      <c r="L81"/>
      <c r="M81"/>
    </row>
    <row r="82" spans="2:13" x14ac:dyDescent="0.25">
      <c r="B82" s="82" t="str">
        <f t="shared" si="0"/>
        <v/>
      </c>
      <c r="C82" s="83"/>
      <c r="D82" s="83"/>
      <c r="E82" s="83"/>
      <c r="F82" s="84"/>
      <c r="G82" s="18" t="str">
        <f t="shared" si="1"/>
        <v/>
      </c>
      <c r="H82" s="88" t="str">
        <f t="shared" si="2"/>
        <v/>
      </c>
      <c r="K82"/>
      <c r="L82"/>
      <c r="M82"/>
    </row>
    <row r="83" spans="2:13" x14ac:dyDescent="0.25">
      <c r="B83" s="82" t="str">
        <f t="shared" si="0"/>
        <v/>
      </c>
      <c r="C83" s="83"/>
      <c r="D83" s="83"/>
      <c r="E83" s="83"/>
      <c r="F83" s="84"/>
      <c r="G83" s="18" t="str">
        <f t="shared" si="1"/>
        <v/>
      </c>
      <c r="H83" s="88" t="str">
        <f t="shared" si="2"/>
        <v/>
      </c>
      <c r="K83"/>
      <c r="L83"/>
      <c r="M83"/>
    </row>
    <row r="84" spans="2:13" x14ac:dyDescent="0.25">
      <c r="B84" s="82" t="str">
        <f t="shared" si="0"/>
        <v/>
      </c>
      <c r="C84" s="83"/>
      <c r="D84" s="83"/>
      <c r="E84" s="83"/>
      <c r="F84" s="84"/>
      <c r="G84" s="18" t="str">
        <f t="shared" si="1"/>
        <v/>
      </c>
      <c r="H84" s="88" t="str">
        <f t="shared" si="2"/>
        <v/>
      </c>
      <c r="K84"/>
      <c r="L84"/>
      <c r="M84"/>
    </row>
    <row r="85" spans="2:13" x14ac:dyDescent="0.25">
      <c r="B85" s="82" t="str">
        <f t="shared" si="0"/>
        <v/>
      </c>
      <c r="C85" s="83"/>
      <c r="D85" s="83"/>
      <c r="E85" s="83"/>
      <c r="F85" s="84"/>
      <c r="G85" s="18" t="str">
        <f t="shared" si="1"/>
        <v/>
      </c>
      <c r="H85" s="88" t="str">
        <f t="shared" si="2"/>
        <v/>
      </c>
      <c r="K85"/>
      <c r="L85"/>
      <c r="M85"/>
    </row>
    <row r="86" spans="2:13" x14ac:dyDescent="0.25">
      <c r="B86" s="82" t="str">
        <f t="shared" si="0"/>
        <v/>
      </c>
      <c r="C86" s="83"/>
      <c r="D86" s="83"/>
      <c r="E86" s="83"/>
      <c r="F86" s="84"/>
      <c r="G86" s="18" t="str">
        <f t="shared" si="1"/>
        <v/>
      </c>
      <c r="H86" s="88" t="str">
        <f t="shared" si="2"/>
        <v/>
      </c>
      <c r="K86"/>
      <c r="L86"/>
      <c r="M86"/>
    </row>
    <row r="87" spans="2:13" x14ac:dyDescent="0.25">
      <c r="B87" s="82" t="str">
        <f t="shared" si="0"/>
        <v/>
      </c>
      <c r="C87" s="83"/>
      <c r="D87" s="83"/>
      <c r="E87" s="83"/>
      <c r="F87" s="84"/>
      <c r="G87" s="18" t="str">
        <f t="shared" si="1"/>
        <v/>
      </c>
      <c r="H87" s="88" t="str">
        <f t="shared" si="2"/>
        <v/>
      </c>
      <c r="K87"/>
      <c r="L87"/>
      <c r="M87"/>
    </row>
    <row r="88" spans="2:13" x14ac:dyDescent="0.25">
      <c r="B88" s="82" t="str">
        <f t="shared" si="0"/>
        <v/>
      </c>
      <c r="C88" s="83"/>
      <c r="D88" s="83"/>
      <c r="E88" s="83"/>
      <c r="F88" s="84"/>
      <c r="G88" s="18" t="str">
        <f t="shared" si="1"/>
        <v/>
      </c>
      <c r="H88" s="88" t="str">
        <f t="shared" si="2"/>
        <v/>
      </c>
      <c r="K88"/>
      <c r="L88"/>
      <c r="M88"/>
    </row>
    <row r="89" spans="2:13" x14ac:dyDescent="0.25">
      <c r="B89" s="82" t="str">
        <f t="shared" ref="B89:B152" si="3">IF($K73="","",K73)</f>
        <v/>
      </c>
      <c r="C89" s="83"/>
      <c r="D89" s="83"/>
      <c r="E89" s="83"/>
      <c r="F89" s="84"/>
      <c r="G89" s="18" t="str">
        <f t="shared" ref="G89:G152" si="4">IF($K73="","",L73)</f>
        <v/>
      </c>
      <c r="H89" s="88" t="str">
        <f t="shared" ref="H89:H152" si="5">IF($K73="","",M73)</f>
        <v/>
      </c>
      <c r="K89"/>
      <c r="L89"/>
      <c r="M89"/>
    </row>
    <row r="90" spans="2:13" x14ac:dyDescent="0.25">
      <c r="B90" s="82" t="str">
        <f t="shared" si="3"/>
        <v/>
      </c>
      <c r="C90" s="83"/>
      <c r="D90" s="83"/>
      <c r="E90" s="83"/>
      <c r="F90" s="84"/>
      <c r="G90" s="18" t="str">
        <f t="shared" si="4"/>
        <v/>
      </c>
      <c r="H90" s="88" t="str">
        <f t="shared" si="5"/>
        <v/>
      </c>
      <c r="K90"/>
      <c r="L90"/>
      <c r="M90"/>
    </row>
    <row r="91" spans="2:13" x14ac:dyDescent="0.25">
      <c r="B91" s="82" t="str">
        <f t="shared" si="3"/>
        <v/>
      </c>
      <c r="C91" s="83"/>
      <c r="D91" s="83"/>
      <c r="E91" s="83"/>
      <c r="F91" s="84"/>
      <c r="G91" s="18" t="str">
        <f t="shared" si="4"/>
        <v/>
      </c>
      <c r="H91" s="88" t="str">
        <f t="shared" si="5"/>
        <v/>
      </c>
      <c r="K91"/>
      <c r="L91"/>
      <c r="M91"/>
    </row>
    <row r="92" spans="2:13" x14ac:dyDescent="0.25">
      <c r="B92" s="82" t="str">
        <f t="shared" si="3"/>
        <v/>
      </c>
      <c r="C92" s="83"/>
      <c r="D92" s="83"/>
      <c r="E92" s="83"/>
      <c r="F92" s="84"/>
      <c r="G92" s="18" t="str">
        <f t="shared" si="4"/>
        <v/>
      </c>
      <c r="H92" s="88" t="str">
        <f t="shared" si="5"/>
        <v/>
      </c>
      <c r="K92"/>
      <c r="L92"/>
      <c r="M92"/>
    </row>
    <row r="93" spans="2:13" x14ac:dyDescent="0.25">
      <c r="B93" s="82" t="str">
        <f t="shared" si="3"/>
        <v/>
      </c>
      <c r="C93" s="83"/>
      <c r="D93" s="83"/>
      <c r="E93" s="83"/>
      <c r="F93" s="84"/>
      <c r="G93" s="18" t="str">
        <f t="shared" si="4"/>
        <v/>
      </c>
      <c r="H93" s="88" t="str">
        <f t="shared" si="5"/>
        <v/>
      </c>
      <c r="K93"/>
      <c r="L93"/>
      <c r="M93"/>
    </row>
    <row r="94" spans="2:13" x14ac:dyDescent="0.25">
      <c r="B94" s="82" t="str">
        <f t="shared" si="3"/>
        <v/>
      </c>
      <c r="C94" s="83"/>
      <c r="D94" s="83"/>
      <c r="E94" s="83"/>
      <c r="F94" s="84"/>
      <c r="G94" s="18" t="str">
        <f t="shared" si="4"/>
        <v/>
      </c>
      <c r="H94" s="88" t="str">
        <f t="shared" si="5"/>
        <v/>
      </c>
      <c r="K94"/>
      <c r="L94"/>
      <c r="M94"/>
    </row>
    <row r="95" spans="2:13" x14ac:dyDescent="0.25">
      <c r="B95" s="82" t="str">
        <f t="shared" si="3"/>
        <v/>
      </c>
      <c r="C95" s="83"/>
      <c r="D95" s="83"/>
      <c r="E95" s="83"/>
      <c r="F95" s="84"/>
      <c r="G95" s="18" t="str">
        <f t="shared" si="4"/>
        <v/>
      </c>
      <c r="H95" s="88" t="str">
        <f t="shared" si="5"/>
        <v/>
      </c>
      <c r="K95"/>
      <c r="L95"/>
      <c r="M95"/>
    </row>
    <row r="96" spans="2:13" x14ac:dyDescent="0.25">
      <c r="B96" s="82" t="str">
        <f t="shared" si="3"/>
        <v/>
      </c>
      <c r="C96" s="83"/>
      <c r="D96" s="83"/>
      <c r="E96" s="83"/>
      <c r="F96" s="84"/>
      <c r="G96" s="18" t="str">
        <f t="shared" si="4"/>
        <v/>
      </c>
      <c r="H96" s="88" t="str">
        <f t="shared" si="5"/>
        <v/>
      </c>
      <c r="K96"/>
      <c r="L96"/>
      <c r="M96"/>
    </row>
    <row r="97" spans="2:13" x14ac:dyDescent="0.25">
      <c r="B97" s="82" t="str">
        <f t="shared" si="3"/>
        <v/>
      </c>
      <c r="C97" s="83"/>
      <c r="D97" s="83"/>
      <c r="E97" s="83"/>
      <c r="F97" s="84"/>
      <c r="G97" s="18" t="str">
        <f t="shared" si="4"/>
        <v/>
      </c>
      <c r="H97" s="88" t="str">
        <f t="shared" si="5"/>
        <v/>
      </c>
      <c r="K97"/>
      <c r="L97"/>
      <c r="M97"/>
    </row>
    <row r="98" spans="2:13" x14ac:dyDescent="0.25">
      <c r="B98" s="82" t="str">
        <f t="shared" si="3"/>
        <v/>
      </c>
      <c r="C98" s="83"/>
      <c r="D98" s="83"/>
      <c r="E98" s="83"/>
      <c r="F98" s="84"/>
      <c r="G98" s="18" t="str">
        <f t="shared" si="4"/>
        <v/>
      </c>
      <c r="H98" s="88" t="str">
        <f t="shared" si="5"/>
        <v/>
      </c>
      <c r="K98"/>
      <c r="L98"/>
      <c r="M98"/>
    </row>
    <row r="99" spans="2:13" x14ac:dyDescent="0.25">
      <c r="B99" s="82" t="str">
        <f t="shared" si="3"/>
        <v/>
      </c>
      <c r="C99" s="83"/>
      <c r="D99" s="83"/>
      <c r="E99" s="83"/>
      <c r="F99" s="84"/>
      <c r="G99" s="18" t="str">
        <f t="shared" si="4"/>
        <v/>
      </c>
      <c r="H99" s="88" t="str">
        <f t="shared" si="5"/>
        <v/>
      </c>
      <c r="K99"/>
      <c r="L99"/>
      <c r="M99"/>
    </row>
    <row r="100" spans="2:13" x14ac:dyDescent="0.25">
      <c r="B100" s="82" t="str">
        <f t="shared" si="3"/>
        <v/>
      </c>
      <c r="C100" s="83"/>
      <c r="D100" s="83"/>
      <c r="E100" s="83"/>
      <c r="F100" s="84"/>
      <c r="G100" s="18" t="str">
        <f t="shared" si="4"/>
        <v/>
      </c>
      <c r="H100" s="88" t="str">
        <f t="shared" si="5"/>
        <v/>
      </c>
      <c r="K100"/>
      <c r="L100"/>
      <c r="M100"/>
    </row>
    <row r="101" spans="2:13" x14ac:dyDescent="0.25">
      <c r="B101" s="82" t="str">
        <f t="shared" si="3"/>
        <v/>
      </c>
      <c r="C101" s="83"/>
      <c r="D101" s="83"/>
      <c r="E101" s="83"/>
      <c r="F101" s="84"/>
      <c r="G101" s="18" t="str">
        <f t="shared" si="4"/>
        <v/>
      </c>
      <c r="H101" s="88" t="str">
        <f t="shared" si="5"/>
        <v/>
      </c>
      <c r="K101"/>
      <c r="L101"/>
      <c r="M101"/>
    </row>
    <row r="102" spans="2:13" x14ac:dyDescent="0.25">
      <c r="B102" s="82" t="str">
        <f t="shared" si="3"/>
        <v/>
      </c>
      <c r="C102" s="83"/>
      <c r="D102" s="83"/>
      <c r="E102" s="83"/>
      <c r="F102" s="84"/>
      <c r="G102" s="18" t="str">
        <f t="shared" si="4"/>
        <v/>
      </c>
      <c r="H102" s="88" t="str">
        <f t="shared" si="5"/>
        <v/>
      </c>
      <c r="K102"/>
      <c r="L102"/>
      <c r="M102"/>
    </row>
    <row r="103" spans="2:13" x14ac:dyDescent="0.25">
      <c r="B103" s="82" t="str">
        <f t="shared" si="3"/>
        <v/>
      </c>
      <c r="C103" s="83"/>
      <c r="D103" s="83"/>
      <c r="E103" s="83"/>
      <c r="F103" s="84"/>
      <c r="G103" s="18" t="str">
        <f t="shared" si="4"/>
        <v/>
      </c>
      <c r="H103" s="88" t="str">
        <f t="shared" si="5"/>
        <v/>
      </c>
      <c r="K103"/>
      <c r="L103"/>
      <c r="M103"/>
    </row>
    <row r="104" spans="2:13" x14ac:dyDescent="0.25">
      <c r="B104" s="82" t="str">
        <f t="shared" si="3"/>
        <v/>
      </c>
      <c r="C104" s="83"/>
      <c r="D104" s="83"/>
      <c r="E104" s="83"/>
      <c r="F104" s="84"/>
      <c r="G104" s="18" t="str">
        <f t="shared" si="4"/>
        <v/>
      </c>
      <c r="H104" s="88" t="str">
        <f t="shared" si="5"/>
        <v/>
      </c>
      <c r="K104"/>
      <c r="L104"/>
      <c r="M104"/>
    </row>
    <row r="105" spans="2:13" x14ac:dyDescent="0.25">
      <c r="B105" s="82" t="str">
        <f t="shared" si="3"/>
        <v/>
      </c>
      <c r="C105" s="83"/>
      <c r="D105" s="83"/>
      <c r="E105" s="83"/>
      <c r="F105" s="84"/>
      <c r="G105" s="18" t="str">
        <f t="shared" si="4"/>
        <v/>
      </c>
      <c r="H105" s="88" t="str">
        <f t="shared" si="5"/>
        <v/>
      </c>
      <c r="K105"/>
      <c r="L105"/>
      <c r="M105"/>
    </row>
    <row r="106" spans="2:13" x14ac:dyDescent="0.25">
      <c r="B106" s="82" t="str">
        <f t="shared" si="3"/>
        <v/>
      </c>
      <c r="C106" s="83"/>
      <c r="D106" s="83"/>
      <c r="E106" s="83"/>
      <c r="F106" s="84"/>
      <c r="G106" s="18" t="str">
        <f t="shared" si="4"/>
        <v/>
      </c>
      <c r="H106" s="88" t="str">
        <f t="shared" si="5"/>
        <v/>
      </c>
      <c r="K106"/>
      <c r="L106"/>
      <c r="M106"/>
    </row>
    <row r="107" spans="2:13" x14ac:dyDescent="0.25">
      <c r="B107" s="82" t="str">
        <f t="shared" si="3"/>
        <v/>
      </c>
      <c r="C107" s="83"/>
      <c r="D107" s="83"/>
      <c r="E107" s="83"/>
      <c r="F107" s="84"/>
      <c r="G107" s="18" t="str">
        <f t="shared" si="4"/>
        <v/>
      </c>
      <c r="H107" s="88" t="str">
        <f t="shared" si="5"/>
        <v/>
      </c>
      <c r="K107"/>
      <c r="L107"/>
      <c r="M107"/>
    </row>
    <row r="108" spans="2:13" x14ac:dyDescent="0.25">
      <c r="B108" s="82" t="str">
        <f t="shared" si="3"/>
        <v/>
      </c>
      <c r="C108" s="83"/>
      <c r="D108" s="83"/>
      <c r="E108" s="83"/>
      <c r="F108" s="84"/>
      <c r="G108" s="18" t="str">
        <f t="shared" si="4"/>
        <v/>
      </c>
      <c r="H108" s="88" t="str">
        <f t="shared" si="5"/>
        <v/>
      </c>
      <c r="K108"/>
      <c r="L108"/>
      <c r="M108"/>
    </row>
    <row r="109" spans="2:13" x14ac:dyDescent="0.25">
      <c r="B109" s="82" t="str">
        <f t="shared" si="3"/>
        <v/>
      </c>
      <c r="C109" s="83"/>
      <c r="D109" s="83"/>
      <c r="E109" s="83"/>
      <c r="F109" s="84"/>
      <c r="G109" s="18" t="str">
        <f t="shared" si="4"/>
        <v/>
      </c>
      <c r="H109" s="88" t="str">
        <f t="shared" si="5"/>
        <v/>
      </c>
      <c r="K109"/>
      <c r="L109"/>
      <c r="M109"/>
    </row>
    <row r="110" spans="2:13" x14ac:dyDescent="0.25">
      <c r="B110" s="82" t="str">
        <f t="shared" si="3"/>
        <v/>
      </c>
      <c r="C110" s="83"/>
      <c r="D110" s="83"/>
      <c r="E110" s="83"/>
      <c r="F110" s="84"/>
      <c r="G110" s="18" t="str">
        <f t="shared" si="4"/>
        <v/>
      </c>
      <c r="H110" s="88" t="str">
        <f t="shared" si="5"/>
        <v/>
      </c>
      <c r="K110"/>
      <c r="L110"/>
      <c r="M110"/>
    </row>
    <row r="111" spans="2:13" x14ac:dyDescent="0.25">
      <c r="B111" s="82" t="str">
        <f t="shared" si="3"/>
        <v/>
      </c>
      <c r="C111" s="83"/>
      <c r="D111" s="83"/>
      <c r="E111" s="83"/>
      <c r="F111" s="84"/>
      <c r="G111" s="18" t="str">
        <f t="shared" si="4"/>
        <v/>
      </c>
      <c r="H111" s="88" t="str">
        <f t="shared" si="5"/>
        <v/>
      </c>
      <c r="K111"/>
      <c r="L111"/>
      <c r="M111"/>
    </row>
    <row r="112" spans="2:13" x14ac:dyDescent="0.25">
      <c r="B112" s="82" t="str">
        <f t="shared" si="3"/>
        <v/>
      </c>
      <c r="C112" s="83"/>
      <c r="D112" s="83"/>
      <c r="E112" s="83"/>
      <c r="F112" s="84"/>
      <c r="G112" s="18" t="str">
        <f t="shared" si="4"/>
        <v/>
      </c>
      <c r="H112" s="88" t="str">
        <f t="shared" si="5"/>
        <v/>
      </c>
      <c r="K112"/>
      <c r="L112"/>
      <c r="M112"/>
    </row>
    <row r="113" spans="2:13" x14ac:dyDescent="0.25">
      <c r="B113" s="82" t="str">
        <f t="shared" si="3"/>
        <v/>
      </c>
      <c r="C113" s="83"/>
      <c r="D113" s="83"/>
      <c r="E113" s="83"/>
      <c r="F113" s="84"/>
      <c r="G113" s="18" t="str">
        <f t="shared" si="4"/>
        <v/>
      </c>
      <c r="H113" s="88" t="str">
        <f t="shared" si="5"/>
        <v/>
      </c>
      <c r="K113"/>
      <c r="L113"/>
      <c r="M113"/>
    </row>
    <row r="114" spans="2:13" x14ac:dyDescent="0.25">
      <c r="B114" s="82" t="str">
        <f t="shared" si="3"/>
        <v/>
      </c>
      <c r="C114" s="83"/>
      <c r="D114" s="83"/>
      <c r="E114" s="83"/>
      <c r="F114" s="84"/>
      <c r="G114" s="18" t="str">
        <f t="shared" si="4"/>
        <v/>
      </c>
      <c r="H114" s="88" t="str">
        <f t="shared" si="5"/>
        <v/>
      </c>
      <c r="K114"/>
      <c r="L114"/>
      <c r="M114"/>
    </row>
    <row r="115" spans="2:13" x14ac:dyDescent="0.25">
      <c r="B115" s="82" t="str">
        <f t="shared" si="3"/>
        <v/>
      </c>
      <c r="C115" s="83"/>
      <c r="D115" s="83"/>
      <c r="E115" s="83"/>
      <c r="F115" s="84"/>
      <c r="G115" s="18" t="str">
        <f t="shared" si="4"/>
        <v/>
      </c>
      <c r="H115" s="88" t="str">
        <f t="shared" si="5"/>
        <v/>
      </c>
      <c r="K115"/>
      <c r="L115"/>
      <c r="M115"/>
    </row>
    <row r="116" spans="2:13" x14ac:dyDescent="0.25">
      <c r="B116" s="82" t="str">
        <f t="shared" si="3"/>
        <v/>
      </c>
      <c r="C116" s="83"/>
      <c r="D116" s="83"/>
      <c r="E116" s="83"/>
      <c r="F116" s="84"/>
      <c r="G116" s="18" t="str">
        <f t="shared" si="4"/>
        <v/>
      </c>
      <c r="H116" s="88" t="str">
        <f t="shared" si="5"/>
        <v/>
      </c>
      <c r="K116"/>
      <c r="L116"/>
      <c r="M116"/>
    </row>
    <row r="117" spans="2:13" x14ac:dyDescent="0.25">
      <c r="B117" s="82" t="str">
        <f t="shared" si="3"/>
        <v/>
      </c>
      <c r="C117" s="83"/>
      <c r="D117" s="83"/>
      <c r="E117" s="83"/>
      <c r="F117" s="84"/>
      <c r="G117" s="18" t="str">
        <f t="shared" si="4"/>
        <v/>
      </c>
      <c r="H117" s="88" t="str">
        <f t="shared" si="5"/>
        <v/>
      </c>
      <c r="K117"/>
      <c r="L117"/>
      <c r="M117"/>
    </row>
    <row r="118" spans="2:13" x14ac:dyDescent="0.25">
      <c r="B118" s="82" t="str">
        <f t="shared" si="3"/>
        <v/>
      </c>
      <c r="C118" s="83"/>
      <c r="D118" s="83"/>
      <c r="E118" s="83"/>
      <c r="F118" s="84"/>
      <c r="G118" s="18" t="str">
        <f t="shared" si="4"/>
        <v/>
      </c>
      <c r="H118" s="88" t="str">
        <f t="shared" si="5"/>
        <v/>
      </c>
      <c r="K118"/>
      <c r="L118"/>
      <c r="M118"/>
    </row>
    <row r="119" spans="2:13" x14ac:dyDescent="0.25">
      <c r="B119" s="82" t="str">
        <f t="shared" si="3"/>
        <v/>
      </c>
      <c r="C119" s="83"/>
      <c r="D119" s="83"/>
      <c r="E119" s="83"/>
      <c r="F119" s="84"/>
      <c r="G119" s="18" t="str">
        <f t="shared" si="4"/>
        <v/>
      </c>
      <c r="H119" s="88" t="str">
        <f t="shared" si="5"/>
        <v/>
      </c>
      <c r="K119"/>
      <c r="L119"/>
      <c r="M119"/>
    </row>
    <row r="120" spans="2:13" x14ac:dyDescent="0.25">
      <c r="B120" s="82" t="str">
        <f t="shared" si="3"/>
        <v/>
      </c>
      <c r="C120" s="83"/>
      <c r="D120" s="83"/>
      <c r="E120" s="83"/>
      <c r="F120" s="84"/>
      <c r="G120" s="18" t="str">
        <f t="shared" si="4"/>
        <v/>
      </c>
      <c r="H120" s="88" t="str">
        <f t="shared" si="5"/>
        <v/>
      </c>
    </row>
    <row r="121" spans="2:13" x14ac:dyDescent="0.25">
      <c r="B121" s="82" t="str">
        <f t="shared" si="3"/>
        <v/>
      </c>
      <c r="C121" s="83"/>
      <c r="D121" s="83"/>
      <c r="E121" s="83"/>
      <c r="F121" s="84"/>
      <c r="G121" s="18" t="str">
        <f t="shared" si="4"/>
        <v/>
      </c>
      <c r="H121" s="88" t="str">
        <f t="shared" si="5"/>
        <v/>
      </c>
    </row>
    <row r="122" spans="2:13" x14ac:dyDescent="0.25">
      <c r="B122" s="82" t="str">
        <f t="shared" si="3"/>
        <v/>
      </c>
      <c r="C122" s="83"/>
      <c r="D122" s="83"/>
      <c r="E122" s="83"/>
      <c r="F122" s="84"/>
      <c r="G122" s="18" t="str">
        <f t="shared" si="4"/>
        <v/>
      </c>
      <c r="H122" s="88" t="str">
        <f t="shared" si="5"/>
        <v/>
      </c>
    </row>
    <row r="123" spans="2:13" x14ac:dyDescent="0.25">
      <c r="B123" s="82" t="str">
        <f t="shared" si="3"/>
        <v/>
      </c>
      <c r="C123" s="83"/>
      <c r="D123" s="83"/>
      <c r="E123" s="83"/>
      <c r="F123" s="84"/>
      <c r="G123" s="18" t="str">
        <f t="shared" si="4"/>
        <v/>
      </c>
      <c r="H123" s="88" t="str">
        <f t="shared" si="5"/>
        <v/>
      </c>
    </row>
    <row r="124" spans="2:13" x14ac:dyDescent="0.25">
      <c r="B124" s="82" t="str">
        <f t="shared" si="3"/>
        <v/>
      </c>
      <c r="C124" s="83"/>
      <c r="D124" s="83"/>
      <c r="E124" s="83"/>
      <c r="F124" s="84"/>
      <c r="G124" s="18" t="str">
        <f t="shared" si="4"/>
        <v/>
      </c>
      <c r="H124" s="88" t="str">
        <f t="shared" si="5"/>
        <v/>
      </c>
    </row>
    <row r="125" spans="2:13" x14ac:dyDescent="0.25">
      <c r="B125" s="82" t="str">
        <f t="shared" si="3"/>
        <v/>
      </c>
      <c r="C125" s="83"/>
      <c r="D125" s="83"/>
      <c r="E125" s="83"/>
      <c r="F125" s="84"/>
      <c r="G125" s="18" t="str">
        <f t="shared" si="4"/>
        <v/>
      </c>
      <c r="H125" s="88" t="str">
        <f t="shared" si="5"/>
        <v/>
      </c>
    </row>
    <row r="126" spans="2:13" x14ac:dyDescent="0.25">
      <c r="B126" s="82" t="str">
        <f t="shared" si="3"/>
        <v/>
      </c>
      <c r="C126" s="83"/>
      <c r="D126" s="83"/>
      <c r="E126" s="83"/>
      <c r="F126" s="84"/>
      <c r="G126" s="18" t="str">
        <f t="shared" si="4"/>
        <v/>
      </c>
      <c r="H126" s="88" t="str">
        <f t="shared" si="5"/>
        <v/>
      </c>
    </row>
    <row r="127" spans="2:13" x14ac:dyDescent="0.25">
      <c r="B127" s="82" t="str">
        <f t="shared" si="3"/>
        <v/>
      </c>
      <c r="C127" s="83"/>
      <c r="D127" s="83"/>
      <c r="E127" s="83"/>
      <c r="F127" s="84"/>
      <c r="G127" s="18" t="str">
        <f t="shared" si="4"/>
        <v/>
      </c>
      <c r="H127" s="88" t="str">
        <f t="shared" si="5"/>
        <v/>
      </c>
    </row>
    <row r="128" spans="2:13" x14ac:dyDescent="0.25">
      <c r="B128" s="82" t="str">
        <f t="shared" si="3"/>
        <v/>
      </c>
      <c r="C128" s="83"/>
      <c r="D128" s="83"/>
      <c r="E128" s="83"/>
      <c r="F128" s="84"/>
      <c r="G128" s="18" t="str">
        <f t="shared" si="4"/>
        <v/>
      </c>
      <c r="H128" s="88" t="str">
        <f t="shared" si="5"/>
        <v/>
      </c>
    </row>
    <row r="129" spans="2:8" x14ac:dyDescent="0.25">
      <c r="B129" s="82" t="str">
        <f t="shared" si="3"/>
        <v/>
      </c>
      <c r="C129" s="83"/>
      <c r="D129" s="83"/>
      <c r="E129" s="83"/>
      <c r="F129" s="84"/>
      <c r="G129" s="18" t="str">
        <f t="shared" si="4"/>
        <v/>
      </c>
      <c r="H129" s="88" t="str">
        <f t="shared" si="5"/>
        <v/>
      </c>
    </row>
    <row r="130" spans="2:8" x14ac:dyDescent="0.25">
      <c r="B130" s="82" t="str">
        <f t="shared" si="3"/>
        <v/>
      </c>
      <c r="C130" s="83"/>
      <c r="D130" s="83"/>
      <c r="E130" s="83"/>
      <c r="F130" s="84"/>
      <c r="G130" s="18" t="str">
        <f t="shared" si="4"/>
        <v/>
      </c>
      <c r="H130" s="88" t="str">
        <f t="shared" si="5"/>
        <v/>
      </c>
    </row>
    <row r="131" spans="2:8" x14ac:dyDescent="0.25">
      <c r="B131" s="82" t="str">
        <f t="shared" si="3"/>
        <v/>
      </c>
      <c r="C131" s="83"/>
      <c r="D131" s="83"/>
      <c r="E131" s="83"/>
      <c r="F131" s="84"/>
      <c r="G131" s="18" t="str">
        <f t="shared" si="4"/>
        <v/>
      </c>
      <c r="H131" s="88" t="str">
        <f t="shared" si="5"/>
        <v/>
      </c>
    </row>
    <row r="132" spans="2:8" x14ac:dyDescent="0.25">
      <c r="B132" s="82" t="str">
        <f t="shared" si="3"/>
        <v/>
      </c>
      <c r="C132" s="83"/>
      <c r="D132" s="83"/>
      <c r="E132" s="83"/>
      <c r="F132" s="84"/>
      <c r="G132" s="18" t="str">
        <f t="shared" si="4"/>
        <v/>
      </c>
      <c r="H132" s="88" t="str">
        <f t="shared" si="5"/>
        <v/>
      </c>
    </row>
    <row r="133" spans="2:8" x14ac:dyDescent="0.25">
      <c r="B133" s="82" t="str">
        <f t="shared" si="3"/>
        <v/>
      </c>
      <c r="C133" s="83"/>
      <c r="D133" s="83"/>
      <c r="E133" s="83"/>
      <c r="F133" s="84"/>
      <c r="G133" s="18" t="str">
        <f t="shared" si="4"/>
        <v/>
      </c>
      <c r="H133" s="88" t="str">
        <f t="shared" si="5"/>
        <v/>
      </c>
    </row>
    <row r="134" spans="2:8" x14ac:dyDescent="0.25">
      <c r="B134" s="82" t="str">
        <f t="shared" si="3"/>
        <v/>
      </c>
      <c r="C134" s="83"/>
      <c r="D134" s="83"/>
      <c r="E134" s="83"/>
      <c r="F134" s="84"/>
      <c r="G134" s="18" t="str">
        <f t="shared" si="4"/>
        <v/>
      </c>
      <c r="H134" s="88" t="str">
        <f t="shared" si="5"/>
        <v/>
      </c>
    </row>
    <row r="135" spans="2:8" x14ac:dyDescent="0.25">
      <c r="B135" s="82" t="str">
        <f t="shared" si="3"/>
        <v/>
      </c>
      <c r="C135" s="83"/>
      <c r="D135" s="83"/>
      <c r="E135" s="83"/>
      <c r="F135" s="84"/>
      <c r="G135" s="18" t="str">
        <f t="shared" si="4"/>
        <v/>
      </c>
      <c r="H135" s="88" t="str">
        <f t="shared" si="5"/>
        <v/>
      </c>
    </row>
    <row r="136" spans="2:8" x14ac:dyDescent="0.25">
      <c r="B136" s="82" t="str">
        <f t="shared" si="3"/>
        <v/>
      </c>
      <c r="C136" s="83"/>
      <c r="D136" s="83"/>
      <c r="E136" s="83"/>
      <c r="F136" s="84"/>
      <c r="G136" s="18" t="str">
        <f t="shared" si="4"/>
        <v/>
      </c>
      <c r="H136" s="88" t="str">
        <f t="shared" si="5"/>
        <v/>
      </c>
    </row>
    <row r="137" spans="2:8" x14ac:dyDescent="0.25">
      <c r="B137" s="82" t="str">
        <f t="shared" si="3"/>
        <v/>
      </c>
      <c r="C137" s="83"/>
      <c r="D137" s="83"/>
      <c r="E137" s="83"/>
      <c r="F137" s="84"/>
      <c r="G137" s="18" t="str">
        <f t="shared" si="4"/>
        <v/>
      </c>
      <c r="H137" s="88" t="str">
        <f t="shared" si="5"/>
        <v/>
      </c>
    </row>
    <row r="138" spans="2:8" x14ac:dyDescent="0.25">
      <c r="B138" s="82" t="str">
        <f t="shared" si="3"/>
        <v/>
      </c>
      <c r="C138" s="83"/>
      <c r="D138" s="83"/>
      <c r="E138" s="83"/>
      <c r="F138" s="84"/>
      <c r="G138" s="18" t="str">
        <f t="shared" si="4"/>
        <v/>
      </c>
      <c r="H138" s="88" t="str">
        <f t="shared" si="5"/>
        <v/>
      </c>
    </row>
    <row r="139" spans="2:8" x14ac:dyDescent="0.25">
      <c r="B139" s="82" t="str">
        <f t="shared" si="3"/>
        <v/>
      </c>
      <c r="C139" s="83"/>
      <c r="D139" s="83"/>
      <c r="E139" s="83"/>
      <c r="F139" s="84"/>
      <c r="G139" s="18" t="str">
        <f t="shared" si="4"/>
        <v/>
      </c>
      <c r="H139" s="88" t="str">
        <f t="shared" si="5"/>
        <v/>
      </c>
    </row>
    <row r="140" spans="2:8" x14ac:dyDescent="0.25">
      <c r="B140" s="82" t="str">
        <f t="shared" si="3"/>
        <v/>
      </c>
      <c r="C140" s="83"/>
      <c r="D140" s="83"/>
      <c r="E140" s="83"/>
      <c r="F140" s="84"/>
      <c r="G140" s="18" t="str">
        <f t="shared" si="4"/>
        <v/>
      </c>
      <c r="H140" s="88" t="str">
        <f t="shared" si="5"/>
        <v/>
      </c>
    </row>
    <row r="141" spans="2:8" x14ac:dyDescent="0.25">
      <c r="B141" s="82" t="str">
        <f t="shared" si="3"/>
        <v/>
      </c>
      <c r="C141" s="83"/>
      <c r="D141" s="83"/>
      <c r="E141" s="83"/>
      <c r="F141" s="84"/>
      <c r="G141" s="18" t="str">
        <f t="shared" si="4"/>
        <v/>
      </c>
      <c r="H141" s="88" t="str">
        <f t="shared" si="5"/>
        <v/>
      </c>
    </row>
    <row r="142" spans="2:8" x14ac:dyDescent="0.25">
      <c r="B142" s="82" t="str">
        <f t="shared" si="3"/>
        <v/>
      </c>
      <c r="C142" s="83"/>
      <c r="D142" s="83"/>
      <c r="E142" s="83"/>
      <c r="F142" s="84"/>
      <c r="G142" s="18" t="str">
        <f t="shared" si="4"/>
        <v/>
      </c>
      <c r="H142" s="88" t="str">
        <f t="shared" si="5"/>
        <v/>
      </c>
    </row>
    <row r="143" spans="2:8" x14ac:dyDescent="0.25">
      <c r="B143" s="82" t="str">
        <f t="shared" si="3"/>
        <v/>
      </c>
      <c r="C143" s="83"/>
      <c r="D143" s="83"/>
      <c r="E143" s="83"/>
      <c r="F143" s="84"/>
      <c r="G143" s="18" t="str">
        <f t="shared" si="4"/>
        <v/>
      </c>
      <c r="H143" s="88" t="str">
        <f t="shared" si="5"/>
        <v/>
      </c>
    </row>
    <row r="144" spans="2:8" x14ac:dyDescent="0.25">
      <c r="B144" s="82" t="str">
        <f t="shared" si="3"/>
        <v/>
      </c>
      <c r="C144" s="83"/>
      <c r="D144" s="83"/>
      <c r="E144" s="83"/>
      <c r="F144" s="84"/>
      <c r="G144" s="18" t="str">
        <f t="shared" si="4"/>
        <v/>
      </c>
      <c r="H144" s="88" t="str">
        <f t="shared" si="5"/>
        <v/>
      </c>
    </row>
    <row r="145" spans="2:8" x14ac:dyDescent="0.25">
      <c r="B145" s="82" t="str">
        <f t="shared" si="3"/>
        <v/>
      </c>
      <c r="C145" s="83"/>
      <c r="D145" s="83"/>
      <c r="E145" s="83"/>
      <c r="F145" s="84"/>
      <c r="G145" s="18" t="str">
        <f t="shared" si="4"/>
        <v/>
      </c>
      <c r="H145" s="88" t="str">
        <f t="shared" si="5"/>
        <v/>
      </c>
    </row>
    <row r="146" spans="2:8" x14ac:dyDescent="0.25">
      <c r="B146" s="82" t="str">
        <f t="shared" si="3"/>
        <v/>
      </c>
      <c r="C146" s="83"/>
      <c r="D146" s="83"/>
      <c r="E146" s="83"/>
      <c r="F146" s="84"/>
      <c r="G146" s="18" t="str">
        <f t="shared" si="4"/>
        <v/>
      </c>
      <c r="H146" s="88" t="str">
        <f t="shared" si="5"/>
        <v/>
      </c>
    </row>
    <row r="147" spans="2:8" x14ac:dyDescent="0.25">
      <c r="B147" s="82" t="str">
        <f t="shared" si="3"/>
        <v/>
      </c>
      <c r="C147" s="83"/>
      <c r="D147" s="83"/>
      <c r="E147" s="83"/>
      <c r="F147" s="84"/>
      <c r="G147" s="18" t="str">
        <f t="shared" si="4"/>
        <v/>
      </c>
      <c r="H147" s="88" t="str">
        <f t="shared" si="5"/>
        <v/>
      </c>
    </row>
    <row r="148" spans="2:8" x14ac:dyDescent="0.25">
      <c r="B148" s="82" t="str">
        <f t="shared" si="3"/>
        <v/>
      </c>
      <c r="C148" s="83"/>
      <c r="D148" s="83"/>
      <c r="E148" s="83"/>
      <c r="F148" s="84"/>
      <c r="G148" s="18" t="str">
        <f t="shared" si="4"/>
        <v/>
      </c>
      <c r="H148" s="88" t="str">
        <f t="shared" si="5"/>
        <v/>
      </c>
    </row>
    <row r="149" spans="2:8" x14ac:dyDescent="0.25">
      <c r="B149" s="82" t="str">
        <f t="shared" si="3"/>
        <v/>
      </c>
      <c r="C149" s="83"/>
      <c r="D149" s="83"/>
      <c r="E149" s="83"/>
      <c r="F149" s="84"/>
      <c r="G149" s="18" t="str">
        <f t="shared" si="4"/>
        <v/>
      </c>
      <c r="H149" s="88" t="str">
        <f t="shared" si="5"/>
        <v/>
      </c>
    </row>
    <row r="150" spans="2:8" x14ac:dyDescent="0.25">
      <c r="B150" s="82" t="str">
        <f t="shared" si="3"/>
        <v/>
      </c>
      <c r="C150" s="83"/>
      <c r="D150" s="83"/>
      <c r="E150" s="83"/>
      <c r="F150" s="84"/>
      <c r="G150" s="18" t="str">
        <f t="shared" si="4"/>
        <v/>
      </c>
      <c r="H150" s="88" t="str">
        <f t="shared" si="5"/>
        <v/>
      </c>
    </row>
    <row r="151" spans="2:8" x14ac:dyDescent="0.25">
      <c r="B151" s="82" t="str">
        <f t="shared" si="3"/>
        <v/>
      </c>
      <c r="C151" s="83"/>
      <c r="D151" s="83"/>
      <c r="E151" s="83"/>
      <c r="F151" s="84"/>
      <c r="G151" s="18" t="str">
        <f t="shared" si="4"/>
        <v/>
      </c>
      <c r="H151" s="88" t="str">
        <f t="shared" si="5"/>
        <v/>
      </c>
    </row>
    <row r="152" spans="2:8" x14ac:dyDescent="0.25">
      <c r="B152" s="82" t="str">
        <f t="shared" si="3"/>
        <v/>
      </c>
      <c r="C152" s="83"/>
      <c r="D152" s="83"/>
      <c r="E152" s="83"/>
      <c r="F152" s="84"/>
      <c r="G152" s="18" t="str">
        <f t="shared" si="4"/>
        <v/>
      </c>
      <c r="H152" s="88" t="str">
        <f t="shared" si="5"/>
        <v/>
      </c>
    </row>
    <row r="153" spans="2:8" x14ac:dyDescent="0.25">
      <c r="B153" s="82" t="str">
        <f t="shared" ref="B153:B216" si="6">IF($K137="","",K137)</f>
        <v/>
      </c>
      <c r="C153" s="83"/>
      <c r="D153" s="83"/>
      <c r="E153" s="83"/>
      <c r="F153" s="84"/>
      <c r="G153" s="18" t="str">
        <f t="shared" ref="G153:G216" si="7">IF($K137="","",L137)</f>
        <v/>
      </c>
      <c r="H153" s="88" t="str">
        <f t="shared" ref="H153:H216" si="8">IF($K137="","",M137)</f>
        <v/>
      </c>
    </row>
    <row r="154" spans="2:8" x14ac:dyDescent="0.25">
      <c r="B154" s="82" t="str">
        <f t="shared" si="6"/>
        <v/>
      </c>
      <c r="C154" s="83"/>
      <c r="D154" s="83"/>
      <c r="E154" s="83"/>
      <c r="F154" s="84"/>
      <c r="G154" s="18" t="str">
        <f t="shared" si="7"/>
        <v/>
      </c>
      <c r="H154" s="88" t="str">
        <f t="shared" si="8"/>
        <v/>
      </c>
    </row>
    <row r="155" spans="2:8" x14ac:dyDescent="0.25">
      <c r="B155" s="82" t="str">
        <f t="shared" si="6"/>
        <v/>
      </c>
      <c r="C155" s="83"/>
      <c r="D155" s="83"/>
      <c r="E155" s="83"/>
      <c r="F155" s="84"/>
      <c r="G155" s="18" t="str">
        <f t="shared" si="7"/>
        <v/>
      </c>
      <c r="H155" s="88" t="str">
        <f t="shared" si="8"/>
        <v/>
      </c>
    </row>
    <row r="156" spans="2:8" x14ac:dyDescent="0.25">
      <c r="B156" s="82" t="str">
        <f t="shared" si="6"/>
        <v/>
      </c>
      <c r="C156" s="83"/>
      <c r="D156" s="83"/>
      <c r="E156" s="83"/>
      <c r="F156" s="84"/>
      <c r="G156" s="18" t="str">
        <f t="shared" si="7"/>
        <v/>
      </c>
      <c r="H156" s="88" t="str">
        <f t="shared" si="8"/>
        <v/>
      </c>
    </row>
    <row r="157" spans="2:8" x14ac:dyDescent="0.25">
      <c r="B157" s="82" t="str">
        <f t="shared" si="6"/>
        <v/>
      </c>
      <c r="C157" s="83"/>
      <c r="D157" s="83"/>
      <c r="E157" s="83"/>
      <c r="F157" s="84"/>
      <c r="G157" s="18" t="str">
        <f t="shared" si="7"/>
        <v/>
      </c>
      <c r="H157" s="88" t="str">
        <f t="shared" si="8"/>
        <v/>
      </c>
    </row>
    <row r="158" spans="2:8" x14ac:dyDescent="0.25">
      <c r="B158" s="82" t="str">
        <f t="shared" si="6"/>
        <v/>
      </c>
      <c r="C158" s="83"/>
      <c r="D158" s="83"/>
      <c r="E158" s="83"/>
      <c r="F158" s="84"/>
      <c r="G158" s="18" t="str">
        <f t="shared" si="7"/>
        <v/>
      </c>
      <c r="H158" s="88" t="str">
        <f t="shared" si="8"/>
        <v/>
      </c>
    </row>
    <row r="159" spans="2:8" x14ac:dyDescent="0.25">
      <c r="B159" s="82" t="str">
        <f t="shared" si="6"/>
        <v/>
      </c>
      <c r="C159" s="83"/>
      <c r="D159" s="83"/>
      <c r="E159" s="83"/>
      <c r="F159" s="84"/>
      <c r="G159" s="18" t="str">
        <f t="shared" si="7"/>
        <v/>
      </c>
      <c r="H159" s="88" t="str">
        <f t="shared" si="8"/>
        <v/>
      </c>
    </row>
    <row r="160" spans="2:8" x14ac:dyDescent="0.25">
      <c r="B160" s="82" t="str">
        <f t="shared" si="6"/>
        <v/>
      </c>
      <c r="C160" s="83"/>
      <c r="D160" s="83"/>
      <c r="E160" s="83"/>
      <c r="F160" s="84"/>
      <c r="G160" s="18" t="str">
        <f t="shared" si="7"/>
        <v/>
      </c>
      <c r="H160" s="88" t="str">
        <f t="shared" si="8"/>
        <v/>
      </c>
    </row>
    <row r="161" spans="2:8" x14ac:dyDescent="0.25">
      <c r="B161" s="82" t="str">
        <f t="shared" si="6"/>
        <v/>
      </c>
      <c r="C161" s="83"/>
      <c r="D161" s="83"/>
      <c r="E161" s="83"/>
      <c r="F161" s="84"/>
      <c r="G161" s="18" t="str">
        <f t="shared" si="7"/>
        <v/>
      </c>
      <c r="H161" s="88" t="str">
        <f t="shared" si="8"/>
        <v/>
      </c>
    </row>
    <row r="162" spans="2:8" x14ac:dyDescent="0.25">
      <c r="B162" s="82" t="str">
        <f t="shared" si="6"/>
        <v/>
      </c>
      <c r="C162" s="83"/>
      <c r="D162" s="83"/>
      <c r="E162" s="83"/>
      <c r="F162" s="84"/>
      <c r="G162" s="18" t="str">
        <f t="shared" si="7"/>
        <v/>
      </c>
      <c r="H162" s="88" t="str">
        <f t="shared" si="8"/>
        <v/>
      </c>
    </row>
    <row r="163" spans="2:8" x14ac:dyDescent="0.25">
      <c r="B163" s="82" t="str">
        <f t="shared" si="6"/>
        <v/>
      </c>
      <c r="C163" s="83"/>
      <c r="D163" s="83"/>
      <c r="E163" s="83"/>
      <c r="F163" s="84"/>
      <c r="G163" s="18" t="str">
        <f t="shared" si="7"/>
        <v/>
      </c>
      <c r="H163" s="88" t="str">
        <f t="shared" si="8"/>
        <v/>
      </c>
    </row>
    <row r="164" spans="2:8" x14ac:dyDescent="0.25">
      <c r="B164" s="82" t="str">
        <f t="shared" si="6"/>
        <v/>
      </c>
      <c r="C164" s="83"/>
      <c r="D164" s="83"/>
      <c r="E164" s="83"/>
      <c r="F164" s="84"/>
      <c r="G164" s="18" t="str">
        <f t="shared" si="7"/>
        <v/>
      </c>
      <c r="H164" s="88" t="str">
        <f t="shared" si="8"/>
        <v/>
      </c>
    </row>
    <row r="165" spans="2:8" x14ac:dyDescent="0.25">
      <c r="B165" s="82" t="str">
        <f t="shared" si="6"/>
        <v/>
      </c>
      <c r="C165" s="83"/>
      <c r="D165" s="83"/>
      <c r="E165" s="83"/>
      <c r="F165" s="84"/>
      <c r="G165" s="18" t="str">
        <f t="shared" si="7"/>
        <v/>
      </c>
      <c r="H165" s="88" t="str">
        <f t="shared" si="8"/>
        <v/>
      </c>
    </row>
    <row r="166" spans="2:8" x14ac:dyDescent="0.25">
      <c r="B166" s="82" t="str">
        <f t="shared" si="6"/>
        <v/>
      </c>
      <c r="C166" s="83"/>
      <c r="D166" s="83"/>
      <c r="E166" s="83"/>
      <c r="F166" s="84"/>
      <c r="G166" s="18" t="str">
        <f t="shared" si="7"/>
        <v/>
      </c>
      <c r="H166" s="88" t="str">
        <f t="shared" si="8"/>
        <v/>
      </c>
    </row>
    <row r="167" spans="2:8" x14ac:dyDescent="0.25">
      <c r="B167" s="82" t="str">
        <f t="shared" si="6"/>
        <v/>
      </c>
      <c r="C167" s="83"/>
      <c r="D167" s="83"/>
      <c r="E167" s="83"/>
      <c r="F167" s="84"/>
      <c r="G167" s="18" t="str">
        <f t="shared" si="7"/>
        <v/>
      </c>
      <c r="H167" s="88" t="str">
        <f t="shared" si="8"/>
        <v/>
      </c>
    </row>
    <row r="168" spans="2:8" x14ac:dyDescent="0.25">
      <c r="B168" s="82" t="str">
        <f t="shared" si="6"/>
        <v/>
      </c>
      <c r="C168" s="83"/>
      <c r="D168" s="83"/>
      <c r="E168" s="83"/>
      <c r="F168" s="84"/>
      <c r="G168" s="18" t="str">
        <f t="shared" si="7"/>
        <v/>
      </c>
      <c r="H168" s="88" t="str">
        <f t="shared" si="8"/>
        <v/>
      </c>
    </row>
    <row r="169" spans="2:8" x14ac:dyDescent="0.25">
      <c r="B169" s="82" t="str">
        <f t="shared" si="6"/>
        <v/>
      </c>
      <c r="C169" s="83"/>
      <c r="D169" s="83"/>
      <c r="E169" s="83"/>
      <c r="F169" s="84"/>
      <c r="G169" s="18" t="str">
        <f t="shared" si="7"/>
        <v/>
      </c>
      <c r="H169" s="88" t="str">
        <f t="shared" si="8"/>
        <v/>
      </c>
    </row>
    <row r="170" spans="2:8" x14ac:dyDescent="0.25">
      <c r="B170" s="82" t="str">
        <f t="shared" si="6"/>
        <v/>
      </c>
      <c r="C170" s="83"/>
      <c r="D170" s="83"/>
      <c r="E170" s="83"/>
      <c r="F170" s="84"/>
      <c r="G170" s="18" t="str">
        <f t="shared" si="7"/>
        <v/>
      </c>
      <c r="H170" s="88" t="str">
        <f t="shared" si="8"/>
        <v/>
      </c>
    </row>
    <row r="171" spans="2:8" x14ac:dyDescent="0.25">
      <c r="B171" s="82" t="str">
        <f t="shared" si="6"/>
        <v/>
      </c>
      <c r="C171" s="83"/>
      <c r="D171" s="83"/>
      <c r="E171" s="83"/>
      <c r="F171" s="84"/>
      <c r="G171" s="18" t="str">
        <f t="shared" si="7"/>
        <v/>
      </c>
      <c r="H171" s="88" t="str">
        <f t="shared" si="8"/>
        <v/>
      </c>
    </row>
    <row r="172" spans="2:8" x14ac:dyDescent="0.25">
      <c r="B172" s="82" t="str">
        <f t="shared" si="6"/>
        <v/>
      </c>
      <c r="C172" s="83"/>
      <c r="D172" s="83"/>
      <c r="E172" s="83"/>
      <c r="F172" s="84"/>
      <c r="G172" s="18" t="str">
        <f t="shared" si="7"/>
        <v/>
      </c>
      <c r="H172" s="88" t="str">
        <f t="shared" si="8"/>
        <v/>
      </c>
    </row>
    <row r="173" spans="2:8" x14ac:dyDescent="0.25">
      <c r="B173" s="82" t="str">
        <f t="shared" si="6"/>
        <v/>
      </c>
      <c r="C173" s="83"/>
      <c r="D173" s="83"/>
      <c r="E173" s="83"/>
      <c r="F173" s="84"/>
      <c r="G173" s="18" t="str">
        <f t="shared" si="7"/>
        <v/>
      </c>
      <c r="H173" s="88" t="str">
        <f t="shared" si="8"/>
        <v/>
      </c>
    </row>
    <row r="174" spans="2:8" x14ac:dyDescent="0.25">
      <c r="B174" s="82" t="str">
        <f t="shared" si="6"/>
        <v/>
      </c>
      <c r="C174" s="83"/>
      <c r="D174" s="83"/>
      <c r="E174" s="83"/>
      <c r="F174" s="84"/>
      <c r="G174" s="18" t="str">
        <f t="shared" si="7"/>
        <v/>
      </c>
      <c r="H174" s="88" t="str">
        <f t="shared" si="8"/>
        <v/>
      </c>
    </row>
    <row r="175" spans="2:8" x14ac:dyDescent="0.25">
      <c r="B175" s="82" t="str">
        <f t="shared" si="6"/>
        <v/>
      </c>
      <c r="C175" s="83"/>
      <c r="D175" s="83"/>
      <c r="E175" s="83"/>
      <c r="F175" s="84"/>
      <c r="G175" s="18" t="str">
        <f t="shared" si="7"/>
        <v/>
      </c>
      <c r="H175" s="88" t="str">
        <f t="shared" si="8"/>
        <v/>
      </c>
    </row>
    <row r="176" spans="2:8" x14ac:dyDescent="0.25">
      <c r="B176" s="82" t="str">
        <f t="shared" si="6"/>
        <v/>
      </c>
      <c r="C176" s="83"/>
      <c r="D176" s="83"/>
      <c r="E176" s="83"/>
      <c r="F176" s="84"/>
      <c r="G176" s="18" t="str">
        <f t="shared" si="7"/>
        <v/>
      </c>
      <c r="H176" s="88" t="str">
        <f t="shared" si="8"/>
        <v/>
      </c>
    </row>
    <row r="177" spans="2:8" x14ac:dyDescent="0.25">
      <c r="B177" s="82" t="str">
        <f t="shared" si="6"/>
        <v/>
      </c>
      <c r="C177" s="83"/>
      <c r="D177" s="83"/>
      <c r="E177" s="83"/>
      <c r="F177" s="84"/>
      <c r="G177" s="18" t="str">
        <f t="shared" si="7"/>
        <v/>
      </c>
      <c r="H177" s="88" t="str">
        <f t="shared" si="8"/>
        <v/>
      </c>
    </row>
    <row r="178" spans="2:8" x14ac:dyDescent="0.25">
      <c r="B178" s="82" t="str">
        <f t="shared" si="6"/>
        <v/>
      </c>
      <c r="C178" s="83"/>
      <c r="D178" s="83"/>
      <c r="E178" s="83"/>
      <c r="F178" s="84"/>
      <c r="G178" s="18" t="str">
        <f t="shared" si="7"/>
        <v/>
      </c>
      <c r="H178" s="88" t="str">
        <f t="shared" si="8"/>
        <v/>
      </c>
    </row>
    <row r="179" spans="2:8" x14ac:dyDescent="0.25">
      <c r="B179" s="82" t="str">
        <f t="shared" si="6"/>
        <v/>
      </c>
      <c r="C179" s="83"/>
      <c r="D179" s="83"/>
      <c r="E179" s="83"/>
      <c r="F179" s="84"/>
      <c r="G179" s="18" t="str">
        <f t="shared" si="7"/>
        <v/>
      </c>
      <c r="H179" s="88" t="str">
        <f t="shared" si="8"/>
        <v/>
      </c>
    </row>
    <row r="180" spans="2:8" x14ac:dyDescent="0.25">
      <c r="B180" s="82" t="str">
        <f t="shared" si="6"/>
        <v/>
      </c>
      <c r="C180" s="83"/>
      <c r="D180" s="83"/>
      <c r="E180" s="83"/>
      <c r="F180" s="84"/>
      <c r="G180" s="18" t="str">
        <f t="shared" si="7"/>
        <v/>
      </c>
      <c r="H180" s="88" t="str">
        <f t="shared" si="8"/>
        <v/>
      </c>
    </row>
    <row r="181" spans="2:8" x14ac:dyDescent="0.25">
      <c r="B181" s="82" t="str">
        <f t="shared" si="6"/>
        <v/>
      </c>
      <c r="C181" s="83"/>
      <c r="D181" s="83"/>
      <c r="E181" s="83"/>
      <c r="F181" s="84"/>
      <c r="G181" s="18" t="str">
        <f t="shared" si="7"/>
        <v/>
      </c>
      <c r="H181" s="88" t="str">
        <f t="shared" si="8"/>
        <v/>
      </c>
    </row>
    <row r="182" spans="2:8" x14ac:dyDescent="0.25">
      <c r="B182" s="82" t="str">
        <f t="shared" si="6"/>
        <v/>
      </c>
      <c r="C182" s="83"/>
      <c r="D182" s="83"/>
      <c r="E182" s="83"/>
      <c r="F182" s="84"/>
      <c r="G182" s="18" t="str">
        <f t="shared" si="7"/>
        <v/>
      </c>
      <c r="H182" s="88" t="str">
        <f t="shared" si="8"/>
        <v/>
      </c>
    </row>
    <row r="183" spans="2:8" x14ac:dyDescent="0.25">
      <c r="B183" s="82" t="str">
        <f t="shared" si="6"/>
        <v/>
      </c>
      <c r="C183" s="83"/>
      <c r="D183" s="83"/>
      <c r="E183" s="83"/>
      <c r="F183" s="84"/>
      <c r="G183" s="18" t="str">
        <f t="shared" si="7"/>
        <v/>
      </c>
      <c r="H183" s="88" t="str">
        <f t="shared" si="8"/>
        <v/>
      </c>
    </row>
    <row r="184" spans="2:8" x14ac:dyDescent="0.25">
      <c r="B184" s="82" t="str">
        <f t="shared" si="6"/>
        <v/>
      </c>
      <c r="C184" s="83"/>
      <c r="D184" s="83"/>
      <c r="E184" s="83"/>
      <c r="F184" s="84"/>
      <c r="G184" s="18" t="str">
        <f t="shared" si="7"/>
        <v/>
      </c>
      <c r="H184" s="88" t="str">
        <f t="shared" si="8"/>
        <v/>
      </c>
    </row>
    <row r="185" spans="2:8" x14ac:dyDescent="0.25">
      <c r="B185" s="82" t="str">
        <f t="shared" si="6"/>
        <v/>
      </c>
      <c r="C185" s="83"/>
      <c r="D185" s="83"/>
      <c r="E185" s="83"/>
      <c r="F185" s="84"/>
      <c r="G185" s="18" t="str">
        <f t="shared" si="7"/>
        <v/>
      </c>
      <c r="H185" s="88" t="str">
        <f t="shared" si="8"/>
        <v/>
      </c>
    </row>
    <row r="186" spans="2:8" x14ac:dyDescent="0.25">
      <c r="B186" s="82" t="str">
        <f t="shared" si="6"/>
        <v/>
      </c>
      <c r="C186" s="83"/>
      <c r="D186" s="83"/>
      <c r="E186" s="83"/>
      <c r="F186" s="84"/>
      <c r="G186" s="18" t="str">
        <f t="shared" si="7"/>
        <v/>
      </c>
      <c r="H186" s="88" t="str">
        <f t="shared" si="8"/>
        <v/>
      </c>
    </row>
    <row r="187" spans="2:8" x14ac:dyDescent="0.25">
      <c r="B187" s="82" t="str">
        <f t="shared" si="6"/>
        <v/>
      </c>
      <c r="C187" s="83"/>
      <c r="D187" s="83"/>
      <c r="E187" s="83"/>
      <c r="F187" s="84"/>
      <c r="G187" s="18" t="str">
        <f t="shared" si="7"/>
        <v/>
      </c>
      <c r="H187" s="88" t="str">
        <f t="shared" si="8"/>
        <v/>
      </c>
    </row>
    <row r="188" spans="2:8" x14ac:dyDescent="0.25">
      <c r="B188" s="82" t="str">
        <f t="shared" si="6"/>
        <v/>
      </c>
      <c r="C188" s="83"/>
      <c r="D188" s="83"/>
      <c r="E188" s="83"/>
      <c r="F188" s="84"/>
      <c r="G188" s="18" t="str">
        <f t="shared" si="7"/>
        <v/>
      </c>
      <c r="H188" s="88" t="str">
        <f t="shared" si="8"/>
        <v/>
      </c>
    </row>
    <row r="189" spans="2:8" x14ac:dyDescent="0.25">
      <c r="B189" s="82" t="str">
        <f t="shared" si="6"/>
        <v/>
      </c>
      <c r="C189" s="83"/>
      <c r="D189" s="83"/>
      <c r="E189" s="83"/>
      <c r="F189" s="84"/>
      <c r="G189" s="18" t="str">
        <f t="shared" si="7"/>
        <v/>
      </c>
      <c r="H189" s="88" t="str">
        <f t="shared" si="8"/>
        <v/>
      </c>
    </row>
    <row r="190" spans="2:8" x14ac:dyDescent="0.25">
      <c r="B190" s="82" t="str">
        <f t="shared" si="6"/>
        <v/>
      </c>
      <c r="C190" s="83"/>
      <c r="D190" s="83"/>
      <c r="E190" s="83"/>
      <c r="F190" s="84"/>
      <c r="G190" s="18" t="str">
        <f t="shared" si="7"/>
        <v/>
      </c>
      <c r="H190" s="88" t="str">
        <f t="shared" si="8"/>
        <v/>
      </c>
    </row>
    <row r="191" spans="2:8" x14ac:dyDescent="0.25">
      <c r="B191" s="82" t="str">
        <f t="shared" si="6"/>
        <v/>
      </c>
      <c r="C191" s="83"/>
      <c r="D191" s="83"/>
      <c r="E191" s="83"/>
      <c r="F191" s="84"/>
      <c r="G191" s="18" t="str">
        <f t="shared" si="7"/>
        <v/>
      </c>
      <c r="H191" s="88" t="str">
        <f t="shared" si="8"/>
        <v/>
      </c>
    </row>
    <row r="192" spans="2:8" x14ac:dyDescent="0.25">
      <c r="B192" s="82" t="str">
        <f t="shared" si="6"/>
        <v/>
      </c>
      <c r="C192" s="83"/>
      <c r="D192" s="83"/>
      <c r="E192" s="83"/>
      <c r="F192" s="84"/>
      <c r="G192" s="18" t="str">
        <f t="shared" si="7"/>
        <v/>
      </c>
      <c r="H192" s="88" t="str">
        <f t="shared" si="8"/>
        <v/>
      </c>
    </row>
    <row r="193" spans="2:8" x14ac:dyDescent="0.25">
      <c r="B193" s="82" t="str">
        <f t="shared" si="6"/>
        <v/>
      </c>
      <c r="C193" s="83"/>
      <c r="D193" s="83"/>
      <c r="E193" s="83"/>
      <c r="F193" s="84"/>
      <c r="G193" s="18" t="str">
        <f t="shared" si="7"/>
        <v/>
      </c>
      <c r="H193" s="88" t="str">
        <f t="shared" si="8"/>
        <v/>
      </c>
    </row>
    <row r="194" spans="2:8" x14ac:dyDescent="0.25">
      <c r="B194" s="82" t="str">
        <f t="shared" si="6"/>
        <v/>
      </c>
      <c r="C194" s="83"/>
      <c r="D194" s="83"/>
      <c r="E194" s="83"/>
      <c r="F194" s="84"/>
      <c r="G194" s="18" t="str">
        <f t="shared" si="7"/>
        <v/>
      </c>
      <c r="H194" s="88" t="str">
        <f t="shared" si="8"/>
        <v/>
      </c>
    </row>
    <row r="195" spans="2:8" x14ac:dyDescent="0.25">
      <c r="B195" s="82" t="str">
        <f t="shared" si="6"/>
        <v/>
      </c>
      <c r="C195" s="83"/>
      <c r="D195" s="83"/>
      <c r="E195" s="83"/>
      <c r="F195" s="84"/>
      <c r="G195" s="18" t="str">
        <f t="shared" si="7"/>
        <v/>
      </c>
      <c r="H195" s="88" t="str">
        <f t="shared" si="8"/>
        <v/>
      </c>
    </row>
    <row r="196" spans="2:8" x14ac:dyDescent="0.25">
      <c r="B196" s="82" t="str">
        <f t="shared" si="6"/>
        <v/>
      </c>
      <c r="C196" s="83"/>
      <c r="D196" s="83"/>
      <c r="E196" s="83"/>
      <c r="F196" s="84"/>
      <c r="G196" s="18" t="str">
        <f t="shared" si="7"/>
        <v/>
      </c>
      <c r="H196" s="88" t="str">
        <f t="shared" si="8"/>
        <v/>
      </c>
    </row>
    <row r="197" spans="2:8" x14ac:dyDescent="0.25">
      <c r="B197" s="82" t="str">
        <f t="shared" si="6"/>
        <v/>
      </c>
      <c r="C197" s="83"/>
      <c r="D197" s="83"/>
      <c r="E197" s="83"/>
      <c r="F197" s="84"/>
      <c r="G197" s="18" t="str">
        <f t="shared" si="7"/>
        <v/>
      </c>
      <c r="H197" s="88" t="str">
        <f t="shared" si="8"/>
        <v/>
      </c>
    </row>
    <row r="198" spans="2:8" x14ac:dyDescent="0.25">
      <c r="B198" s="82" t="str">
        <f t="shared" si="6"/>
        <v/>
      </c>
      <c r="C198" s="83"/>
      <c r="D198" s="83"/>
      <c r="E198" s="83"/>
      <c r="F198" s="84"/>
      <c r="G198" s="18" t="str">
        <f t="shared" si="7"/>
        <v/>
      </c>
      <c r="H198" s="88" t="str">
        <f t="shared" si="8"/>
        <v/>
      </c>
    </row>
    <row r="199" spans="2:8" x14ac:dyDescent="0.25">
      <c r="B199" s="82" t="str">
        <f t="shared" si="6"/>
        <v/>
      </c>
      <c r="C199" s="83"/>
      <c r="D199" s="83"/>
      <c r="E199" s="83"/>
      <c r="F199" s="84"/>
      <c r="G199" s="18" t="str">
        <f t="shared" si="7"/>
        <v/>
      </c>
      <c r="H199" s="88" t="str">
        <f t="shared" si="8"/>
        <v/>
      </c>
    </row>
    <row r="200" spans="2:8" x14ac:dyDescent="0.25">
      <c r="B200" s="82" t="str">
        <f t="shared" si="6"/>
        <v/>
      </c>
      <c r="C200" s="83"/>
      <c r="D200" s="83"/>
      <c r="E200" s="83"/>
      <c r="F200" s="84"/>
      <c r="G200" s="18" t="str">
        <f t="shared" si="7"/>
        <v/>
      </c>
      <c r="H200" s="88" t="str">
        <f t="shared" si="8"/>
        <v/>
      </c>
    </row>
    <row r="201" spans="2:8" x14ac:dyDescent="0.25">
      <c r="B201" s="82" t="str">
        <f t="shared" si="6"/>
        <v/>
      </c>
      <c r="C201" s="83"/>
      <c r="D201" s="83"/>
      <c r="E201" s="83"/>
      <c r="F201" s="84"/>
      <c r="G201" s="18" t="str">
        <f t="shared" si="7"/>
        <v/>
      </c>
      <c r="H201" s="88" t="str">
        <f t="shared" si="8"/>
        <v/>
      </c>
    </row>
    <row r="202" spans="2:8" x14ac:dyDescent="0.25">
      <c r="B202" s="82" t="str">
        <f t="shared" si="6"/>
        <v/>
      </c>
      <c r="C202" s="83"/>
      <c r="D202" s="83"/>
      <c r="E202" s="83"/>
      <c r="F202" s="84"/>
      <c r="G202" s="18" t="str">
        <f t="shared" si="7"/>
        <v/>
      </c>
      <c r="H202" s="88" t="str">
        <f t="shared" si="8"/>
        <v/>
      </c>
    </row>
    <row r="203" spans="2:8" x14ac:dyDescent="0.25">
      <c r="B203" s="82" t="str">
        <f t="shared" si="6"/>
        <v/>
      </c>
      <c r="C203" s="83"/>
      <c r="D203" s="83"/>
      <c r="E203" s="83"/>
      <c r="F203" s="84"/>
      <c r="G203" s="18" t="str">
        <f t="shared" si="7"/>
        <v/>
      </c>
      <c r="H203" s="88" t="str">
        <f t="shared" si="8"/>
        <v/>
      </c>
    </row>
    <row r="204" spans="2:8" x14ac:dyDescent="0.25">
      <c r="B204" s="82" t="str">
        <f t="shared" si="6"/>
        <v/>
      </c>
      <c r="C204" s="83"/>
      <c r="D204" s="83"/>
      <c r="E204" s="83"/>
      <c r="F204" s="84"/>
      <c r="G204" s="18" t="str">
        <f t="shared" si="7"/>
        <v/>
      </c>
      <c r="H204" s="88" t="str">
        <f t="shared" si="8"/>
        <v/>
      </c>
    </row>
    <row r="205" spans="2:8" x14ac:dyDescent="0.25">
      <c r="B205" s="82" t="str">
        <f t="shared" si="6"/>
        <v/>
      </c>
      <c r="C205" s="83"/>
      <c r="D205" s="83"/>
      <c r="E205" s="83"/>
      <c r="F205" s="84"/>
      <c r="G205" s="18" t="str">
        <f t="shared" si="7"/>
        <v/>
      </c>
      <c r="H205" s="88" t="str">
        <f t="shared" si="8"/>
        <v/>
      </c>
    </row>
    <row r="206" spans="2:8" x14ac:dyDescent="0.25">
      <c r="B206" s="82" t="str">
        <f t="shared" si="6"/>
        <v/>
      </c>
      <c r="C206" s="83"/>
      <c r="D206" s="83"/>
      <c r="E206" s="83"/>
      <c r="F206" s="84"/>
      <c r="G206" s="18" t="str">
        <f t="shared" si="7"/>
        <v/>
      </c>
      <c r="H206" s="88" t="str">
        <f t="shared" si="8"/>
        <v/>
      </c>
    </row>
    <row r="207" spans="2:8" x14ac:dyDescent="0.25">
      <c r="B207" s="82" t="str">
        <f t="shared" si="6"/>
        <v/>
      </c>
      <c r="C207" s="83"/>
      <c r="D207" s="83"/>
      <c r="E207" s="83"/>
      <c r="F207" s="84"/>
      <c r="G207" s="18" t="str">
        <f t="shared" si="7"/>
        <v/>
      </c>
      <c r="H207" s="88" t="str">
        <f t="shared" si="8"/>
        <v/>
      </c>
    </row>
    <row r="208" spans="2:8" x14ac:dyDescent="0.25">
      <c r="B208" s="82" t="str">
        <f t="shared" si="6"/>
        <v/>
      </c>
      <c r="C208" s="83"/>
      <c r="D208" s="83"/>
      <c r="E208" s="83"/>
      <c r="F208" s="84"/>
      <c r="G208" s="18" t="str">
        <f t="shared" si="7"/>
        <v/>
      </c>
      <c r="H208" s="88" t="str">
        <f t="shared" si="8"/>
        <v/>
      </c>
    </row>
    <row r="209" spans="2:8" x14ac:dyDescent="0.25">
      <c r="B209" s="82" t="str">
        <f t="shared" si="6"/>
        <v/>
      </c>
      <c r="C209" s="83"/>
      <c r="D209" s="83"/>
      <c r="E209" s="83"/>
      <c r="F209" s="84"/>
      <c r="G209" s="18" t="str">
        <f t="shared" si="7"/>
        <v/>
      </c>
      <c r="H209" s="88" t="str">
        <f t="shared" si="8"/>
        <v/>
      </c>
    </row>
    <row r="210" spans="2:8" x14ac:dyDescent="0.25">
      <c r="B210" s="82" t="str">
        <f t="shared" si="6"/>
        <v/>
      </c>
      <c r="C210" s="83"/>
      <c r="D210" s="83"/>
      <c r="E210" s="83"/>
      <c r="F210" s="84"/>
      <c r="G210" s="18" t="str">
        <f t="shared" si="7"/>
        <v/>
      </c>
      <c r="H210" s="88" t="str">
        <f t="shared" si="8"/>
        <v/>
      </c>
    </row>
    <row r="211" spans="2:8" x14ac:dyDescent="0.25">
      <c r="B211" s="82" t="str">
        <f t="shared" si="6"/>
        <v/>
      </c>
      <c r="C211" s="83"/>
      <c r="D211" s="83"/>
      <c r="E211" s="83"/>
      <c r="F211" s="84"/>
      <c r="G211" s="18" t="str">
        <f t="shared" si="7"/>
        <v/>
      </c>
      <c r="H211" s="88" t="str">
        <f t="shared" si="8"/>
        <v/>
      </c>
    </row>
    <row r="212" spans="2:8" x14ac:dyDescent="0.25">
      <c r="B212" s="82" t="str">
        <f t="shared" si="6"/>
        <v/>
      </c>
      <c r="C212" s="83"/>
      <c r="D212" s="83"/>
      <c r="E212" s="83"/>
      <c r="F212" s="84"/>
      <c r="G212" s="18" t="str">
        <f t="shared" si="7"/>
        <v/>
      </c>
      <c r="H212" s="88" t="str">
        <f t="shared" si="8"/>
        <v/>
      </c>
    </row>
    <row r="213" spans="2:8" x14ac:dyDescent="0.25">
      <c r="B213" s="82" t="str">
        <f t="shared" si="6"/>
        <v/>
      </c>
      <c r="C213" s="83"/>
      <c r="D213" s="83"/>
      <c r="E213" s="83"/>
      <c r="F213" s="84"/>
      <c r="G213" s="18" t="str">
        <f t="shared" si="7"/>
        <v/>
      </c>
      <c r="H213" s="88" t="str">
        <f t="shared" si="8"/>
        <v/>
      </c>
    </row>
    <row r="214" spans="2:8" x14ac:dyDescent="0.25">
      <c r="B214" s="82" t="str">
        <f t="shared" si="6"/>
        <v/>
      </c>
      <c r="C214" s="83"/>
      <c r="D214" s="83"/>
      <c r="E214" s="83"/>
      <c r="F214" s="84"/>
      <c r="G214" s="18" t="str">
        <f t="shared" si="7"/>
        <v/>
      </c>
      <c r="H214" s="88" t="str">
        <f t="shared" si="8"/>
        <v/>
      </c>
    </row>
    <row r="215" spans="2:8" x14ac:dyDescent="0.25">
      <c r="B215" s="82" t="str">
        <f t="shared" si="6"/>
        <v/>
      </c>
      <c r="C215" s="83"/>
      <c r="D215" s="83"/>
      <c r="E215" s="83"/>
      <c r="F215" s="84"/>
      <c r="G215" s="18" t="str">
        <f t="shared" si="7"/>
        <v/>
      </c>
      <c r="H215" s="88" t="str">
        <f t="shared" si="8"/>
        <v/>
      </c>
    </row>
    <row r="216" spans="2:8" x14ac:dyDescent="0.25">
      <c r="B216" s="82" t="str">
        <f t="shared" si="6"/>
        <v/>
      </c>
      <c r="C216" s="83"/>
      <c r="D216" s="83"/>
      <c r="E216" s="83"/>
      <c r="F216" s="84"/>
      <c r="G216" s="18" t="str">
        <f t="shared" si="7"/>
        <v/>
      </c>
      <c r="H216" s="88" t="str">
        <f t="shared" si="8"/>
        <v/>
      </c>
    </row>
    <row r="217" spans="2:8" x14ac:dyDescent="0.25">
      <c r="B217" s="82" t="str">
        <f t="shared" ref="B217:B280" si="9">IF($K201="","",K201)</f>
        <v/>
      </c>
      <c r="C217" s="83"/>
      <c r="D217" s="83"/>
      <c r="E217" s="83"/>
      <c r="F217" s="84"/>
      <c r="G217" s="18" t="str">
        <f t="shared" ref="G217:G280" si="10">IF($K201="","",L201)</f>
        <v/>
      </c>
      <c r="H217" s="88" t="str">
        <f t="shared" ref="H217:H280" si="11">IF($K201="","",M201)</f>
        <v/>
      </c>
    </row>
    <row r="218" spans="2:8" x14ac:dyDescent="0.25">
      <c r="B218" s="82" t="str">
        <f t="shared" si="9"/>
        <v/>
      </c>
      <c r="C218" s="83"/>
      <c r="D218" s="83"/>
      <c r="E218" s="83"/>
      <c r="F218" s="84"/>
      <c r="G218" s="18" t="str">
        <f t="shared" si="10"/>
        <v/>
      </c>
      <c r="H218" s="88" t="str">
        <f t="shared" si="11"/>
        <v/>
      </c>
    </row>
    <row r="219" spans="2:8" x14ac:dyDescent="0.25">
      <c r="B219" s="82" t="str">
        <f t="shared" si="9"/>
        <v/>
      </c>
      <c r="C219" s="83"/>
      <c r="D219" s="83"/>
      <c r="E219" s="83"/>
      <c r="F219" s="84"/>
      <c r="G219" s="18" t="str">
        <f t="shared" si="10"/>
        <v/>
      </c>
      <c r="H219" s="88" t="str">
        <f t="shared" si="11"/>
        <v/>
      </c>
    </row>
    <row r="220" spans="2:8" x14ac:dyDescent="0.25">
      <c r="B220" s="82" t="str">
        <f t="shared" si="9"/>
        <v/>
      </c>
      <c r="C220" s="83"/>
      <c r="D220" s="83"/>
      <c r="E220" s="83"/>
      <c r="F220" s="84"/>
      <c r="G220" s="18" t="str">
        <f t="shared" si="10"/>
        <v/>
      </c>
      <c r="H220" s="88" t="str">
        <f t="shared" si="11"/>
        <v/>
      </c>
    </row>
    <row r="221" spans="2:8" x14ac:dyDescent="0.25">
      <c r="B221" s="82" t="str">
        <f t="shared" si="9"/>
        <v/>
      </c>
      <c r="C221" s="83"/>
      <c r="D221" s="83"/>
      <c r="E221" s="83"/>
      <c r="F221" s="84"/>
      <c r="G221" s="18" t="str">
        <f t="shared" si="10"/>
        <v/>
      </c>
      <c r="H221" s="88" t="str">
        <f t="shared" si="11"/>
        <v/>
      </c>
    </row>
    <row r="222" spans="2:8" x14ac:dyDescent="0.25">
      <c r="B222" s="82" t="str">
        <f t="shared" si="9"/>
        <v/>
      </c>
      <c r="C222" s="83"/>
      <c r="D222" s="83"/>
      <c r="E222" s="83"/>
      <c r="F222" s="84"/>
      <c r="G222" s="18" t="str">
        <f t="shared" si="10"/>
        <v/>
      </c>
      <c r="H222" s="88" t="str">
        <f t="shared" si="11"/>
        <v/>
      </c>
    </row>
    <row r="223" spans="2:8" x14ac:dyDescent="0.25">
      <c r="B223" s="82" t="str">
        <f t="shared" si="9"/>
        <v/>
      </c>
      <c r="C223" s="83"/>
      <c r="D223" s="83"/>
      <c r="E223" s="83"/>
      <c r="F223" s="84"/>
      <c r="G223" s="18" t="str">
        <f t="shared" si="10"/>
        <v/>
      </c>
      <c r="H223" s="88" t="str">
        <f t="shared" si="11"/>
        <v/>
      </c>
    </row>
    <row r="224" spans="2:8" x14ac:dyDescent="0.25">
      <c r="B224" s="82" t="str">
        <f t="shared" si="9"/>
        <v/>
      </c>
      <c r="C224" s="83"/>
      <c r="D224" s="83"/>
      <c r="E224" s="83"/>
      <c r="F224" s="84"/>
      <c r="G224" s="18" t="str">
        <f t="shared" si="10"/>
        <v/>
      </c>
      <c r="H224" s="88" t="str">
        <f t="shared" si="11"/>
        <v/>
      </c>
    </row>
    <row r="225" spans="2:8" x14ac:dyDescent="0.25">
      <c r="B225" s="82" t="str">
        <f t="shared" si="9"/>
        <v/>
      </c>
      <c r="C225" s="83"/>
      <c r="D225" s="83"/>
      <c r="E225" s="83"/>
      <c r="F225" s="84"/>
      <c r="G225" s="18" t="str">
        <f t="shared" si="10"/>
        <v/>
      </c>
      <c r="H225" s="88" t="str">
        <f t="shared" si="11"/>
        <v/>
      </c>
    </row>
    <row r="226" spans="2:8" x14ac:dyDescent="0.25">
      <c r="B226" s="82" t="str">
        <f t="shared" si="9"/>
        <v/>
      </c>
      <c r="C226" s="83"/>
      <c r="D226" s="83"/>
      <c r="E226" s="83"/>
      <c r="F226" s="84"/>
      <c r="G226" s="18" t="str">
        <f t="shared" si="10"/>
        <v/>
      </c>
      <c r="H226" s="88" t="str">
        <f t="shared" si="11"/>
        <v/>
      </c>
    </row>
    <row r="227" spans="2:8" x14ac:dyDescent="0.25">
      <c r="B227" s="82" t="str">
        <f t="shared" si="9"/>
        <v/>
      </c>
      <c r="C227" s="83"/>
      <c r="D227" s="83"/>
      <c r="E227" s="83"/>
      <c r="F227" s="84"/>
      <c r="G227" s="18" t="str">
        <f t="shared" si="10"/>
        <v/>
      </c>
      <c r="H227" s="88" t="str">
        <f t="shared" si="11"/>
        <v/>
      </c>
    </row>
    <row r="228" spans="2:8" x14ac:dyDescent="0.25">
      <c r="B228" s="82" t="str">
        <f t="shared" si="9"/>
        <v/>
      </c>
      <c r="C228" s="83"/>
      <c r="D228" s="83"/>
      <c r="E228" s="83"/>
      <c r="F228" s="84"/>
      <c r="G228" s="18" t="str">
        <f t="shared" si="10"/>
        <v/>
      </c>
      <c r="H228" s="88" t="str">
        <f t="shared" si="11"/>
        <v/>
      </c>
    </row>
    <row r="229" spans="2:8" x14ac:dyDescent="0.25">
      <c r="B229" s="82" t="str">
        <f t="shared" si="9"/>
        <v/>
      </c>
      <c r="C229" s="83"/>
      <c r="D229" s="83"/>
      <c r="E229" s="83"/>
      <c r="F229" s="84"/>
      <c r="G229" s="18" t="str">
        <f t="shared" si="10"/>
        <v/>
      </c>
      <c r="H229" s="88" t="str">
        <f t="shared" si="11"/>
        <v/>
      </c>
    </row>
    <row r="230" spans="2:8" x14ac:dyDescent="0.25">
      <c r="B230" s="82" t="str">
        <f t="shared" si="9"/>
        <v/>
      </c>
      <c r="C230" s="83"/>
      <c r="D230" s="83"/>
      <c r="E230" s="83"/>
      <c r="F230" s="84"/>
      <c r="G230" s="18" t="str">
        <f t="shared" si="10"/>
        <v/>
      </c>
      <c r="H230" s="88" t="str">
        <f t="shared" si="11"/>
        <v/>
      </c>
    </row>
    <row r="231" spans="2:8" x14ac:dyDescent="0.25">
      <c r="B231" s="82" t="str">
        <f t="shared" si="9"/>
        <v/>
      </c>
      <c r="C231" s="83"/>
      <c r="D231" s="83"/>
      <c r="E231" s="83"/>
      <c r="F231" s="84"/>
      <c r="G231" s="18" t="str">
        <f t="shared" si="10"/>
        <v/>
      </c>
      <c r="H231" s="88" t="str">
        <f t="shared" si="11"/>
        <v/>
      </c>
    </row>
    <row r="232" spans="2:8" x14ac:dyDescent="0.25">
      <c r="B232" s="82" t="str">
        <f t="shared" si="9"/>
        <v/>
      </c>
      <c r="C232" s="83"/>
      <c r="D232" s="83"/>
      <c r="E232" s="83"/>
      <c r="F232" s="84"/>
      <c r="G232" s="18" t="str">
        <f t="shared" si="10"/>
        <v/>
      </c>
      <c r="H232" s="88" t="str">
        <f t="shared" si="11"/>
        <v/>
      </c>
    </row>
    <row r="233" spans="2:8" x14ac:dyDescent="0.25">
      <c r="B233" s="82" t="str">
        <f t="shared" si="9"/>
        <v/>
      </c>
      <c r="C233" s="83"/>
      <c r="D233" s="83"/>
      <c r="E233" s="83"/>
      <c r="F233" s="84"/>
      <c r="G233" s="18" t="str">
        <f t="shared" si="10"/>
        <v/>
      </c>
      <c r="H233" s="88" t="str">
        <f t="shared" si="11"/>
        <v/>
      </c>
    </row>
    <row r="234" spans="2:8" x14ac:dyDescent="0.25">
      <c r="B234" s="82" t="str">
        <f t="shared" si="9"/>
        <v/>
      </c>
      <c r="C234" s="83"/>
      <c r="D234" s="83"/>
      <c r="E234" s="83"/>
      <c r="F234" s="84"/>
      <c r="G234" s="18" t="str">
        <f t="shared" si="10"/>
        <v/>
      </c>
      <c r="H234" s="88" t="str">
        <f t="shared" si="11"/>
        <v/>
      </c>
    </row>
    <row r="235" spans="2:8" x14ac:dyDescent="0.25">
      <c r="B235" s="82" t="str">
        <f t="shared" si="9"/>
        <v/>
      </c>
      <c r="C235" s="83"/>
      <c r="D235" s="83"/>
      <c r="E235" s="83"/>
      <c r="F235" s="84"/>
      <c r="G235" s="18" t="str">
        <f t="shared" si="10"/>
        <v/>
      </c>
      <c r="H235" s="88" t="str">
        <f t="shared" si="11"/>
        <v/>
      </c>
    </row>
    <row r="236" spans="2:8" x14ac:dyDescent="0.25">
      <c r="B236" s="82" t="str">
        <f t="shared" si="9"/>
        <v/>
      </c>
      <c r="C236" s="83"/>
      <c r="D236" s="83"/>
      <c r="E236" s="83"/>
      <c r="F236" s="84"/>
      <c r="G236" s="18" t="str">
        <f t="shared" si="10"/>
        <v/>
      </c>
      <c r="H236" s="88" t="str">
        <f t="shared" si="11"/>
        <v/>
      </c>
    </row>
    <row r="237" spans="2:8" x14ac:dyDescent="0.25">
      <c r="B237" s="82" t="str">
        <f t="shared" si="9"/>
        <v/>
      </c>
      <c r="C237" s="83"/>
      <c r="D237" s="83"/>
      <c r="E237" s="83"/>
      <c r="F237" s="84"/>
      <c r="G237" s="18" t="str">
        <f t="shared" si="10"/>
        <v/>
      </c>
      <c r="H237" s="88" t="str">
        <f t="shared" si="11"/>
        <v/>
      </c>
    </row>
    <row r="238" spans="2:8" x14ac:dyDescent="0.25">
      <c r="B238" s="82" t="str">
        <f t="shared" si="9"/>
        <v/>
      </c>
      <c r="C238" s="83"/>
      <c r="D238" s="83"/>
      <c r="E238" s="83"/>
      <c r="F238" s="84"/>
      <c r="G238" s="18" t="str">
        <f t="shared" si="10"/>
        <v/>
      </c>
      <c r="H238" s="88" t="str">
        <f t="shared" si="11"/>
        <v/>
      </c>
    </row>
    <row r="239" spans="2:8" x14ac:dyDescent="0.25">
      <c r="B239" s="82" t="str">
        <f t="shared" si="9"/>
        <v/>
      </c>
      <c r="C239" s="83"/>
      <c r="D239" s="83"/>
      <c r="E239" s="83"/>
      <c r="F239" s="84"/>
      <c r="G239" s="18" t="str">
        <f t="shared" si="10"/>
        <v/>
      </c>
      <c r="H239" s="88" t="str">
        <f t="shared" si="11"/>
        <v/>
      </c>
    </row>
    <row r="240" spans="2:8" x14ac:dyDescent="0.25">
      <c r="B240" s="82" t="str">
        <f t="shared" si="9"/>
        <v/>
      </c>
      <c r="C240" s="83"/>
      <c r="D240" s="83"/>
      <c r="E240" s="83"/>
      <c r="F240" s="84"/>
      <c r="G240" s="18" t="str">
        <f t="shared" si="10"/>
        <v/>
      </c>
      <c r="H240" s="88" t="str">
        <f t="shared" si="11"/>
        <v/>
      </c>
    </row>
    <row r="241" spans="2:8" x14ac:dyDescent="0.25">
      <c r="B241" s="82" t="str">
        <f t="shared" si="9"/>
        <v/>
      </c>
      <c r="C241" s="83"/>
      <c r="D241" s="83"/>
      <c r="E241" s="83"/>
      <c r="F241" s="84"/>
      <c r="G241" s="18" t="str">
        <f t="shared" si="10"/>
        <v/>
      </c>
      <c r="H241" s="88" t="str">
        <f t="shared" si="11"/>
        <v/>
      </c>
    </row>
    <row r="242" spans="2:8" x14ac:dyDescent="0.25">
      <c r="B242" s="82" t="str">
        <f t="shared" si="9"/>
        <v/>
      </c>
      <c r="C242" s="83"/>
      <c r="D242" s="83"/>
      <c r="E242" s="83"/>
      <c r="F242" s="84"/>
      <c r="G242" s="18" t="str">
        <f t="shared" si="10"/>
        <v/>
      </c>
      <c r="H242" s="88" t="str">
        <f t="shared" si="11"/>
        <v/>
      </c>
    </row>
    <row r="243" spans="2:8" x14ac:dyDescent="0.25">
      <c r="B243" s="82" t="str">
        <f t="shared" si="9"/>
        <v/>
      </c>
      <c r="C243" s="83"/>
      <c r="D243" s="83"/>
      <c r="E243" s="83"/>
      <c r="F243" s="84"/>
      <c r="G243" s="18" t="str">
        <f t="shared" si="10"/>
        <v/>
      </c>
      <c r="H243" s="88" t="str">
        <f t="shared" si="11"/>
        <v/>
      </c>
    </row>
    <row r="244" spans="2:8" x14ac:dyDescent="0.25">
      <c r="B244" s="82" t="str">
        <f t="shared" si="9"/>
        <v/>
      </c>
      <c r="C244" s="83"/>
      <c r="D244" s="83"/>
      <c r="E244" s="83"/>
      <c r="F244" s="84"/>
      <c r="G244" s="18" t="str">
        <f t="shared" si="10"/>
        <v/>
      </c>
      <c r="H244" s="88" t="str">
        <f t="shared" si="11"/>
        <v/>
      </c>
    </row>
    <row r="245" spans="2:8" x14ac:dyDescent="0.25">
      <c r="B245" s="82" t="str">
        <f t="shared" si="9"/>
        <v/>
      </c>
      <c r="C245" s="83"/>
      <c r="D245" s="83"/>
      <c r="E245" s="83"/>
      <c r="F245" s="84"/>
      <c r="G245" s="18" t="str">
        <f t="shared" si="10"/>
        <v/>
      </c>
      <c r="H245" s="88" t="str">
        <f t="shared" si="11"/>
        <v/>
      </c>
    </row>
    <row r="246" spans="2:8" x14ac:dyDescent="0.25">
      <c r="B246" s="82" t="str">
        <f t="shared" si="9"/>
        <v/>
      </c>
      <c r="C246" s="83"/>
      <c r="D246" s="83"/>
      <c r="E246" s="83"/>
      <c r="F246" s="84"/>
      <c r="G246" s="18" t="str">
        <f t="shared" si="10"/>
        <v/>
      </c>
      <c r="H246" s="88" t="str">
        <f t="shared" si="11"/>
        <v/>
      </c>
    </row>
    <row r="247" spans="2:8" x14ac:dyDescent="0.25">
      <c r="B247" s="82" t="str">
        <f t="shared" si="9"/>
        <v/>
      </c>
      <c r="C247" s="83"/>
      <c r="D247" s="83"/>
      <c r="E247" s="83"/>
      <c r="F247" s="84"/>
      <c r="G247" s="18" t="str">
        <f t="shared" si="10"/>
        <v/>
      </c>
      <c r="H247" s="88" t="str">
        <f t="shared" si="11"/>
        <v/>
      </c>
    </row>
    <row r="248" spans="2:8" x14ac:dyDescent="0.25">
      <c r="B248" s="82" t="str">
        <f t="shared" si="9"/>
        <v/>
      </c>
      <c r="C248" s="83"/>
      <c r="D248" s="83"/>
      <c r="E248" s="83"/>
      <c r="F248" s="84"/>
      <c r="G248" s="18" t="str">
        <f t="shared" si="10"/>
        <v/>
      </c>
      <c r="H248" s="88" t="str">
        <f t="shared" si="11"/>
        <v/>
      </c>
    </row>
    <row r="249" spans="2:8" x14ac:dyDescent="0.25">
      <c r="B249" s="82" t="str">
        <f t="shared" si="9"/>
        <v/>
      </c>
      <c r="C249" s="83"/>
      <c r="D249" s="83"/>
      <c r="E249" s="83"/>
      <c r="F249" s="84"/>
      <c r="G249" s="18" t="str">
        <f t="shared" si="10"/>
        <v/>
      </c>
      <c r="H249" s="88" t="str">
        <f t="shared" si="11"/>
        <v/>
      </c>
    </row>
    <row r="250" spans="2:8" x14ac:dyDescent="0.25">
      <c r="B250" s="82" t="str">
        <f t="shared" si="9"/>
        <v/>
      </c>
      <c r="C250" s="83"/>
      <c r="D250" s="83"/>
      <c r="E250" s="83"/>
      <c r="F250" s="84"/>
      <c r="G250" s="18" t="str">
        <f t="shared" si="10"/>
        <v/>
      </c>
      <c r="H250" s="88" t="str">
        <f t="shared" si="11"/>
        <v/>
      </c>
    </row>
    <row r="251" spans="2:8" x14ac:dyDescent="0.25">
      <c r="B251" s="82" t="str">
        <f t="shared" si="9"/>
        <v/>
      </c>
      <c r="C251" s="83"/>
      <c r="D251" s="83"/>
      <c r="E251" s="83"/>
      <c r="F251" s="84"/>
      <c r="G251" s="18" t="str">
        <f t="shared" si="10"/>
        <v/>
      </c>
      <c r="H251" s="88" t="str">
        <f t="shared" si="11"/>
        <v/>
      </c>
    </row>
    <row r="252" spans="2:8" x14ac:dyDescent="0.25">
      <c r="B252" s="82" t="str">
        <f t="shared" si="9"/>
        <v/>
      </c>
      <c r="C252" s="83"/>
      <c r="D252" s="83"/>
      <c r="E252" s="83"/>
      <c r="F252" s="84"/>
      <c r="G252" s="18" t="str">
        <f t="shared" si="10"/>
        <v/>
      </c>
      <c r="H252" s="88" t="str">
        <f t="shared" si="11"/>
        <v/>
      </c>
    </row>
    <row r="253" spans="2:8" x14ac:dyDescent="0.25">
      <c r="B253" s="82" t="str">
        <f t="shared" si="9"/>
        <v/>
      </c>
      <c r="C253" s="83"/>
      <c r="D253" s="83"/>
      <c r="E253" s="83"/>
      <c r="F253" s="84"/>
      <c r="G253" s="18" t="str">
        <f t="shared" si="10"/>
        <v/>
      </c>
      <c r="H253" s="88" t="str">
        <f t="shared" si="11"/>
        <v/>
      </c>
    </row>
    <row r="254" spans="2:8" x14ac:dyDescent="0.25">
      <c r="B254" s="82" t="str">
        <f t="shared" si="9"/>
        <v/>
      </c>
      <c r="C254" s="83"/>
      <c r="D254" s="83"/>
      <c r="E254" s="83"/>
      <c r="F254" s="84"/>
      <c r="G254" s="18" t="str">
        <f t="shared" si="10"/>
        <v/>
      </c>
      <c r="H254" s="88" t="str">
        <f t="shared" si="11"/>
        <v/>
      </c>
    </row>
    <row r="255" spans="2:8" x14ac:dyDescent="0.25">
      <c r="B255" s="82" t="str">
        <f t="shared" si="9"/>
        <v/>
      </c>
      <c r="C255" s="83"/>
      <c r="D255" s="83"/>
      <c r="E255" s="83"/>
      <c r="F255" s="84"/>
      <c r="G255" s="18" t="str">
        <f t="shared" si="10"/>
        <v/>
      </c>
      <c r="H255" s="88" t="str">
        <f t="shared" si="11"/>
        <v/>
      </c>
    </row>
    <row r="256" spans="2:8" x14ac:dyDescent="0.25">
      <c r="B256" s="82" t="str">
        <f t="shared" si="9"/>
        <v/>
      </c>
      <c r="C256" s="83"/>
      <c r="D256" s="83"/>
      <c r="E256" s="83"/>
      <c r="F256" s="84"/>
      <c r="G256" s="18" t="str">
        <f t="shared" si="10"/>
        <v/>
      </c>
      <c r="H256" s="88" t="str">
        <f t="shared" si="11"/>
        <v/>
      </c>
    </row>
    <row r="257" spans="2:8" x14ac:dyDescent="0.25">
      <c r="B257" s="82" t="str">
        <f t="shared" si="9"/>
        <v/>
      </c>
      <c r="C257" s="83"/>
      <c r="D257" s="83"/>
      <c r="E257" s="83"/>
      <c r="F257" s="84"/>
      <c r="G257" s="18" t="str">
        <f t="shared" si="10"/>
        <v/>
      </c>
      <c r="H257" s="88" t="str">
        <f t="shared" si="11"/>
        <v/>
      </c>
    </row>
    <row r="258" spans="2:8" x14ac:dyDescent="0.25">
      <c r="B258" s="82" t="str">
        <f t="shared" si="9"/>
        <v/>
      </c>
      <c r="C258" s="83"/>
      <c r="D258" s="83"/>
      <c r="E258" s="83"/>
      <c r="F258" s="84"/>
      <c r="G258" s="18" t="str">
        <f t="shared" si="10"/>
        <v/>
      </c>
      <c r="H258" s="88" t="str">
        <f t="shared" si="11"/>
        <v/>
      </c>
    </row>
    <row r="259" spans="2:8" x14ac:dyDescent="0.25">
      <c r="B259" s="82" t="str">
        <f t="shared" si="9"/>
        <v/>
      </c>
      <c r="C259" s="83"/>
      <c r="D259" s="83"/>
      <c r="E259" s="83"/>
      <c r="F259" s="84"/>
      <c r="G259" s="18" t="str">
        <f t="shared" si="10"/>
        <v/>
      </c>
      <c r="H259" s="88" t="str">
        <f t="shared" si="11"/>
        <v/>
      </c>
    </row>
    <row r="260" spans="2:8" x14ac:dyDescent="0.25">
      <c r="B260" s="82" t="str">
        <f t="shared" si="9"/>
        <v/>
      </c>
      <c r="C260" s="83"/>
      <c r="D260" s="83"/>
      <c r="E260" s="83"/>
      <c r="F260" s="84"/>
      <c r="G260" s="18" t="str">
        <f t="shared" si="10"/>
        <v/>
      </c>
      <c r="H260" s="88" t="str">
        <f t="shared" si="11"/>
        <v/>
      </c>
    </row>
    <row r="261" spans="2:8" x14ac:dyDescent="0.25">
      <c r="B261" s="82" t="str">
        <f t="shared" si="9"/>
        <v/>
      </c>
      <c r="C261" s="83"/>
      <c r="D261" s="83"/>
      <c r="E261" s="83"/>
      <c r="F261" s="84"/>
      <c r="G261" s="18" t="str">
        <f t="shared" si="10"/>
        <v/>
      </c>
      <c r="H261" s="88" t="str">
        <f t="shared" si="11"/>
        <v/>
      </c>
    </row>
    <row r="262" spans="2:8" x14ac:dyDescent="0.25">
      <c r="B262" s="82" t="str">
        <f t="shared" si="9"/>
        <v/>
      </c>
      <c r="C262" s="83"/>
      <c r="D262" s="83"/>
      <c r="E262" s="83"/>
      <c r="F262" s="84"/>
      <c r="G262" s="18" t="str">
        <f t="shared" si="10"/>
        <v/>
      </c>
      <c r="H262" s="88" t="str">
        <f t="shared" si="11"/>
        <v/>
      </c>
    </row>
    <row r="263" spans="2:8" x14ac:dyDescent="0.25">
      <c r="B263" s="82" t="str">
        <f t="shared" si="9"/>
        <v/>
      </c>
      <c r="C263" s="83"/>
      <c r="D263" s="83"/>
      <c r="E263" s="83"/>
      <c r="F263" s="84"/>
      <c r="G263" s="18" t="str">
        <f t="shared" si="10"/>
        <v/>
      </c>
      <c r="H263" s="88" t="str">
        <f t="shared" si="11"/>
        <v/>
      </c>
    </row>
    <row r="264" spans="2:8" x14ac:dyDescent="0.25">
      <c r="B264" s="82" t="str">
        <f t="shared" si="9"/>
        <v/>
      </c>
      <c r="C264" s="83"/>
      <c r="D264" s="83"/>
      <c r="E264" s="83"/>
      <c r="F264" s="84"/>
      <c r="G264" s="18" t="str">
        <f t="shared" si="10"/>
        <v/>
      </c>
      <c r="H264" s="88" t="str">
        <f t="shared" si="11"/>
        <v/>
      </c>
    </row>
    <row r="265" spans="2:8" x14ac:dyDescent="0.25">
      <c r="B265" s="82" t="str">
        <f t="shared" si="9"/>
        <v/>
      </c>
      <c r="C265" s="83"/>
      <c r="D265" s="83"/>
      <c r="E265" s="83"/>
      <c r="F265" s="84"/>
      <c r="G265" s="18" t="str">
        <f t="shared" si="10"/>
        <v/>
      </c>
      <c r="H265" s="88" t="str">
        <f t="shared" si="11"/>
        <v/>
      </c>
    </row>
    <row r="266" spans="2:8" x14ac:dyDescent="0.25">
      <c r="B266" s="82" t="str">
        <f t="shared" si="9"/>
        <v/>
      </c>
      <c r="C266" s="83"/>
      <c r="D266" s="83"/>
      <c r="E266" s="83"/>
      <c r="F266" s="84"/>
      <c r="G266" s="18" t="str">
        <f t="shared" si="10"/>
        <v/>
      </c>
      <c r="H266" s="88" t="str">
        <f t="shared" si="11"/>
        <v/>
      </c>
    </row>
    <row r="267" spans="2:8" x14ac:dyDescent="0.25">
      <c r="B267" s="82" t="str">
        <f t="shared" si="9"/>
        <v/>
      </c>
      <c r="C267" s="83"/>
      <c r="D267" s="83"/>
      <c r="E267" s="83"/>
      <c r="F267" s="84"/>
      <c r="G267" s="18" t="str">
        <f t="shared" si="10"/>
        <v/>
      </c>
      <c r="H267" s="88" t="str">
        <f t="shared" si="11"/>
        <v/>
      </c>
    </row>
    <row r="268" spans="2:8" x14ac:dyDescent="0.25">
      <c r="B268" s="82" t="str">
        <f t="shared" si="9"/>
        <v/>
      </c>
      <c r="C268" s="83"/>
      <c r="D268" s="83"/>
      <c r="E268" s="83"/>
      <c r="F268" s="84"/>
      <c r="G268" s="18" t="str">
        <f t="shared" si="10"/>
        <v/>
      </c>
      <c r="H268" s="88" t="str">
        <f t="shared" si="11"/>
        <v/>
      </c>
    </row>
    <row r="269" spans="2:8" x14ac:dyDescent="0.25">
      <c r="B269" s="82" t="str">
        <f t="shared" si="9"/>
        <v/>
      </c>
      <c r="C269" s="83"/>
      <c r="D269" s="83"/>
      <c r="E269" s="83"/>
      <c r="F269" s="84"/>
      <c r="G269" s="18" t="str">
        <f t="shared" si="10"/>
        <v/>
      </c>
      <c r="H269" s="88" t="str">
        <f t="shared" si="11"/>
        <v/>
      </c>
    </row>
    <row r="270" spans="2:8" x14ac:dyDescent="0.25">
      <c r="B270" s="82" t="str">
        <f t="shared" si="9"/>
        <v/>
      </c>
      <c r="C270" s="83"/>
      <c r="D270" s="83"/>
      <c r="E270" s="83"/>
      <c r="F270" s="84"/>
      <c r="G270" s="18" t="str">
        <f t="shared" si="10"/>
        <v/>
      </c>
      <c r="H270" s="88" t="str">
        <f t="shared" si="11"/>
        <v/>
      </c>
    </row>
    <row r="271" spans="2:8" x14ac:dyDescent="0.25">
      <c r="B271" s="82" t="str">
        <f t="shared" si="9"/>
        <v/>
      </c>
      <c r="C271" s="83"/>
      <c r="D271" s="83"/>
      <c r="E271" s="83"/>
      <c r="F271" s="84"/>
      <c r="G271" s="18" t="str">
        <f t="shared" si="10"/>
        <v/>
      </c>
      <c r="H271" s="88" t="str">
        <f t="shared" si="11"/>
        <v/>
      </c>
    </row>
    <row r="272" spans="2:8" x14ac:dyDescent="0.25">
      <c r="B272" s="82" t="str">
        <f t="shared" si="9"/>
        <v/>
      </c>
      <c r="C272" s="83"/>
      <c r="D272" s="83"/>
      <c r="E272" s="83"/>
      <c r="F272" s="84"/>
      <c r="G272" s="18" t="str">
        <f t="shared" si="10"/>
        <v/>
      </c>
      <c r="H272" s="88" t="str">
        <f t="shared" si="11"/>
        <v/>
      </c>
    </row>
    <row r="273" spans="2:8" x14ac:dyDescent="0.25">
      <c r="B273" s="82" t="str">
        <f t="shared" si="9"/>
        <v/>
      </c>
      <c r="C273" s="83"/>
      <c r="D273" s="83"/>
      <c r="E273" s="83"/>
      <c r="F273" s="84"/>
      <c r="G273" s="18" t="str">
        <f t="shared" si="10"/>
        <v/>
      </c>
      <c r="H273" s="88" t="str">
        <f t="shared" si="11"/>
        <v/>
      </c>
    </row>
    <row r="274" spans="2:8" x14ac:dyDescent="0.25">
      <c r="B274" s="82" t="str">
        <f t="shared" si="9"/>
        <v/>
      </c>
      <c r="C274" s="83"/>
      <c r="D274" s="83"/>
      <c r="E274" s="83"/>
      <c r="F274" s="84"/>
      <c r="G274" s="18" t="str">
        <f t="shared" si="10"/>
        <v/>
      </c>
      <c r="H274" s="88" t="str">
        <f t="shared" si="11"/>
        <v/>
      </c>
    </row>
    <row r="275" spans="2:8" x14ac:dyDescent="0.25">
      <c r="B275" s="82" t="str">
        <f t="shared" si="9"/>
        <v/>
      </c>
      <c r="C275" s="83"/>
      <c r="D275" s="83"/>
      <c r="E275" s="83"/>
      <c r="F275" s="84"/>
      <c r="G275" s="18" t="str">
        <f t="shared" si="10"/>
        <v/>
      </c>
      <c r="H275" s="88" t="str">
        <f t="shared" si="11"/>
        <v/>
      </c>
    </row>
    <row r="276" spans="2:8" x14ac:dyDescent="0.25">
      <c r="B276" s="82" t="str">
        <f t="shared" si="9"/>
        <v/>
      </c>
      <c r="C276" s="83"/>
      <c r="D276" s="83"/>
      <c r="E276" s="83"/>
      <c r="F276" s="84"/>
      <c r="G276" s="18" t="str">
        <f t="shared" si="10"/>
        <v/>
      </c>
      <c r="H276" s="88" t="str">
        <f t="shared" si="11"/>
        <v/>
      </c>
    </row>
    <row r="277" spans="2:8" x14ac:dyDescent="0.25">
      <c r="B277" s="82" t="str">
        <f t="shared" si="9"/>
        <v/>
      </c>
      <c r="C277" s="83"/>
      <c r="D277" s="83"/>
      <c r="E277" s="83"/>
      <c r="F277" s="84"/>
      <c r="G277" s="18" t="str">
        <f t="shared" si="10"/>
        <v/>
      </c>
      <c r="H277" s="88" t="str">
        <f t="shared" si="11"/>
        <v/>
      </c>
    </row>
    <row r="278" spans="2:8" x14ac:dyDescent="0.25">
      <c r="B278" s="82" t="str">
        <f t="shared" si="9"/>
        <v/>
      </c>
      <c r="C278" s="83"/>
      <c r="D278" s="83"/>
      <c r="E278" s="83"/>
      <c r="F278" s="84"/>
      <c r="G278" s="18" t="str">
        <f t="shared" si="10"/>
        <v/>
      </c>
      <c r="H278" s="88" t="str">
        <f t="shared" si="11"/>
        <v/>
      </c>
    </row>
    <row r="279" spans="2:8" x14ac:dyDescent="0.25">
      <c r="B279" s="82" t="str">
        <f t="shared" si="9"/>
        <v/>
      </c>
      <c r="C279" s="83"/>
      <c r="D279" s="83"/>
      <c r="E279" s="83"/>
      <c r="F279" s="84"/>
      <c r="G279" s="18" t="str">
        <f t="shared" si="10"/>
        <v/>
      </c>
      <c r="H279" s="88" t="str">
        <f t="shared" si="11"/>
        <v/>
      </c>
    </row>
    <row r="280" spans="2:8" x14ac:dyDescent="0.25">
      <c r="B280" s="82" t="str">
        <f t="shared" si="9"/>
        <v/>
      </c>
      <c r="C280" s="83"/>
      <c r="D280" s="83"/>
      <c r="E280" s="83"/>
      <c r="F280" s="84"/>
      <c r="G280" s="18" t="str">
        <f t="shared" si="10"/>
        <v/>
      </c>
      <c r="H280" s="88" t="str">
        <f t="shared" si="11"/>
        <v/>
      </c>
    </row>
    <row r="281" spans="2:8" x14ac:dyDescent="0.25">
      <c r="B281" s="82" t="str">
        <f t="shared" ref="B281:B344" si="12">IF($K265="","",K265)</f>
        <v/>
      </c>
      <c r="C281" s="83"/>
      <c r="D281" s="83"/>
      <c r="E281" s="83"/>
      <c r="F281" s="84"/>
      <c r="G281" s="18" t="str">
        <f t="shared" ref="G281:G344" si="13">IF($K265="","",L265)</f>
        <v/>
      </c>
      <c r="H281" s="88" t="str">
        <f t="shared" ref="H281:H344" si="14">IF($K265="","",M265)</f>
        <v/>
      </c>
    </row>
    <row r="282" spans="2:8" x14ac:dyDescent="0.25">
      <c r="B282" s="82" t="str">
        <f t="shared" si="12"/>
        <v/>
      </c>
      <c r="C282" s="83"/>
      <c r="D282" s="83"/>
      <c r="E282" s="83"/>
      <c r="F282" s="84"/>
      <c r="G282" s="18" t="str">
        <f t="shared" si="13"/>
        <v/>
      </c>
      <c r="H282" s="88" t="str">
        <f t="shared" si="14"/>
        <v/>
      </c>
    </row>
    <row r="283" spans="2:8" x14ac:dyDescent="0.25">
      <c r="B283" s="82" t="str">
        <f t="shared" si="12"/>
        <v/>
      </c>
      <c r="C283" s="83"/>
      <c r="D283" s="83"/>
      <c r="E283" s="83"/>
      <c r="F283" s="84"/>
      <c r="G283" s="18" t="str">
        <f t="shared" si="13"/>
        <v/>
      </c>
      <c r="H283" s="88" t="str">
        <f t="shared" si="14"/>
        <v/>
      </c>
    </row>
    <row r="284" spans="2:8" x14ac:dyDescent="0.25">
      <c r="B284" s="82" t="str">
        <f t="shared" si="12"/>
        <v/>
      </c>
      <c r="C284" s="83"/>
      <c r="D284" s="83"/>
      <c r="E284" s="83"/>
      <c r="F284" s="84"/>
      <c r="G284" s="18" t="str">
        <f t="shared" si="13"/>
        <v/>
      </c>
      <c r="H284" s="88" t="str">
        <f t="shared" si="14"/>
        <v/>
      </c>
    </row>
    <row r="285" spans="2:8" x14ac:dyDescent="0.25">
      <c r="B285" s="82" t="str">
        <f t="shared" si="12"/>
        <v/>
      </c>
      <c r="C285" s="83"/>
      <c r="D285" s="83"/>
      <c r="E285" s="83"/>
      <c r="F285" s="84"/>
      <c r="G285" s="18" t="str">
        <f t="shared" si="13"/>
        <v/>
      </c>
      <c r="H285" s="88" t="str">
        <f t="shared" si="14"/>
        <v/>
      </c>
    </row>
    <row r="286" spans="2:8" x14ac:dyDescent="0.25">
      <c r="B286" s="82" t="str">
        <f t="shared" si="12"/>
        <v/>
      </c>
      <c r="C286" s="83"/>
      <c r="D286" s="83"/>
      <c r="E286" s="83"/>
      <c r="F286" s="84"/>
      <c r="G286" s="18" t="str">
        <f t="shared" si="13"/>
        <v/>
      </c>
      <c r="H286" s="88" t="str">
        <f t="shared" si="14"/>
        <v/>
      </c>
    </row>
    <row r="287" spans="2:8" x14ac:dyDescent="0.25">
      <c r="B287" s="82" t="str">
        <f t="shared" si="12"/>
        <v/>
      </c>
      <c r="C287" s="83"/>
      <c r="D287" s="83"/>
      <c r="E287" s="83"/>
      <c r="F287" s="84"/>
      <c r="G287" s="18" t="str">
        <f t="shared" si="13"/>
        <v/>
      </c>
      <c r="H287" s="88" t="str">
        <f t="shared" si="14"/>
        <v/>
      </c>
    </row>
    <row r="288" spans="2:8" x14ac:dyDescent="0.25">
      <c r="B288" s="82" t="str">
        <f t="shared" si="12"/>
        <v/>
      </c>
      <c r="C288" s="83"/>
      <c r="D288" s="83"/>
      <c r="E288" s="83"/>
      <c r="F288" s="84"/>
      <c r="G288" s="18" t="str">
        <f t="shared" si="13"/>
        <v/>
      </c>
      <c r="H288" s="88" t="str">
        <f t="shared" si="14"/>
        <v/>
      </c>
    </row>
    <row r="289" spans="2:8" x14ac:dyDescent="0.25">
      <c r="B289" s="82" t="str">
        <f t="shared" si="12"/>
        <v/>
      </c>
      <c r="C289" s="83"/>
      <c r="D289" s="83"/>
      <c r="E289" s="83"/>
      <c r="F289" s="84"/>
      <c r="G289" s="18" t="str">
        <f t="shared" si="13"/>
        <v/>
      </c>
      <c r="H289" s="88" t="str">
        <f t="shared" si="14"/>
        <v/>
      </c>
    </row>
    <row r="290" spans="2:8" x14ac:dyDescent="0.25">
      <c r="B290" s="82" t="str">
        <f t="shared" si="12"/>
        <v/>
      </c>
      <c r="C290" s="83"/>
      <c r="D290" s="83"/>
      <c r="E290" s="83"/>
      <c r="F290" s="84"/>
      <c r="G290" s="18" t="str">
        <f t="shared" si="13"/>
        <v/>
      </c>
      <c r="H290" s="88" t="str">
        <f t="shared" si="14"/>
        <v/>
      </c>
    </row>
    <row r="291" spans="2:8" x14ac:dyDescent="0.25">
      <c r="B291" s="82" t="str">
        <f t="shared" si="12"/>
        <v/>
      </c>
      <c r="C291" s="83"/>
      <c r="D291" s="83"/>
      <c r="E291" s="83"/>
      <c r="F291" s="84"/>
      <c r="G291" s="18" t="str">
        <f t="shared" si="13"/>
        <v/>
      </c>
      <c r="H291" s="88" t="str">
        <f t="shared" si="14"/>
        <v/>
      </c>
    </row>
    <row r="292" spans="2:8" x14ac:dyDescent="0.25">
      <c r="B292" s="82" t="str">
        <f t="shared" si="12"/>
        <v/>
      </c>
      <c r="C292" s="83"/>
      <c r="D292" s="83"/>
      <c r="E292" s="83"/>
      <c r="F292" s="84"/>
      <c r="G292" s="18" t="str">
        <f t="shared" si="13"/>
        <v/>
      </c>
      <c r="H292" s="88" t="str">
        <f t="shared" si="14"/>
        <v/>
      </c>
    </row>
    <row r="293" spans="2:8" x14ac:dyDescent="0.25">
      <c r="B293" s="82" t="str">
        <f t="shared" si="12"/>
        <v/>
      </c>
      <c r="C293" s="83"/>
      <c r="D293" s="83"/>
      <c r="E293" s="83"/>
      <c r="F293" s="84"/>
      <c r="G293" s="18" t="str">
        <f t="shared" si="13"/>
        <v/>
      </c>
      <c r="H293" s="88" t="str">
        <f t="shared" si="14"/>
        <v/>
      </c>
    </row>
    <row r="294" spans="2:8" x14ac:dyDescent="0.25">
      <c r="B294" s="82" t="str">
        <f t="shared" si="12"/>
        <v/>
      </c>
      <c r="C294" s="83"/>
      <c r="D294" s="83"/>
      <c r="E294" s="83"/>
      <c r="F294" s="84"/>
      <c r="G294" s="18" t="str">
        <f t="shared" si="13"/>
        <v/>
      </c>
      <c r="H294" s="88" t="str">
        <f t="shared" si="14"/>
        <v/>
      </c>
    </row>
    <row r="295" spans="2:8" x14ac:dyDescent="0.25">
      <c r="B295" s="82" t="str">
        <f t="shared" si="12"/>
        <v/>
      </c>
      <c r="C295" s="83"/>
      <c r="D295" s="83"/>
      <c r="E295" s="83"/>
      <c r="F295" s="84"/>
      <c r="G295" s="18" t="str">
        <f t="shared" si="13"/>
        <v/>
      </c>
      <c r="H295" s="88" t="str">
        <f t="shared" si="14"/>
        <v/>
      </c>
    </row>
    <row r="296" spans="2:8" x14ac:dyDescent="0.25">
      <c r="B296" s="82" t="str">
        <f t="shared" si="12"/>
        <v/>
      </c>
      <c r="C296" s="83"/>
      <c r="D296" s="83"/>
      <c r="E296" s="83"/>
      <c r="F296" s="84"/>
      <c r="G296" s="18" t="str">
        <f t="shared" si="13"/>
        <v/>
      </c>
      <c r="H296" s="88" t="str">
        <f t="shared" si="14"/>
        <v/>
      </c>
    </row>
    <row r="297" spans="2:8" x14ac:dyDescent="0.25">
      <c r="B297" s="82" t="str">
        <f t="shared" si="12"/>
        <v/>
      </c>
      <c r="C297" s="83"/>
      <c r="D297" s="83"/>
      <c r="E297" s="83"/>
      <c r="F297" s="84"/>
      <c r="G297" s="18" t="str">
        <f t="shared" si="13"/>
        <v/>
      </c>
      <c r="H297" s="88" t="str">
        <f t="shared" si="14"/>
        <v/>
      </c>
    </row>
    <row r="298" spans="2:8" x14ac:dyDescent="0.25">
      <c r="B298" s="82" t="str">
        <f t="shared" si="12"/>
        <v/>
      </c>
      <c r="C298" s="83"/>
      <c r="D298" s="83"/>
      <c r="E298" s="83"/>
      <c r="F298" s="84"/>
      <c r="G298" s="18" t="str">
        <f t="shared" si="13"/>
        <v/>
      </c>
      <c r="H298" s="88" t="str">
        <f t="shared" si="14"/>
        <v/>
      </c>
    </row>
    <row r="299" spans="2:8" x14ac:dyDescent="0.25">
      <c r="B299" s="82" t="str">
        <f t="shared" si="12"/>
        <v/>
      </c>
      <c r="C299" s="83"/>
      <c r="D299" s="83"/>
      <c r="E299" s="83"/>
      <c r="F299" s="84"/>
      <c r="G299" s="18" t="str">
        <f t="shared" si="13"/>
        <v/>
      </c>
      <c r="H299" s="88" t="str">
        <f t="shared" si="14"/>
        <v/>
      </c>
    </row>
    <row r="300" spans="2:8" x14ac:dyDescent="0.25">
      <c r="B300" s="82" t="str">
        <f t="shared" si="12"/>
        <v/>
      </c>
      <c r="C300" s="83"/>
      <c r="D300" s="83"/>
      <c r="E300" s="83"/>
      <c r="F300" s="84"/>
      <c r="G300" s="18" t="str">
        <f t="shared" si="13"/>
        <v/>
      </c>
      <c r="H300" s="88" t="str">
        <f t="shared" si="14"/>
        <v/>
      </c>
    </row>
    <row r="301" spans="2:8" x14ac:dyDescent="0.25">
      <c r="B301" s="82" t="str">
        <f t="shared" si="12"/>
        <v/>
      </c>
      <c r="C301" s="83"/>
      <c r="D301" s="83"/>
      <c r="E301" s="83"/>
      <c r="F301" s="84"/>
      <c r="G301" s="18" t="str">
        <f t="shared" si="13"/>
        <v/>
      </c>
      <c r="H301" s="88" t="str">
        <f t="shared" si="14"/>
        <v/>
      </c>
    </row>
    <row r="302" spans="2:8" x14ac:dyDescent="0.25">
      <c r="B302" s="82" t="str">
        <f t="shared" si="12"/>
        <v/>
      </c>
      <c r="C302" s="83"/>
      <c r="D302" s="83"/>
      <c r="E302" s="83"/>
      <c r="F302" s="84"/>
      <c r="G302" s="18" t="str">
        <f t="shared" si="13"/>
        <v/>
      </c>
      <c r="H302" s="88" t="str">
        <f t="shared" si="14"/>
        <v/>
      </c>
    </row>
    <row r="303" spans="2:8" x14ac:dyDescent="0.25">
      <c r="B303" s="82" t="str">
        <f t="shared" si="12"/>
        <v/>
      </c>
      <c r="C303" s="83"/>
      <c r="D303" s="83"/>
      <c r="E303" s="83"/>
      <c r="F303" s="84"/>
      <c r="G303" s="18" t="str">
        <f t="shared" si="13"/>
        <v/>
      </c>
      <c r="H303" s="88" t="str">
        <f t="shared" si="14"/>
        <v/>
      </c>
    </row>
    <row r="304" spans="2:8" x14ac:dyDescent="0.25">
      <c r="B304" s="82" t="str">
        <f t="shared" si="12"/>
        <v/>
      </c>
      <c r="C304" s="83"/>
      <c r="D304" s="83"/>
      <c r="E304" s="83"/>
      <c r="F304" s="84"/>
      <c r="G304" s="18" t="str">
        <f t="shared" si="13"/>
        <v/>
      </c>
      <c r="H304" s="88" t="str">
        <f t="shared" si="14"/>
        <v/>
      </c>
    </row>
    <row r="305" spans="2:8" x14ac:dyDescent="0.25">
      <c r="B305" s="82" t="str">
        <f t="shared" si="12"/>
        <v/>
      </c>
      <c r="C305" s="83"/>
      <c r="D305" s="83"/>
      <c r="E305" s="83"/>
      <c r="F305" s="84"/>
      <c r="G305" s="18" t="str">
        <f t="shared" si="13"/>
        <v/>
      </c>
      <c r="H305" s="88" t="str">
        <f t="shared" si="14"/>
        <v/>
      </c>
    </row>
    <row r="306" spans="2:8" x14ac:dyDescent="0.25">
      <c r="B306" s="82" t="str">
        <f t="shared" si="12"/>
        <v/>
      </c>
      <c r="C306" s="83"/>
      <c r="D306" s="83"/>
      <c r="E306" s="83"/>
      <c r="F306" s="84"/>
      <c r="G306" s="18" t="str">
        <f t="shared" si="13"/>
        <v/>
      </c>
      <c r="H306" s="88" t="str">
        <f t="shared" si="14"/>
        <v/>
      </c>
    </row>
    <row r="307" spans="2:8" x14ac:dyDescent="0.25">
      <c r="B307" s="82" t="str">
        <f t="shared" si="12"/>
        <v/>
      </c>
      <c r="C307" s="83"/>
      <c r="D307" s="83"/>
      <c r="E307" s="83"/>
      <c r="F307" s="84"/>
      <c r="G307" s="18" t="str">
        <f t="shared" si="13"/>
        <v/>
      </c>
      <c r="H307" s="88" t="str">
        <f t="shared" si="14"/>
        <v/>
      </c>
    </row>
    <row r="308" spans="2:8" x14ac:dyDescent="0.25">
      <c r="B308" s="82" t="str">
        <f t="shared" si="12"/>
        <v/>
      </c>
      <c r="C308" s="83"/>
      <c r="D308" s="83"/>
      <c r="E308" s="83"/>
      <c r="F308" s="84"/>
      <c r="G308" s="18" t="str">
        <f t="shared" si="13"/>
        <v/>
      </c>
      <c r="H308" s="88" t="str">
        <f t="shared" si="14"/>
        <v/>
      </c>
    </row>
    <row r="309" spans="2:8" x14ac:dyDescent="0.25">
      <c r="B309" s="82" t="str">
        <f t="shared" si="12"/>
        <v/>
      </c>
      <c r="C309" s="83"/>
      <c r="D309" s="83"/>
      <c r="E309" s="83"/>
      <c r="F309" s="84"/>
      <c r="G309" s="18" t="str">
        <f t="shared" si="13"/>
        <v/>
      </c>
      <c r="H309" s="88" t="str">
        <f t="shared" si="14"/>
        <v/>
      </c>
    </row>
    <row r="310" spans="2:8" x14ac:dyDescent="0.25">
      <c r="B310" s="82" t="str">
        <f t="shared" si="12"/>
        <v/>
      </c>
      <c r="C310" s="83"/>
      <c r="D310" s="83"/>
      <c r="E310" s="83"/>
      <c r="F310" s="84"/>
      <c r="G310" s="18" t="str">
        <f t="shared" si="13"/>
        <v/>
      </c>
      <c r="H310" s="88" t="str">
        <f t="shared" si="14"/>
        <v/>
      </c>
    </row>
    <row r="311" spans="2:8" x14ac:dyDescent="0.25">
      <c r="B311" s="82" t="str">
        <f t="shared" si="12"/>
        <v/>
      </c>
      <c r="C311" s="83"/>
      <c r="D311" s="83"/>
      <c r="E311" s="83"/>
      <c r="F311" s="84"/>
      <c r="G311" s="18" t="str">
        <f t="shared" si="13"/>
        <v/>
      </c>
      <c r="H311" s="88" t="str">
        <f t="shared" si="14"/>
        <v/>
      </c>
    </row>
    <row r="312" spans="2:8" x14ac:dyDescent="0.25">
      <c r="B312" s="82" t="str">
        <f t="shared" si="12"/>
        <v/>
      </c>
      <c r="C312" s="83"/>
      <c r="D312" s="83"/>
      <c r="E312" s="83"/>
      <c r="F312" s="84"/>
      <c r="G312" s="18" t="str">
        <f t="shared" si="13"/>
        <v/>
      </c>
      <c r="H312" s="88" t="str">
        <f t="shared" si="14"/>
        <v/>
      </c>
    </row>
    <row r="313" spans="2:8" x14ac:dyDescent="0.25">
      <c r="B313" s="82" t="str">
        <f t="shared" si="12"/>
        <v/>
      </c>
      <c r="C313" s="83"/>
      <c r="D313" s="83"/>
      <c r="E313" s="83"/>
      <c r="F313" s="84"/>
      <c r="G313" s="18" t="str">
        <f t="shared" si="13"/>
        <v/>
      </c>
      <c r="H313" s="88" t="str">
        <f t="shared" si="14"/>
        <v/>
      </c>
    </row>
    <row r="314" spans="2:8" x14ac:dyDescent="0.25">
      <c r="B314" s="82" t="str">
        <f t="shared" si="12"/>
        <v/>
      </c>
      <c r="C314" s="83"/>
      <c r="D314" s="83"/>
      <c r="E314" s="83"/>
      <c r="F314" s="84"/>
      <c r="G314" s="18" t="str">
        <f t="shared" si="13"/>
        <v/>
      </c>
      <c r="H314" s="88" t="str">
        <f t="shared" si="14"/>
        <v/>
      </c>
    </row>
    <row r="315" spans="2:8" x14ac:dyDescent="0.25">
      <c r="B315" s="82" t="str">
        <f t="shared" si="12"/>
        <v/>
      </c>
      <c r="C315" s="83"/>
      <c r="D315" s="83"/>
      <c r="E315" s="83"/>
      <c r="F315" s="84"/>
      <c r="G315" s="18" t="str">
        <f t="shared" si="13"/>
        <v/>
      </c>
      <c r="H315" s="88" t="str">
        <f t="shared" si="14"/>
        <v/>
      </c>
    </row>
    <row r="316" spans="2:8" x14ac:dyDescent="0.25">
      <c r="B316" s="82" t="str">
        <f t="shared" si="12"/>
        <v/>
      </c>
      <c r="C316" s="83"/>
      <c r="D316" s="83"/>
      <c r="E316" s="83"/>
      <c r="F316" s="84"/>
      <c r="G316" s="18" t="str">
        <f t="shared" si="13"/>
        <v/>
      </c>
      <c r="H316" s="88" t="str">
        <f t="shared" si="14"/>
        <v/>
      </c>
    </row>
    <row r="317" spans="2:8" x14ac:dyDescent="0.25">
      <c r="B317" s="82" t="str">
        <f t="shared" si="12"/>
        <v/>
      </c>
      <c r="C317" s="83"/>
      <c r="D317" s="83"/>
      <c r="E317" s="83"/>
      <c r="F317" s="84"/>
      <c r="G317" s="18" t="str">
        <f t="shared" si="13"/>
        <v/>
      </c>
      <c r="H317" s="88" t="str">
        <f t="shared" si="14"/>
        <v/>
      </c>
    </row>
    <row r="318" spans="2:8" x14ac:dyDescent="0.25">
      <c r="B318" s="82" t="str">
        <f t="shared" si="12"/>
        <v/>
      </c>
      <c r="C318" s="83"/>
      <c r="D318" s="83"/>
      <c r="E318" s="83"/>
      <c r="F318" s="84"/>
      <c r="G318" s="18" t="str">
        <f t="shared" si="13"/>
        <v/>
      </c>
      <c r="H318" s="88" t="str">
        <f t="shared" si="14"/>
        <v/>
      </c>
    </row>
    <row r="319" spans="2:8" x14ac:dyDescent="0.25">
      <c r="B319" s="82" t="str">
        <f t="shared" si="12"/>
        <v/>
      </c>
      <c r="C319" s="83"/>
      <c r="D319" s="83"/>
      <c r="E319" s="83"/>
      <c r="F319" s="84"/>
      <c r="G319" s="18" t="str">
        <f t="shared" si="13"/>
        <v/>
      </c>
      <c r="H319" s="88" t="str">
        <f t="shared" si="14"/>
        <v/>
      </c>
    </row>
    <row r="320" spans="2:8" x14ac:dyDescent="0.25">
      <c r="B320" s="82" t="str">
        <f t="shared" si="12"/>
        <v/>
      </c>
      <c r="C320" s="83"/>
      <c r="D320" s="83"/>
      <c r="E320" s="83"/>
      <c r="F320" s="84"/>
      <c r="G320" s="18" t="str">
        <f t="shared" si="13"/>
        <v/>
      </c>
      <c r="H320" s="88" t="str">
        <f t="shared" si="14"/>
        <v/>
      </c>
    </row>
    <row r="321" spans="2:8" x14ac:dyDescent="0.25">
      <c r="B321" s="82" t="str">
        <f t="shared" si="12"/>
        <v/>
      </c>
      <c r="C321" s="83"/>
      <c r="D321" s="83"/>
      <c r="E321" s="83"/>
      <c r="F321" s="84"/>
      <c r="G321" s="18" t="str">
        <f t="shared" si="13"/>
        <v/>
      </c>
      <c r="H321" s="88" t="str">
        <f t="shared" si="14"/>
        <v/>
      </c>
    </row>
    <row r="322" spans="2:8" x14ac:dyDescent="0.25">
      <c r="B322" s="82" t="str">
        <f t="shared" si="12"/>
        <v/>
      </c>
      <c r="C322" s="83"/>
      <c r="D322" s="83"/>
      <c r="E322" s="83"/>
      <c r="F322" s="84"/>
      <c r="G322" s="18" t="str">
        <f t="shared" si="13"/>
        <v/>
      </c>
      <c r="H322" s="88" t="str">
        <f t="shared" si="14"/>
        <v/>
      </c>
    </row>
    <row r="323" spans="2:8" x14ac:dyDescent="0.25">
      <c r="B323" s="82" t="str">
        <f t="shared" si="12"/>
        <v/>
      </c>
      <c r="C323" s="83"/>
      <c r="D323" s="83"/>
      <c r="E323" s="83"/>
      <c r="F323" s="84"/>
      <c r="G323" s="18" t="str">
        <f t="shared" si="13"/>
        <v/>
      </c>
      <c r="H323" s="88" t="str">
        <f t="shared" si="14"/>
        <v/>
      </c>
    </row>
    <row r="324" spans="2:8" x14ac:dyDescent="0.25">
      <c r="B324" s="82" t="str">
        <f t="shared" si="12"/>
        <v/>
      </c>
      <c r="C324" s="83"/>
      <c r="D324" s="83"/>
      <c r="E324" s="83"/>
      <c r="F324" s="84"/>
      <c r="G324" s="18" t="str">
        <f t="shared" si="13"/>
        <v/>
      </c>
      <c r="H324" s="88" t="str">
        <f t="shared" si="14"/>
        <v/>
      </c>
    </row>
    <row r="325" spans="2:8" x14ac:dyDescent="0.25">
      <c r="B325" s="82" t="str">
        <f t="shared" si="12"/>
        <v/>
      </c>
      <c r="C325" s="83"/>
      <c r="D325" s="83"/>
      <c r="E325" s="83"/>
      <c r="F325" s="84"/>
      <c r="G325" s="18" t="str">
        <f t="shared" si="13"/>
        <v/>
      </c>
      <c r="H325" s="88" t="str">
        <f t="shared" si="14"/>
        <v/>
      </c>
    </row>
    <row r="326" spans="2:8" x14ac:dyDescent="0.25">
      <c r="B326" s="82" t="str">
        <f t="shared" si="12"/>
        <v/>
      </c>
      <c r="C326" s="83"/>
      <c r="D326" s="83"/>
      <c r="E326" s="83"/>
      <c r="F326" s="84"/>
      <c r="G326" s="18" t="str">
        <f t="shared" si="13"/>
        <v/>
      </c>
      <c r="H326" s="88" t="str">
        <f t="shared" si="14"/>
        <v/>
      </c>
    </row>
    <row r="327" spans="2:8" x14ac:dyDescent="0.25">
      <c r="B327" s="82" t="str">
        <f t="shared" si="12"/>
        <v/>
      </c>
      <c r="C327" s="83"/>
      <c r="D327" s="83"/>
      <c r="E327" s="83"/>
      <c r="F327" s="84"/>
      <c r="G327" s="18" t="str">
        <f t="shared" si="13"/>
        <v/>
      </c>
      <c r="H327" s="88" t="str">
        <f t="shared" si="14"/>
        <v/>
      </c>
    </row>
    <row r="328" spans="2:8" x14ac:dyDescent="0.25">
      <c r="B328" s="82" t="str">
        <f t="shared" si="12"/>
        <v/>
      </c>
      <c r="C328" s="83"/>
      <c r="D328" s="83"/>
      <c r="E328" s="83"/>
      <c r="F328" s="84"/>
      <c r="G328" s="18" t="str">
        <f t="shared" si="13"/>
        <v/>
      </c>
      <c r="H328" s="88" t="str">
        <f t="shared" si="14"/>
        <v/>
      </c>
    </row>
    <row r="329" spans="2:8" x14ac:dyDescent="0.25">
      <c r="B329" s="82" t="str">
        <f t="shared" si="12"/>
        <v/>
      </c>
      <c r="C329" s="83"/>
      <c r="D329" s="83"/>
      <c r="E329" s="83"/>
      <c r="F329" s="84"/>
      <c r="G329" s="18" t="str">
        <f t="shared" si="13"/>
        <v/>
      </c>
      <c r="H329" s="88" t="str">
        <f t="shared" si="14"/>
        <v/>
      </c>
    </row>
    <row r="330" spans="2:8" x14ac:dyDescent="0.25">
      <c r="B330" s="82" t="str">
        <f t="shared" si="12"/>
        <v/>
      </c>
      <c r="C330" s="83"/>
      <c r="D330" s="83"/>
      <c r="E330" s="83"/>
      <c r="F330" s="84"/>
      <c r="G330" s="18" t="str">
        <f t="shared" si="13"/>
        <v/>
      </c>
      <c r="H330" s="88" t="str">
        <f t="shared" si="14"/>
        <v/>
      </c>
    </row>
    <row r="331" spans="2:8" x14ac:dyDescent="0.25">
      <c r="B331" s="82" t="str">
        <f t="shared" si="12"/>
        <v/>
      </c>
      <c r="C331" s="83"/>
      <c r="D331" s="83"/>
      <c r="E331" s="83"/>
      <c r="F331" s="84"/>
      <c r="G331" s="18" t="str">
        <f t="shared" si="13"/>
        <v/>
      </c>
      <c r="H331" s="88" t="str">
        <f t="shared" si="14"/>
        <v/>
      </c>
    </row>
    <row r="332" spans="2:8" x14ac:dyDescent="0.25">
      <c r="B332" s="82" t="str">
        <f t="shared" si="12"/>
        <v/>
      </c>
      <c r="C332" s="83"/>
      <c r="D332" s="83"/>
      <c r="E332" s="83"/>
      <c r="F332" s="84"/>
      <c r="G332" s="18" t="str">
        <f t="shared" si="13"/>
        <v/>
      </c>
      <c r="H332" s="88" t="str">
        <f t="shared" si="14"/>
        <v/>
      </c>
    </row>
    <row r="333" spans="2:8" x14ac:dyDescent="0.25">
      <c r="B333" s="82" t="str">
        <f t="shared" si="12"/>
        <v/>
      </c>
      <c r="C333" s="83"/>
      <c r="D333" s="83"/>
      <c r="E333" s="83"/>
      <c r="F333" s="84"/>
      <c r="G333" s="18" t="str">
        <f t="shared" si="13"/>
        <v/>
      </c>
      <c r="H333" s="88" t="str">
        <f t="shared" si="14"/>
        <v/>
      </c>
    </row>
    <row r="334" spans="2:8" x14ac:dyDescent="0.25">
      <c r="B334" s="82" t="str">
        <f t="shared" si="12"/>
        <v/>
      </c>
      <c r="C334" s="83"/>
      <c r="D334" s="83"/>
      <c r="E334" s="83"/>
      <c r="F334" s="84"/>
      <c r="G334" s="18" t="str">
        <f t="shared" si="13"/>
        <v/>
      </c>
      <c r="H334" s="88" t="str">
        <f t="shared" si="14"/>
        <v/>
      </c>
    </row>
    <row r="335" spans="2:8" x14ac:dyDescent="0.25">
      <c r="B335" s="82" t="str">
        <f t="shared" si="12"/>
        <v/>
      </c>
      <c r="C335" s="83"/>
      <c r="D335" s="83"/>
      <c r="E335" s="83"/>
      <c r="F335" s="84"/>
      <c r="G335" s="18" t="str">
        <f t="shared" si="13"/>
        <v/>
      </c>
      <c r="H335" s="88" t="str">
        <f t="shared" si="14"/>
        <v/>
      </c>
    </row>
    <row r="336" spans="2:8" x14ac:dyDescent="0.25">
      <c r="B336" s="82" t="str">
        <f t="shared" si="12"/>
        <v/>
      </c>
      <c r="C336" s="83"/>
      <c r="D336" s="83"/>
      <c r="E336" s="83"/>
      <c r="F336" s="84"/>
      <c r="G336" s="18" t="str">
        <f t="shared" si="13"/>
        <v/>
      </c>
      <c r="H336" s="88" t="str">
        <f t="shared" si="14"/>
        <v/>
      </c>
    </row>
    <row r="337" spans="2:8" x14ac:dyDescent="0.25">
      <c r="B337" s="82" t="str">
        <f t="shared" si="12"/>
        <v/>
      </c>
      <c r="C337" s="83"/>
      <c r="D337" s="83"/>
      <c r="E337" s="83"/>
      <c r="F337" s="84"/>
      <c r="G337" s="18" t="str">
        <f t="shared" si="13"/>
        <v/>
      </c>
      <c r="H337" s="88" t="str">
        <f t="shared" si="14"/>
        <v/>
      </c>
    </row>
    <row r="338" spans="2:8" x14ac:dyDescent="0.25">
      <c r="B338" s="82" t="str">
        <f t="shared" si="12"/>
        <v/>
      </c>
      <c r="C338" s="83"/>
      <c r="D338" s="83"/>
      <c r="E338" s="83"/>
      <c r="F338" s="84"/>
      <c r="G338" s="18" t="str">
        <f t="shared" si="13"/>
        <v/>
      </c>
      <c r="H338" s="88" t="str">
        <f t="shared" si="14"/>
        <v/>
      </c>
    </row>
    <row r="339" spans="2:8" x14ac:dyDescent="0.25">
      <c r="B339" s="82" t="str">
        <f t="shared" si="12"/>
        <v/>
      </c>
      <c r="C339" s="83"/>
      <c r="D339" s="83"/>
      <c r="E339" s="83"/>
      <c r="F339" s="84"/>
      <c r="G339" s="18" t="str">
        <f t="shared" si="13"/>
        <v/>
      </c>
      <c r="H339" s="88" t="str">
        <f t="shared" si="14"/>
        <v/>
      </c>
    </row>
    <row r="340" spans="2:8" x14ac:dyDescent="0.25">
      <c r="B340" s="82" t="str">
        <f t="shared" si="12"/>
        <v/>
      </c>
      <c r="C340" s="83"/>
      <c r="D340" s="83"/>
      <c r="E340" s="83"/>
      <c r="F340" s="84"/>
      <c r="G340" s="18" t="str">
        <f t="shared" si="13"/>
        <v/>
      </c>
      <c r="H340" s="88" t="str">
        <f t="shared" si="14"/>
        <v/>
      </c>
    </row>
    <row r="341" spans="2:8" x14ac:dyDescent="0.25">
      <c r="B341" s="82" t="str">
        <f t="shared" si="12"/>
        <v/>
      </c>
      <c r="C341" s="83"/>
      <c r="D341" s="83"/>
      <c r="E341" s="83"/>
      <c r="F341" s="84"/>
      <c r="G341" s="18" t="str">
        <f t="shared" si="13"/>
        <v/>
      </c>
      <c r="H341" s="88" t="str">
        <f t="shared" si="14"/>
        <v/>
      </c>
    </row>
    <row r="342" spans="2:8" x14ac:dyDescent="0.25">
      <c r="B342" s="82" t="str">
        <f t="shared" si="12"/>
        <v/>
      </c>
      <c r="C342" s="83"/>
      <c r="D342" s="83"/>
      <c r="E342" s="83"/>
      <c r="F342" s="84"/>
      <c r="G342" s="18" t="str">
        <f t="shared" si="13"/>
        <v/>
      </c>
      <c r="H342" s="88" t="str">
        <f t="shared" si="14"/>
        <v/>
      </c>
    </row>
    <row r="343" spans="2:8" x14ac:dyDescent="0.25">
      <c r="B343" s="82" t="str">
        <f t="shared" si="12"/>
        <v/>
      </c>
      <c r="C343" s="83"/>
      <c r="D343" s="83"/>
      <c r="E343" s="83"/>
      <c r="F343" s="84"/>
      <c r="G343" s="18" t="str">
        <f t="shared" si="13"/>
        <v/>
      </c>
      <c r="H343" s="88" t="str">
        <f t="shared" si="14"/>
        <v/>
      </c>
    </row>
    <row r="344" spans="2:8" x14ac:dyDescent="0.25">
      <c r="B344" s="82" t="str">
        <f t="shared" si="12"/>
        <v/>
      </c>
      <c r="C344" s="83"/>
      <c r="D344" s="83"/>
      <c r="E344" s="83"/>
      <c r="F344" s="84"/>
      <c r="G344" s="18" t="str">
        <f t="shared" si="13"/>
        <v/>
      </c>
      <c r="H344" s="88" t="str">
        <f t="shared" si="14"/>
        <v/>
      </c>
    </row>
    <row r="345" spans="2:8" x14ac:dyDescent="0.25">
      <c r="B345" s="82" t="str">
        <f t="shared" ref="B345:B408" si="15">IF($K329="","",K329)</f>
        <v/>
      </c>
      <c r="C345" s="83"/>
      <c r="D345" s="83"/>
      <c r="E345" s="83"/>
      <c r="F345" s="84"/>
      <c r="G345" s="18" t="str">
        <f t="shared" ref="G345:G408" si="16">IF($K329="","",L329)</f>
        <v/>
      </c>
      <c r="H345" s="88" t="str">
        <f t="shared" ref="H345:H408" si="17">IF($K329="","",M329)</f>
        <v/>
      </c>
    </row>
    <row r="346" spans="2:8" x14ac:dyDescent="0.25">
      <c r="B346" s="82" t="str">
        <f t="shared" si="15"/>
        <v/>
      </c>
      <c r="C346" s="83"/>
      <c r="D346" s="83"/>
      <c r="E346" s="83"/>
      <c r="F346" s="84"/>
      <c r="G346" s="18" t="str">
        <f t="shared" si="16"/>
        <v/>
      </c>
      <c r="H346" s="88" t="str">
        <f t="shared" si="17"/>
        <v/>
      </c>
    </row>
    <row r="347" spans="2:8" x14ac:dyDescent="0.25">
      <c r="B347" s="82" t="str">
        <f t="shared" si="15"/>
        <v/>
      </c>
      <c r="C347" s="83"/>
      <c r="D347" s="83"/>
      <c r="E347" s="83"/>
      <c r="F347" s="84"/>
      <c r="G347" s="18" t="str">
        <f t="shared" si="16"/>
        <v/>
      </c>
      <c r="H347" s="88" t="str">
        <f t="shared" si="17"/>
        <v/>
      </c>
    </row>
    <row r="348" spans="2:8" x14ac:dyDescent="0.25">
      <c r="B348" s="82" t="str">
        <f t="shared" si="15"/>
        <v/>
      </c>
      <c r="C348" s="83"/>
      <c r="D348" s="83"/>
      <c r="E348" s="83"/>
      <c r="F348" s="84"/>
      <c r="G348" s="18" t="str">
        <f t="shared" si="16"/>
        <v/>
      </c>
      <c r="H348" s="88" t="str">
        <f t="shared" si="17"/>
        <v/>
      </c>
    </row>
    <row r="349" spans="2:8" x14ac:dyDescent="0.25">
      <c r="B349" s="82" t="str">
        <f t="shared" si="15"/>
        <v/>
      </c>
      <c r="C349" s="83"/>
      <c r="D349" s="83"/>
      <c r="E349" s="83"/>
      <c r="F349" s="84"/>
      <c r="G349" s="18" t="str">
        <f t="shared" si="16"/>
        <v/>
      </c>
      <c r="H349" s="88" t="str">
        <f t="shared" si="17"/>
        <v/>
      </c>
    </row>
    <row r="350" spans="2:8" x14ac:dyDescent="0.25">
      <c r="B350" s="82" t="str">
        <f t="shared" si="15"/>
        <v/>
      </c>
      <c r="C350" s="83"/>
      <c r="D350" s="83"/>
      <c r="E350" s="83"/>
      <c r="F350" s="84"/>
      <c r="G350" s="18" t="str">
        <f t="shared" si="16"/>
        <v/>
      </c>
      <c r="H350" s="88" t="str">
        <f t="shared" si="17"/>
        <v/>
      </c>
    </row>
    <row r="351" spans="2:8" x14ac:dyDescent="0.25">
      <c r="B351" s="82" t="str">
        <f t="shared" si="15"/>
        <v/>
      </c>
      <c r="C351" s="83"/>
      <c r="D351" s="83"/>
      <c r="E351" s="83"/>
      <c r="F351" s="84"/>
      <c r="G351" s="18" t="str">
        <f t="shared" si="16"/>
        <v/>
      </c>
      <c r="H351" s="88" t="str">
        <f t="shared" si="17"/>
        <v/>
      </c>
    </row>
    <row r="352" spans="2:8" x14ac:dyDescent="0.25">
      <c r="B352" s="82" t="str">
        <f t="shared" si="15"/>
        <v/>
      </c>
      <c r="C352" s="83"/>
      <c r="D352" s="83"/>
      <c r="E352" s="83"/>
      <c r="F352" s="84"/>
      <c r="G352" s="18" t="str">
        <f t="shared" si="16"/>
        <v/>
      </c>
      <c r="H352" s="88" t="str">
        <f t="shared" si="17"/>
        <v/>
      </c>
    </row>
    <row r="353" spans="2:8" x14ac:dyDescent="0.25">
      <c r="B353" s="82" t="str">
        <f t="shared" si="15"/>
        <v/>
      </c>
      <c r="C353" s="83"/>
      <c r="D353" s="83"/>
      <c r="E353" s="83"/>
      <c r="F353" s="84"/>
      <c r="G353" s="18" t="str">
        <f t="shared" si="16"/>
        <v/>
      </c>
      <c r="H353" s="88" t="str">
        <f t="shared" si="17"/>
        <v/>
      </c>
    </row>
    <row r="354" spans="2:8" x14ac:dyDescent="0.25">
      <c r="B354" s="82" t="str">
        <f t="shared" si="15"/>
        <v/>
      </c>
      <c r="C354" s="83"/>
      <c r="D354" s="83"/>
      <c r="E354" s="83"/>
      <c r="F354" s="84"/>
      <c r="G354" s="18" t="str">
        <f t="shared" si="16"/>
        <v/>
      </c>
      <c r="H354" s="88" t="str">
        <f t="shared" si="17"/>
        <v/>
      </c>
    </row>
    <row r="355" spans="2:8" x14ac:dyDescent="0.25">
      <c r="B355" s="82" t="str">
        <f t="shared" si="15"/>
        <v/>
      </c>
      <c r="C355" s="83"/>
      <c r="D355" s="83"/>
      <c r="E355" s="83"/>
      <c r="F355" s="84"/>
      <c r="G355" s="18" t="str">
        <f t="shared" si="16"/>
        <v/>
      </c>
      <c r="H355" s="88" t="str">
        <f t="shared" si="17"/>
        <v/>
      </c>
    </row>
    <row r="356" spans="2:8" x14ac:dyDescent="0.25">
      <c r="B356" s="82" t="str">
        <f t="shared" si="15"/>
        <v/>
      </c>
      <c r="C356" s="83"/>
      <c r="D356" s="83"/>
      <c r="E356" s="83"/>
      <c r="F356" s="84"/>
      <c r="G356" s="18" t="str">
        <f t="shared" si="16"/>
        <v/>
      </c>
      <c r="H356" s="88" t="str">
        <f t="shared" si="17"/>
        <v/>
      </c>
    </row>
    <row r="357" spans="2:8" x14ac:dyDescent="0.25">
      <c r="B357" s="82" t="str">
        <f t="shared" si="15"/>
        <v/>
      </c>
      <c r="C357" s="83"/>
      <c r="D357" s="83"/>
      <c r="E357" s="83"/>
      <c r="F357" s="84"/>
      <c r="G357" s="18" t="str">
        <f t="shared" si="16"/>
        <v/>
      </c>
      <c r="H357" s="88" t="str">
        <f t="shared" si="17"/>
        <v/>
      </c>
    </row>
    <row r="358" spans="2:8" x14ac:dyDescent="0.25">
      <c r="B358" s="82" t="str">
        <f t="shared" si="15"/>
        <v/>
      </c>
      <c r="C358" s="83"/>
      <c r="D358" s="83"/>
      <c r="E358" s="83"/>
      <c r="F358" s="84"/>
      <c r="G358" s="18" t="str">
        <f t="shared" si="16"/>
        <v/>
      </c>
      <c r="H358" s="88" t="str">
        <f t="shared" si="17"/>
        <v/>
      </c>
    </row>
    <row r="359" spans="2:8" x14ac:dyDescent="0.25">
      <c r="B359" s="82" t="str">
        <f t="shared" si="15"/>
        <v/>
      </c>
      <c r="C359" s="83"/>
      <c r="D359" s="83"/>
      <c r="E359" s="83"/>
      <c r="F359" s="84"/>
      <c r="G359" s="18" t="str">
        <f t="shared" si="16"/>
        <v/>
      </c>
      <c r="H359" s="88" t="str">
        <f t="shared" si="17"/>
        <v/>
      </c>
    </row>
    <row r="360" spans="2:8" x14ac:dyDescent="0.25">
      <c r="B360" s="82" t="str">
        <f t="shared" si="15"/>
        <v/>
      </c>
      <c r="C360" s="83"/>
      <c r="D360" s="83"/>
      <c r="E360" s="83"/>
      <c r="F360" s="84"/>
      <c r="G360" s="18" t="str">
        <f t="shared" si="16"/>
        <v/>
      </c>
      <c r="H360" s="88" t="str">
        <f t="shared" si="17"/>
        <v/>
      </c>
    </row>
    <row r="361" spans="2:8" x14ac:dyDescent="0.25">
      <c r="B361" s="82" t="str">
        <f t="shared" si="15"/>
        <v/>
      </c>
      <c r="C361" s="83"/>
      <c r="D361" s="83"/>
      <c r="E361" s="83"/>
      <c r="F361" s="84"/>
      <c r="G361" s="18" t="str">
        <f t="shared" si="16"/>
        <v/>
      </c>
      <c r="H361" s="88" t="str">
        <f t="shared" si="17"/>
        <v/>
      </c>
    </row>
    <row r="362" spans="2:8" x14ac:dyDescent="0.25">
      <c r="B362" s="82" t="str">
        <f t="shared" si="15"/>
        <v/>
      </c>
      <c r="C362" s="83"/>
      <c r="D362" s="83"/>
      <c r="E362" s="83"/>
      <c r="F362" s="84"/>
      <c r="G362" s="18" t="str">
        <f t="shared" si="16"/>
        <v/>
      </c>
      <c r="H362" s="88" t="str">
        <f t="shared" si="17"/>
        <v/>
      </c>
    </row>
    <row r="363" spans="2:8" x14ac:dyDescent="0.25">
      <c r="B363" s="82" t="str">
        <f t="shared" si="15"/>
        <v/>
      </c>
      <c r="C363" s="83"/>
      <c r="D363" s="83"/>
      <c r="E363" s="83"/>
      <c r="F363" s="84"/>
      <c r="G363" s="18" t="str">
        <f t="shared" si="16"/>
        <v/>
      </c>
      <c r="H363" s="88" t="str">
        <f t="shared" si="17"/>
        <v/>
      </c>
    </row>
    <row r="364" spans="2:8" x14ac:dyDescent="0.25">
      <c r="B364" s="82" t="str">
        <f t="shared" si="15"/>
        <v/>
      </c>
      <c r="C364" s="83"/>
      <c r="D364" s="83"/>
      <c r="E364" s="83"/>
      <c r="F364" s="84"/>
      <c r="G364" s="18" t="str">
        <f t="shared" si="16"/>
        <v/>
      </c>
      <c r="H364" s="88" t="str">
        <f t="shared" si="17"/>
        <v/>
      </c>
    </row>
    <row r="365" spans="2:8" x14ac:dyDescent="0.25">
      <c r="B365" s="82" t="str">
        <f t="shared" si="15"/>
        <v/>
      </c>
      <c r="C365" s="83"/>
      <c r="D365" s="83"/>
      <c r="E365" s="83"/>
      <c r="F365" s="84"/>
      <c r="G365" s="18" t="str">
        <f t="shared" si="16"/>
        <v/>
      </c>
      <c r="H365" s="88" t="str">
        <f t="shared" si="17"/>
        <v/>
      </c>
    </row>
    <row r="366" spans="2:8" x14ac:dyDescent="0.25">
      <c r="B366" s="82" t="str">
        <f t="shared" si="15"/>
        <v/>
      </c>
      <c r="C366" s="83"/>
      <c r="D366" s="83"/>
      <c r="E366" s="83"/>
      <c r="F366" s="84"/>
      <c r="G366" s="18" t="str">
        <f t="shared" si="16"/>
        <v/>
      </c>
      <c r="H366" s="88" t="str">
        <f t="shared" si="17"/>
        <v/>
      </c>
    </row>
    <row r="367" spans="2:8" x14ac:dyDescent="0.25">
      <c r="B367" s="82" t="str">
        <f t="shared" si="15"/>
        <v/>
      </c>
      <c r="C367" s="83"/>
      <c r="D367" s="83"/>
      <c r="E367" s="83"/>
      <c r="F367" s="84"/>
      <c r="G367" s="18" t="str">
        <f t="shared" si="16"/>
        <v/>
      </c>
      <c r="H367" s="88" t="str">
        <f t="shared" si="17"/>
        <v/>
      </c>
    </row>
    <row r="368" spans="2:8" x14ac:dyDescent="0.25">
      <c r="B368" s="82" t="str">
        <f t="shared" si="15"/>
        <v/>
      </c>
      <c r="C368" s="83"/>
      <c r="D368" s="83"/>
      <c r="E368" s="83"/>
      <c r="F368" s="84"/>
      <c r="G368" s="18" t="str">
        <f t="shared" si="16"/>
        <v/>
      </c>
      <c r="H368" s="88" t="str">
        <f t="shared" si="17"/>
        <v/>
      </c>
    </row>
    <row r="369" spans="2:8" x14ac:dyDescent="0.25">
      <c r="B369" s="82" t="str">
        <f t="shared" si="15"/>
        <v/>
      </c>
      <c r="C369" s="83"/>
      <c r="D369" s="83"/>
      <c r="E369" s="83"/>
      <c r="F369" s="84"/>
      <c r="G369" s="18" t="str">
        <f t="shared" si="16"/>
        <v/>
      </c>
      <c r="H369" s="88" t="str">
        <f t="shared" si="17"/>
        <v/>
      </c>
    </row>
    <row r="370" spans="2:8" x14ac:dyDescent="0.25">
      <c r="B370" s="82" t="str">
        <f t="shared" si="15"/>
        <v/>
      </c>
      <c r="C370" s="83"/>
      <c r="D370" s="83"/>
      <c r="E370" s="83"/>
      <c r="F370" s="84"/>
      <c r="G370" s="18" t="str">
        <f t="shared" si="16"/>
        <v/>
      </c>
      <c r="H370" s="88" t="str">
        <f t="shared" si="17"/>
        <v/>
      </c>
    </row>
    <row r="371" spans="2:8" x14ac:dyDescent="0.25">
      <c r="B371" s="82" t="str">
        <f t="shared" si="15"/>
        <v/>
      </c>
      <c r="C371" s="83"/>
      <c r="D371" s="83"/>
      <c r="E371" s="83"/>
      <c r="F371" s="84"/>
      <c r="G371" s="18" t="str">
        <f t="shared" si="16"/>
        <v/>
      </c>
      <c r="H371" s="88" t="str">
        <f t="shared" si="17"/>
        <v/>
      </c>
    </row>
    <row r="372" spans="2:8" x14ac:dyDescent="0.25">
      <c r="B372" s="82" t="str">
        <f t="shared" si="15"/>
        <v/>
      </c>
      <c r="C372" s="83"/>
      <c r="D372" s="83"/>
      <c r="E372" s="83"/>
      <c r="F372" s="84"/>
      <c r="G372" s="18" t="str">
        <f t="shared" si="16"/>
        <v/>
      </c>
      <c r="H372" s="88" t="str">
        <f t="shared" si="17"/>
        <v/>
      </c>
    </row>
    <row r="373" spans="2:8" x14ac:dyDescent="0.25">
      <c r="B373" s="82" t="str">
        <f t="shared" si="15"/>
        <v/>
      </c>
      <c r="C373" s="83"/>
      <c r="D373" s="83"/>
      <c r="E373" s="83"/>
      <c r="F373" s="84"/>
      <c r="G373" s="18" t="str">
        <f t="shared" si="16"/>
        <v/>
      </c>
      <c r="H373" s="88" t="str">
        <f t="shared" si="17"/>
        <v/>
      </c>
    </row>
    <row r="374" spans="2:8" x14ac:dyDescent="0.25">
      <c r="B374" s="82" t="str">
        <f t="shared" si="15"/>
        <v/>
      </c>
      <c r="C374" s="83"/>
      <c r="D374" s="83"/>
      <c r="E374" s="83"/>
      <c r="F374" s="84"/>
      <c r="G374" s="18" t="str">
        <f t="shared" si="16"/>
        <v/>
      </c>
      <c r="H374" s="88" t="str">
        <f t="shared" si="17"/>
        <v/>
      </c>
    </row>
    <row r="375" spans="2:8" x14ac:dyDescent="0.25">
      <c r="B375" s="82" t="str">
        <f t="shared" si="15"/>
        <v/>
      </c>
      <c r="C375" s="83"/>
      <c r="D375" s="83"/>
      <c r="E375" s="83"/>
      <c r="F375" s="84"/>
      <c r="G375" s="18" t="str">
        <f t="shared" si="16"/>
        <v/>
      </c>
      <c r="H375" s="88" t="str">
        <f t="shared" si="17"/>
        <v/>
      </c>
    </row>
    <row r="376" spans="2:8" x14ac:dyDescent="0.25">
      <c r="B376" s="82" t="str">
        <f t="shared" si="15"/>
        <v/>
      </c>
      <c r="C376" s="83"/>
      <c r="D376" s="83"/>
      <c r="E376" s="83"/>
      <c r="F376" s="84"/>
      <c r="G376" s="18" t="str">
        <f t="shared" si="16"/>
        <v/>
      </c>
      <c r="H376" s="88" t="str">
        <f t="shared" si="17"/>
        <v/>
      </c>
    </row>
    <row r="377" spans="2:8" x14ac:dyDescent="0.25">
      <c r="B377" s="82" t="str">
        <f t="shared" si="15"/>
        <v/>
      </c>
      <c r="C377" s="83"/>
      <c r="D377" s="83"/>
      <c r="E377" s="83"/>
      <c r="F377" s="84"/>
      <c r="G377" s="18" t="str">
        <f t="shared" si="16"/>
        <v/>
      </c>
      <c r="H377" s="88" t="str">
        <f t="shared" si="17"/>
        <v/>
      </c>
    </row>
    <row r="378" spans="2:8" x14ac:dyDescent="0.25">
      <c r="B378" s="82" t="str">
        <f t="shared" si="15"/>
        <v/>
      </c>
      <c r="C378" s="83"/>
      <c r="D378" s="83"/>
      <c r="E378" s="83"/>
      <c r="F378" s="84"/>
      <c r="G378" s="18" t="str">
        <f t="shared" si="16"/>
        <v/>
      </c>
      <c r="H378" s="88" t="str">
        <f t="shared" si="17"/>
        <v/>
      </c>
    </row>
    <row r="379" spans="2:8" x14ac:dyDescent="0.25">
      <c r="B379" s="82" t="str">
        <f t="shared" si="15"/>
        <v/>
      </c>
      <c r="C379" s="83"/>
      <c r="D379" s="83"/>
      <c r="E379" s="83"/>
      <c r="F379" s="84"/>
      <c r="G379" s="18" t="str">
        <f t="shared" si="16"/>
        <v/>
      </c>
      <c r="H379" s="88" t="str">
        <f t="shared" si="17"/>
        <v/>
      </c>
    </row>
    <row r="380" spans="2:8" x14ac:dyDescent="0.25">
      <c r="B380" s="82" t="str">
        <f t="shared" si="15"/>
        <v/>
      </c>
      <c r="C380" s="83"/>
      <c r="D380" s="83"/>
      <c r="E380" s="83"/>
      <c r="F380" s="84"/>
      <c r="G380" s="18" t="str">
        <f t="shared" si="16"/>
        <v/>
      </c>
      <c r="H380" s="88" t="str">
        <f t="shared" si="17"/>
        <v/>
      </c>
    </row>
    <row r="381" spans="2:8" x14ac:dyDescent="0.25">
      <c r="B381" s="82" t="str">
        <f t="shared" si="15"/>
        <v/>
      </c>
      <c r="C381" s="83"/>
      <c r="D381" s="83"/>
      <c r="E381" s="83"/>
      <c r="F381" s="84"/>
      <c r="G381" s="18" t="str">
        <f t="shared" si="16"/>
        <v/>
      </c>
      <c r="H381" s="88" t="str">
        <f t="shared" si="17"/>
        <v/>
      </c>
    </row>
    <row r="382" spans="2:8" x14ac:dyDescent="0.25">
      <c r="B382" s="82" t="str">
        <f t="shared" si="15"/>
        <v/>
      </c>
      <c r="C382" s="83"/>
      <c r="D382" s="83"/>
      <c r="E382" s="83"/>
      <c r="F382" s="84"/>
      <c r="G382" s="18" t="str">
        <f t="shared" si="16"/>
        <v/>
      </c>
      <c r="H382" s="88" t="str">
        <f t="shared" si="17"/>
        <v/>
      </c>
    </row>
    <row r="383" spans="2:8" x14ac:dyDescent="0.25">
      <c r="B383" s="82" t="str">
        <f t="shared" si="15"/>
        <v/>
      </c>
      <c r="C383" s="83"/>
      <c r="D383" s="83"/>
      <c r="E383" s="83"/>
      <c r="F383" s="84"/>
      <c r="G383" s="18" t="str">
        <f t="shared" si="16"/>
        <v/>
      </c>
      <c r="H383" s="88" t="str">
        <f t="shared" si="17"/>
        <v/>
      </c>
    </row>
    <row r="384" spans="2:8" x14ac:dyDescent="0.25">
      <c r="B384" s="82" t="str">
        <f t="shared" si="15"/>
        <v/>
      </c>
      <c r="C384" s="83"/>
      <c r="D384" s="83"/>
      <c r="E384" s="83"/>
      <c r="F384" s="84"/>
      <c r="G384" s="18" t="str">
        <f t="shared" si="16"/>
        <v/>
      </c>
      <c r="H384" s="88" t="str">
        <f t="shared" si="17"/>
        <v/>
      </c>
    </row>
    <row r="385" spans="2:8" x14ac:dyDescent="0.25">
      <c r="B385" s="82" t="str">
        <f t="shared" si="15"/>
        <v/>
      </c>
      <c r="C385" s="83"/>
      <c r="D385" s="83"/>
      <c r="E385" s="83"/>
      <c r="F385" s="84"/>
      <c r="G385" s="18" t="str">
        <f t="shared" si="16"/>
        <v/>
      </c>
      <c r="H385" s="88" t="str">
        <f t="shared" si="17"/>
        <v/>
      </c>
    </row>
    <row r="386" spans="2:8" x14ac:dyDescent="0.25">
      <c r="B386" s="82" t="str">
        <f t="shared" si="15"/>
        <v/>
      </c>
      <c r="C386" s="83"/>
      <c r="D386" s="83"/>
      <c r="E386" s="83"/>
      <c r="F386" s="84"/>
      <c r="G386" s="18" t="str">
        <f t="shared" si="16"/>
        <v/>
      </c>
      <c r="H386" s="88" t="str">
        <f t="shared" si="17"/>
        <v/>
      </c>
    </row>
    <row r="387" spans="2:8" x14ac:dyDescent="0.25">
      <c r="B387" s="82" t="str">
        <f t="shared" si="15"/>
        <v/>
      </c>
      <c r="C387" s="83"/>
      <c r="D387" s="83"/>
      <c r="E387" s="83"/>
      <c r="F387" s="84"/>
      <c r="G387" s="18" t="str">
        <f t="shared" si="16"/>
        <v/>
      </c>
      <c r="H387" s="88" t="str">
        <f t="shared" si="17"/>
        <v/>
      </c>
    </row>
    <row r="388" spans="2:8" x14ac:dyDescent="0.25">
      <c r="B388" s="82" t="str">
        <f t="shared" si="15"/>
        <v/>
      </c>
      <c r="C388" s="83"/>
      <c r="D388" s="83"/>
      <c r="E388" s="83"/>
      <c r="F388" s="84"/>
      <c r="G388" s="18" t="str">
        <f t="shared" si="16"/>
        <v/>
      </c>
      <c r="H388" s="88" t="str">
        <f t="shared" si="17"/>
        <v/>
      </c>
    </row>
    <row r="389" spans="2:8" x14ac:dyDescent="0.25">
      <c r="B389" s="82" t="str">
        <f t="shared" si="15"/>
        <v/>
      </c>
      <c r="C389" s="83"/>
      <c r="D389" s="83"/>
      <c r="E389" s="83"/>
      <c r="F389" s="84"/>
      <c r="G389" s="18" t="str">
        <f t="shared" si="16"/>
        <v/>
      </c>
      <c r="H389" s="88" t="str">
        <f t="shared" si="17"/>
        <v/>
      </c>
    </row>
    <row r="390" spans="2:8" x14ac:dyDescent="0.25">
      <c r="B390" s="82" t="str">
        <f t="shared" si="15"/>
        <v/>
      </c>
      <c r="C390" s="83"/>
      <c r="D390" s="83"/>
      <c r="E390" s="83"/>
      <c r="F390" s="84"/>
      <c r="G390" s="18" t="str">
        <f t="shared" si="16"/>
        <v/>
      </c>
      <c r="H390" s="88" t="str">
        <f t="shared" si="17"/>
        <v/>
      </c>
    </row>
    <row r="391" spans="2:8" x14ac:dyDescent="0.25">
      <c r="B391" s="82" t="str">
        <f t="shared" si="15"/>
        <v/>
      </c>
      <c r="C391" s="83"/>
      <c r="D391" s="83"/>
      <c r="E391" s="83"/>
      <c r="F391" s="84"/>
      <c r="G391" s="18" t="str">
        <f t="shared" si="16"/>
        <v/>
      </c>
      <c r="H391" s="88" t="str">
        <f t="shared" si="17"/>
        <v/>
      </c>
    </row>
    <row r="392" spans="2:8" x14ac:dyDescent="0.25">
      <c r="B392" s="82" t="str">
        <f t="shared" si="15"/>
        <v/>
      </c>
      <c r="C392" s="83"/>
      <c r="D392" s="83"/>
      <c r="E392" s="83"/>
      <c r="F392" s="84"/>
      <c r="G392" s="18" t="str">
        <f t="shared" si="16"/>
        <v/>
      </c>
      <c r="H392" s="88" t="str">
        <f t="shared" si="17"/>
        <v/>
      </c>
    </row>
    <row r="393" spans="2:8" x14ac:dyDescent="0.25">
      <c r="B393" s="82" t="str">
        <f t="shared" si="15"/>
        <v/>
      </c>
      <c r="C393" s="83"/>
      <c r="D393" s="83"/>
      <c r="E393" s="83"/>
      <c r="F393" s="84"/>
      <c r="G393" s="18" t="str">
        <f t="shared" si="16"/>
        <v/>
      </c>
      <c r="H393" s="88" t="str">
        <f t="shared" si="17"/>
        <v/>
      </c>
    </row>
    <row r="394" spans="2:8" x14ac:dyDescent="0.25">
      <c r="B394" s="82" t="str">
        <f t="shared" si="15"/>
        <v/>
      </c>
      <c r="C394" s="83"/>
      <c r="D394" s="83"/>
      <c r="E394" s="83"/>
      <c r="F394" s="84"/>
      <c r="G394" s="18" t="str">
        <f t="shared" si="16"/>
        <v/>
      </c>
      <c r="H394" s="88" t="str">
        <f t="shared" si="17"/>
        <v/>
      </c>
    </row>
    <row r="395" spans="2:8" x14ac:dyDescent="0.25">
      <c r="B395" s="82" t="str">
        <f t="shared" si="15"/>
        <v/>
      </c>
      <c r="C395" s="83"/>
      <c r="D395" s="83"/>
      <c r="E395" s="83"/>
      <c r="F395" s="84"/>
      <c r="G395" s="18" t="str">
        <f t="shared" si="16"/>
        <v/>
      </c>
      <c r="H395" s="88" t="str">
        <f t="shared" si="17"/>
        <v/>
      </c>
    </row>
    <row r="396" spans="2:8" x14ac:dyDescent="0.25">
      <c r="B396" s="82" t="str">
        <f t="shared" si="15"/>
        <v/>
      </c>
      <c r="C396" s="83"/>
      <c r="D396" s="83"/>
      <c r="E396" s="83"/>
      <c r="F396" s="84"/>
      <c r="G396" s="18" t="str">
        <f t="shared" si="16"/>
        <v/>
      </c>
      <c r="H396" s="88" t="str">
        <f t="shared" si="17"/>
        <v/>
      </c>
    </row>
    <row r="397" spans="2:8" x14ac:dyDescent="0.25">
      <c r="B397" s="82" t="str">
        <f t="shared" si="15"/>
        <v/>
      </c>
      <c r="C397" s="83"/>
      <c r="D397" s="83"/>
      <c r="E397" s="83"/>
      <c r="F397" s="84"/>
      <c r="G397" s="18" t="str">
        <f t="shared" si="16"/>
        <v/>
      </c>
      <c r="H397" s="88" t="str">
        <f t="shared" si="17"/>
        <v/>
      </c>
    </row>
    <row r="398" spans="2:8" x14ac:dyDescent="0.25">
      <c r="B398" s="82" t="str">
        <f t="shared" si="15"/>
        <v/>
      </c>
      <c r="C398" s="83"/>
      <c r="D398" s="83"/>
      <c r="E398" s="83"/>
      <c r="F398" s="84"/>
      <c r="G398" s="18" t="str">
        <f t="shared" si="16"/>
        <v/>
      </c>
      <c r="H398" s="88" t="str">
        <f t="shared" si="17"/>
        <v/>
      </c>
    </row>
    <row r="399" spans="2:8" x14ac:dyDescent="0.25">
      <c r="B399" s="82" t="str">
        <f t="shared" si="15"/>
        <v/>
      </c>
      <c r="C399" s="83"/>
      <c r="D399" s="83"/>
      <c r="E399" s="83"/>
      <c r="F399" s="84"/>
      <c r="G399" s="18" t="str">
        <f t="shared" si="16"/>
        <v/>
      </c>
      <c r="H399" s="88" t="str">
        <f t="shared" si="17"/>
        <v/>
      </c>
    </row>
    <row r="400" spans="2:8" x14ac:dyDescent="0.25">
      <c r="B400" s="82" t="str">
        <f t="shared" si="15"/>
        <v/>
      </c>
      <c r="C400" s="83"/>
      <c r="D400" s="83"/>
      <c r="E400" s="83"/>
      <c r="F400" s="84"/>
      <c r="G400" s="18" t="str">
        <f t="shared" si="16"/>
        <v/>
      </c>
      <c r="H400" s="88" t="str">
        <f t="shared" si="17"/>
        <v/>
      </c>
    </row>
    <row r="401" spans="2:8" x14ac:dyDescent="0.25">
      <c r="B401" s="82" t="str">
        <f t="shared" si="15"/>
        <v/>
      </c>
      <c r="C401" s="83"/>
      <c r="D401" s="83"/>
      <c r="E401" s="83"/>
      <c r="F401" s="84"/>
      <c r="G401" s="18" t="str">
        <f t="shared" si="16"/>
        <v/>
      </c>
      <c r="H401" s="88" t="str">
        <f t="shared" si="17"/>
        <v/>
      </c>
    </row>
    <row r="402" spans="2:8" x14ac:dyDescent="0.25">
      <c r="B402" s="82" t="str">
        <f t="shared" si="15"/>
        <v/>
      </c>
      <c r="C402" s="83"/>
      <c r="D402" s="83"/>
      <c r="E402" s="83"/>
      <c r="F402" s="84"/>
      <c r="G402" s="18" t="str">
        <f t="shared" si="16"/>
        <v/>
      </c>
      <c r="H402" s="88" t="str">
        <f t="shared" si="17"/>
        <v/>
      </c>
    </row>
    <row r="403" spans="2:8" x14ac:dyDescent="0.25">
      <c r="B403" s="82" t="str">
        <f t="shared" si="15"/>
        <v/>
      </c>
      <c r="C403" s="83"/>
      <c r="D403" s="83"/>
      <c r="E403" s="83"/>
      <c r="F403" s="84"/>
      <c r="G403" s="18" t="str">
        <f t="shared" si="16"/>
        <v/>
      </c>
      <c r="H403" s="88" t="str">
        <f t="shared" si="17"/>
        <v/>
      </c>
    </row>
    <row r="404" spans="2:8" x14ac:dyDescent="0.25">
      <c r="B404" s="82" t="str">
        <f t="shared" si="15"/>
        <v/>
      </c>
      <c r="C404" s="83"/>
      <c r="D404" s="83"/>
      <c r="E404" s="83"/>
      <c r="F404" s="84"/>
      <c r="G404" s="18" t="str">
        <f t="shared" si="16"/>
        <v/>
      </c>
      <c r="H404" s="88" t="str">
        <f t="shared" si="17"/>
        <v/>
      </c>
    </row>
    <row r="405" spans="2:8" x14ac:dyDescent="0.25">
      <c r="B405" s="82" t="str">
        <f t="shared" si="15"/>
        <v/>
      </c>
      <c r="C405" s="83"/>
      <c r="D405" s="83"/>
      <c r="E405" s="83"/>
      <c r="F405" s="84"/>
      <c r="G405" s="18" t="str">
        <f t="shared" si="16"/>
        <v/>
      </c>
      <c r="H405" s="88" t="str">
        <f t="shared" si="17"/>
        <v/>
      </c>
    </row>
    <row r="406" spans="2:8" x14ac:dyDescent="0.25">
      <c r="B406" s="82" t="str">
        <f t="shared" si="15"/>
        <v/>
      </c>
      <c r="C406" s="83"/>
      <c r="D406" s="83"/>
      <c r="E406" s="83"/>
      <c r="F406" s="84"/>
      <c r="G406" s="18" t="str">
        <f t="shared" si="16"/>
        <v/>
      </c>
      <c r="H406" s="88" t="str">
        <f t="shared" si="17"/>
        <v/>
      </c>
    </row>
    <row r="407" spans="2:8" x14ac:dyDescent="0.25">
      <c r="B407" s="82" t="str">
        <f t="shared" si="15"/>
        <v/>
      </c>
      <c r="C407" s="83"/>
      <c r="D407" s="83"/>
      <c r="E407" s="83"/>
      <c r="F407" s="84"/>
      <c r="G407" s="18" t="str">
        <f t="shared" si="16"/>
        <v/>
      </c>
      <c r="H407" s="88" t="str">
        <f t="shared" si="17"/>
        <v/>
      </c>
    </row>
    <row r="408" spans="2:8" x14ac:dyDescent="0.25">
      <c r="B408" s="82" t="str">
        <f t="shared" si="15"/>
        <v/>
      </c>
      <c r="C408" s="83"/>
      <c r="D408" s="83"/>
      <c r="E408" s="83"/>
      <c r="F408" s="84"/>
      <c r="G408" s="18" t="str">
        <f t="shared" si="16"/>
        <v/>
      </c>
      <c r="H408" s="88" t="str">
        <f t="shared" si="17"/>
        <v/>
      </c>
    </row>
    <row r="409" spans="2:8" x14ac:dyDescent="0.25">
      <c r="B409" s="82" t="str">
        <f t="shared" ref="B409:B472" si="18">IF($K393="","",K393)</f>
        <v/>
      </c>
      <c r="C409" s="83"/>
      <c r="D409" s="83"/>
      <c r="E409" s="83"/>
      <c r="F409" s="84"/>
      <c r="G409" s="18" t="str">
        <f t="shared" ref="G409:G472" si="19">IF($K393="","",L393)</f>
        <v/>
      </c>
      <c r="H409" s="88" t="str">
        <f t="shared" ref="H409:H472" si="20">IF($K393="","",M393)</f>
        <v/>
      </c>
    </row>
    <row r="410" spans="2:8" x14ac:dyDescent="0.25">
      <c r="B410" s="82" t="str">
        <f t="shared" si="18"/>
        <v/>
      </c>
      <c r="C410" s="83"/>
      <c r="D410" s="83"/>
      <c r="E410" s="83"/>
      <c r="F410" s="84"/>
      <c r="G410" s="18" t="str">
        <f t="shared" si="19"/>
        <v/>
      </c>
      <c r="H410" s="88" t="str">
        <f t="shared" si="20"/>
        <v/>
      </c>
    </row>
    <row r="411" spans="2:8" x14ac:dyDescent="0.25">
      <c r="B411" s="82" t="str">
        <f t="shared" si="18"/>
        <v/>
      </c>
      <c r="C411" s="83"/>
      <c r="D411" s="83"/>
      <c r="E411" s="83"/>
      <c r="F411" s="84"/>
      <c r="G411" s="18" t="str">
        <f t="shared" si="19"/>
        <v/>
      </c>
      <c r="H411" s="88" t="str">
        <f t="shared" si="20"/>
        <v/>
      </c>
    </row>
    <row r="412" spans="2:8" x14ac:dyDescent="0.25">
      <c r="B412" s="82" t="str">
        <f t="shared" si="18"/>
        <v/>
      </c>
      <c r="C412" s="83"/>
      <c r="D412" s="83"/>
      <c r="E412" s="83"/>
      <c r="F412" s="84"/>
      <c r="G412" s="18" t="str">
        <f t="shared" si="19"/>
        <v/>
      </c>
      <c r="H412" s="88" t="str">
        <f t="shared" si="20"/>
        <v/>
      </c>
    </row>
    <row r="413" spans="2:8" x14ac:dyDescent="0.25">
      <c r="B413" s="82" t="str">
        <f t="shared" si="18"/>
        <v/>
      </c>
      <c r="C413" s="83"/>
      <c r="D413" s="83"/>
      <c r="E413" s="83"/>
      <c r="F413" s="84"/>
      <c r="G413" s="18" t="str">
        <f t="shared" si="19"/>
        <v/>
      </c>
      <c r="H413" s="88" t="str">
        <f t="shared" si="20"/>
        <v/>
      </c>
    </row>
    <row r="414" spans="2:8" x14ac:dyDescent="0.25">
      <c r="B414" s="82" t="str">
        <f t="shared" si="18"/>
        <v/>
      </c>
      <c r="C414" s="83"/>
      <c r="D414" s="83"/>
      <c r="E414" s="83"/>
      <c r="F414" s="84"/>
      <c r="G414" s="18" t="str">
        <f t="shared" si="19"/>
        <v/>
      </c>
      <c r="H414" s="88" t="str">
        <f t="shared" si="20"/>
        <v/>
      </c>
    </row>
    <row r="415" spans="2:8" x14ac:dyDescent="0.25">
      <c r="B415" s="82" t="str">
        <f t="shared" si="18"/>
        <v/>
      </c>
      <c r="C415" s="83"/>
      <c r="D415" s="83"/>
      <c r="E415" s="83"/>
      <c r="F415" s="84"/>
      <c r="G415" s="18" t="str">
        <f t="shared" si="19"/>
        <v/>
      </c>
      <c r="H415" s="88" t="str">
        <f t="shared" si="20"/>
        <v/>
      </c>
    </row>
    <row r="416" spans="2:8" x14ac:dyDescent="0.25">
      <c r="B416" s="82" t="str">
        <f t="shared" si="18"/>
        <v/>
      </c>
      <c r="C416" s="83"/>
      <c r="D416" s="83"/>
      <c r="E416" s="83"/>
      <c r="F416" s="84"/>
      <c r="G416" s="18" t="str">
        <f t="shared" si="19"/>
        <v/>
      </c>
      <c r="H416" s="88" t="str">
        <f t="shared" si="20"/>
        <v/>
      </c>
    </row>
    <row r="417" spans="2:8" x14ac:dyDescent="0.25">
      <c r="B417" s="82" t="str">
        <f t="shared" si="18"/>
        <v/>
      </c>
      <c r="C417" s="83"/>
      <c r="D417" s="83"/>
      <c r="E417" s="83"/>
      <c r="F417" s="84"/>
      <c r="G417" s="18" t="str">
        <f t="shared" si="19"/>
        <v/>
      </c>
      <c r="H417" s="88" t="str">
        <f t="shared" si="20"/>
        <v/>
      </c>
    </row>
    <row r="418" spans="2:8" x14ac:dyDescent="0.25">
      <c r="B418" s="82" t="str">
        <f t="shared" si="18"/>
        <v/>
      </c>
      <c r="C418" s="83"/>
      <c r="D418" s="83"/>
      <c r="E418" s="83"/>
      <c r="F418" s="84"/>
      <c r="G418" s="18" t="str">
        <f t="shared" si="19"/>
        <v/>
      </c>
      <c r="H418" s="88" t="str">
        <f t="shared" si="20"/>
        <v/>
      </c>
    </row>
    <row r="419" spans="2:8" x14ac:dyDescent="0.25">
      <c r="B419" s="82" t="str">
        <f t="shared" si="18"/>
        <v/>
      </c>
      <c r="C419" s="83"/>
      <c r="D419" s="83"/>
      <c r="E419" s="83"/>
      <c r="F419" s="84"/>
      <c r="G419" s="18" t="str">
        <f t="shared" si="19"/>
        <v/>
      </c>
      <c r="H419" s="88" t="str">
        <f t="shared" si="20"/>
        <v/>
      </c>
    </row>
    <row r="420" spans="2:8" x14ac:dyDescent="0.25">
      <c r="B420" s="82" t="str">
        <f t="shared" si="18"/>
        <v/>
      </c>
      <c r="C420" s="83"/>
      <c r="D420" s="83"/>
      <c r="E420" s="83"/>
      <c r="F420" s="84"/>
      <c r="G420" s="18" t="str">
        <f t="shared" si="19"/>
        <v/>
      </c>
      <c r="H420" s="88" t="str">
        <f t="shared" si="20"/>
        <v/>
      </c>
    </row>
    <row r="421" spans="2:8" x14ac:dyDescent="0.25">
      <c r="B421" s="82" t="str">
        <f t="shared" si="18"/>
        <v/>
      </c>
      <c r="C421" s="83"/>
      <c r="D421" s="83"/>
      <c r="E421" s="83"/>
      <c r="F421" s="84"/>
      <c r="G421" s="18" t="str">
        <f t="shared" si="19"/>
        <v/>
      </c>
      <c r="H421" s="88" t="str">
        <f t="shared" si="20"/>
        <v/>
      </c>
    </row>
    <row r="422" spans="2:8" x14ac:dyDescent="0.25">
      <c r="B422" s="82" t="str">
        <f t="shared" si="18"/>
        <v/>
      </c>
      <c r="C422" s="83"/>
      <c r="D422" s="83"/>
      <c r="E422" s="83"/>
      <c r="F422" s="84"/>
      <c r="G422" s="18" t="str">
        <f t="shared" si="19"/>
        <v/>
      </c>
      <c r="H422" s="88" t="str">
        <f t="shared" si="20"/>
        <v/>
      </c>
    </row>
    <row r="423" spans="2:8" x14ac:dyDescent="0.25">
      <c r="B423" s="82" t="str">
        <f t="shared" si="18"/>
        <v/>
      </c>
      <c r="C423" s="83"/>
      <c r="D423" s="83"/>
      <c r="E423" s="83"/>
      <c r="F423" s="84"/>
      <c r="G423" s="18" t="str">
        <f t="shared" si="19"/>
        <v/>
      </c>
      <c r="H423" s="88" t="str">
        <f t="shared" si="20"/>
        <v/>
      </c>
    </row>
    <row r="424" spans="2:8" x14ac:dyDescent="0.25">
      <c r="B424" s="82" t="str">
        <f t="shared" si="18"/>
        <v/>
      </c>
      <c r="C424" s="83"/>
      <c r="D424" s="83"/>
      <c r="E424" s="83"/>
      <c r="F424" s="84"/>
      <c r="G424" s="18" t="str">
        <f t="shared" si="19"/>
        <v/>
      </c>
      <c r="H424" s="88" t="str">
        <f t="shared" si="20"/>
        <v/>
      </c>
    </row>
    <row r="425" spans="2:8" x14ac:dyDescent="0.25">
      <c r="B425" s="82" t="str">
        <f t="shared" si="18"/>
        <v/>
      </c>
      <c r="C425" s="83"/>
      <c r="D425" s="83"/>
      <c r="E425" s="83"/>
      <c r="F425" s="84"/>
      <c r="G425" s="18" t="str">
        <f t="shared" si="19"/>
        <v/>
      </c>
      <c r="H425" s="88" t="str">
        <f t="shared" si="20"/>
        <v/>
      </c>
    </row>
    <row r="426" spans="2:8" x14ac:dyDescent="0.25">
      <c r="B426" s="82" t="str">
        <f t="shared" si="18"/>
        <v/>
      </c>
      <c r="C426" s="83"/>
      <c r="D426" s="83"/>
      <c r="E426" s="83"/>
      <c r="F426" s="84"/>
      <c r="G426" s="18" t="str">
        <f t="shared" si="19"/>
        <v/>
      </c>
      <c r="H426" s="88" t="str">
        <f t="shared" si="20"/>
        <v/>
      </c>
    </row>
    <row r="427" spans="2:8" x14ac:dyDescent="0.25">
      <c r="B427" s="82" t="str">
        <f t="shared" si="18"/>
        <v/>
      </c>
      <c r="C427" s="83"/>
      <c r="D427" s="83"/>
      <c r="E427" s="83"/>
      <c r="F427" s="84"/>
      <c r="G427" s="18" t="str">
        <f t="shared" si="19"/>
        <v/>
      </c>
      <c r="H427" s="88" t="str">
        <f t="shared" si="20"/>
        <v/>
      </c>
    </row>
    <row r="428" spans="2:8" x14ac:dyDescent="0.25">
      <c r="B428" s="82" t="str">
        <f t="shared" si="18"/>
        <v/>
      </c>
      <c r="C428" s="83"/>
      <c r="D428" s="83"/>
      <c r="E428" s="83"/>
      <c r="F428" s="84"/>
      <c r="G428" s="18" t="str">
        <f t="shared" si="19"/>
        <v/>
      </c>
      <c r="H428" s="88" t="str">
        <f t="shared" si="20"/>
        <v/>
      </c>
    </row>
    <row r="429" spans="2:8" x14ac:dyDescent="0.25">
      <c r="B429" s="82" t="str">
        <f t="shared" si="18"/>
        <v/>
      </c>
      <c r="C429" s="83"/>
      <c r="D429" s="83"/>
      <c r="E429" s="83"/>
      <c r="F429" s="84"/>
      <c r="G429" s="18" t="str">
        <f t="shared" si="19"/>
        <v/>
      </c>
      <c r="H429" s="88" t="str">
        <f t="shared" si="20"/>
        <v/>
      </c>
    </row>
    <row r="430" spans="2:8" x14ac:dyDescent="0.25">
      <c r="B430" s="82" t="str">
        <f t="shared" si="18"/>
        <v/>
      </c>
      <c r="C430" s="83"/>
      <c r="D430" s="83"/>
      <c r="E430" s="83"/>
      <c r="F430" s="84"/>
      <c r="G430" s="18" t="str">
        <f t="shared" si="19"/>
        <v/>
      </c>
      <c r="H430" s="88" t="str">
        <f t="shared" si="20"/>
        <v/>
      </c>
    </row>
    <row r="431" spans="2:8" x14ac:dyDescent="0.25">
      <c r="B431" s="82" t="str">
        <f t="shared" si="18"/>
        <v/>
      </c>
      <c r="C431" s="83"/>
      <c r="D431" s="83"/>
      <c r="E431" s="83"/>
      <c r="F431" s="84"/>
      <c r="G431" s="18" t="str">
        <f t="shared" si="19"/>
        <v/>
      </c>
      <c r="H431" s="88" t="str">
        <f t="shared" si="20"/>
        <v/>
      </c>
    </row>
    <row r="432" spans="2:8" x14ac:dyDescent="0.25">
      <c r="B432" s="82" t="str">
        <f t="shared" si="18"/>
        <v/>
      </c>
      <c r="C432" s="83"/>
      <c r="D432" s="83"/>
      <c r="E432" s="83"/>
      <c r="F432" s="84"/>
      <c r="G432" s="18" t="str">
        <f t="shared" si="19"/>
        <v/>
      </c>
      <c r="H432" s="88" t="str">
        <f t="shared" si="20"/>
        <v/>
      </c>
    </row>
    <row r="433" spans="2:8" x14ac:dyDescent="0.25">
      <c r="B433" s="82" t="str">
        <f t="shared" si="18"/>
        <v/>
      </c>
      <c r="C433" s="83"/>
      <c r="D433" s="83"/>
      <c r="E433" s="83"/>
      <c r="F433" s="84"/>
      <c r="G433" s="18" t="str">
        <f t="shared" si="19"/>
        <v/>
      </c>
      <c r="H433" s="88" t="str">
        <f t="shared" si="20"/>
        <v/>
      </c>
    </row>
    <row r="434" spans="2:8" x14ac:dyDescent="0.25">
      <c r="B434" s="82" t="str">
        <f t="shared" si="18"/>
        <v/>
      </c>
      <c r="C434" s="83"/>
      <c r="D434" s="83"/>
      <c r="E434" s="83"/>
      <c r="F434" s="84"/>
      <c r="G434" s="18" t="str">
        <f t="shared" si="19"/>
        <v/>
      </c>
      <c r="H434" s="88" t="str">
        <f t="shared" si="20"/>
        <v/>
      </c>
    </row>
    <row r="435" spans="2:8" x14ac:dyDescent="0.25">
      <c r="B435" s="82" t="str">
        <f t="shared" si="18"/>
        <v/>
      </c>
      <c r="C435" s="83"/>
      <c r="D435" s="83"/>
      <c r="E435" s="83"/>
      <c r="F435" s="84"/>
      <c r="G435" s="18" t="str">
        <f t="shared" si="19"/>
        <v/>
      </c>
      <c r="H435" s="88" t="str">
        <f t="shared" si="20"/>
        <v/>
      </c>
    </row>
    <row r="436" spans="2:8" x14ac:dyDescent="0.25">
      <c r="B436" s="82" t="str">
        <f t="shared" si="18"/>
        <v/>
      </c>
      <c r="C436" s="83"/>
      <c r="D436" s="83"/>
      <c r="E436" s="83"/>
      <c r="F436" s="84"/>
      <c r="G436" s="18" t="str">
        <f t="shared" si="19"/>
        <v/>
      </c>
      <c r="H436" s="88" t="str">
        <f t="shared" si="20"/>
        <v/>
      </c>
    </row>
    <row r="437" spans="2:8" x14ac:dyDescent="0.25">
      <c r="B437" s="82" t="str">
        <f t="shared" si="18"/>
        <v/>
      </c>
      <c r="C437" s="83"/>
      <c r="D437" s="83"/>
      <c r="E437" s="83"/>
      <c r="F437" s="84"/>
      <c r="G437" s="18" t="str">
        <f t="shared" si="19"/>
        <v/>
      </c>
      <c r="H437" s="88" t="str">
        <f t="shared" si="20"/>
        <v/>
      </c>
    </row>
    <row r="438" spans="2:8" x14ac:dyDescent="0.25">
      <c r="B438" s="82" t="str">
        <f t="shared" si="18"/>
        <v/>
      </c>
      <c r="C438" s="83"/>
      <c r="D438" s="83"/>
      <c r="E438" s="83"/>
      <c r="F438" s="84"/>
      <c r="G438" s="18" t="str">
        <f t="shared" si="19"/>
        <v/>
      </c>
      <c r="H438" s="88" t="str">
        <f t="shared" si="20"/>
        <v/>
      </c>
    </row>
    <row r="439" spans="2:8" x14ac:dyDescent="0.25">
      <c r="B439" s="82" t="str">
        <f t="shared" si="18"/>
        <v/>
      </c>
      <c r="C439" s="83"/>
      <c r="D439" s="83"/>
      <c r="E439" s="83"/>
      <c r="F439" s="84"/>
      <c r="G439" s="18" t="str">
        <f t="shared" si="19"/>
        <v/>
      </c>
      <c r="H439" s="88" t="str">
        <f t="shared" si="20"/>
        <v/>
      </c>
    </row>
    <row r="440" spans="2:8" x14ac:dyDescent="0.25">
      <c r="B440" s="82" t="str">
        <f t="shared" si="18"/>
        <v/>
      </c>
      <c r="C440" s="83"/>
      <c r="D440" s="83"/>
      <c r="E440" s="83"/>
      <c r="F440" s="84"/>
      <c r="G440" s="18" t="str">
        <f t="shared" si="19"/>
        <v/>
      </c>
      <c r="H440" s="88" t="str">
        <f t="shared" si="20"/>
        <v/>
      </c>
    </row>
    <row r="441" spans="2:8" x14ac:dyDescent="0.25">
      <c r="B441" s="82" t="str">
        <f t="shared" si="18"/>
        <v/>
      </c>
      <c r="C441" s="83"/>
      <c r="D441" s="83"/>
      <c r="E441" s="83"/>
      <c r="F441" s="84"/>
      <c r="G441" s="18" t="str">
        <f t="shared" si="19"/>
        <v/>
      </c>
      <c r="H441" s="88" t="str">
        <f t="shared" si="20"/>
        <v/>
      </c>
    </row>
    <row r="442" spans="2:8" x14ac:dyDescent="0.25">
      <c r="B442" s="82" t="str">
        <f t="shared" si="18"/>
        <v/>
      </c>
      <c r="C442" s="83"/>
      <c r="D442" s="83"/>
      <c r="E442" s="83"/>
      <c r="F442" s="84"/>
      <c r="G442" s="18" t="str">
        <f t="shared" si="19"/>
        <v/>
      </c>
      <c r="H442" s="88" t="str">
        <f t="shared" si="20"/>
        <v/>
      </c>
    </row>
    <row r="443" spans="2:8" x14ac:dyDescent="0.25">
      <c r="B443" s="82" t="str">
        <f t="shared" si="18"/>
        <v/>
      </c>
      <c r="C443" s="83"/>
      <c r="D443" s="83"/>
      <c r="E443" s="83"/>
      <c r="F443" s="84"/>
      <c r="G443" s="18" t="str">
        <f t="shared" si="19"/>
        <v/>
      </c>
      <c r="H443" s="88" t="str">
        <f t="shared" si="20"/>
        <v/>
      </c>
    </row>
    <row r="444" spans="2:8" x14ac:dyDescent="0.25">
      <c r="B444" s="82" t="str">
        <f t="shared" si="18"/>
        <v/>
      </c>
      <c r="C444" s="83"/>
      <c r="D444" s="83"/>
      <c r="E444" s="83"/>
      <c r="F444" s="84"/>
      <c r="G444" s="18" t="str">
        <f t="shared" si="19"/>
        <v/>
      </c>
      <c r="H444" s="88" t="str">
        <f t="shared" si="20"/>
        <v/>
      </c>
    </row>
    <row r="445" spans="2:8" x14ac:dyDescent="0.25">
      <c r="B445" s="82" t="str">
        <f t="shared" si="18"/>
        <v/>
      </c>
      <c r="C445" s="83"/>
      <c r="D445" s="83"/>
      <c r="E445" s="83"/>
      <c r="F445" s="84"/>
      <c r="G445" s="18" t="str">
        <f t="shared" si="19"/>
        <v/>
      </c>
      <c r="H445" s="88" t="str">
        <f t="shared" si="20"/>
        <v/>
      </c>
    </row>
    <row r="446" spans="2:8" x14ac:dyDescent="0.25">
      <c r="B446" s="82" t="str">
        <f t="shared" si="18"/>
        <v/>
      </c>
      <c r="C446" s="83"/>
      <c r="D446" s="83"/>
      <c r="E446" s="83"/>
      <c r="F446" s="84"/>
      <c r="G446" s="18" t="str">
        <f t="shared" si="19"/>
        <v/>
      </c>
      <c r="H446" s="88" t="str">
        <f t="shared" si="20"/>
        <v/>
      </c>
    </row>
    <row r="447" spans="2:8" x14ac:dyDescent="0.25">
      <c r="B447" s="82" t="str">
        <f t="shared" si="18"/>
        <v/>
      </c>
      <c r="C447" s="83"/>
      <c r="D447" s="83"/>
      <c r="E447" s="83"/>
      <c r="F447" s="84"/>
      <c r="G447" s="18" t="str">
        <f t="shared" si="19"/>
        <v/>
      </c>
      <c r="H447" s="88" t="str">
        <f t="shared" si="20"/>
        <v/>
      </c>
    </row>
    <row r="448" spans="2:8" x14ac:dyDescent="0.25">
      <c r="B448" s="82" t="str">
        <f t="shared" si="18"/>
        <v/>
      </c>
      <c r="C448" s="83"/>
      <c r="D448" s="83"/>
      <c r="E448" s="83"/>
      <c r="F448" s="84"/>
      <c r="G448" s="18" t="str">
        <f t="shared" si="19"/>
        <v/>
      </c>
      <c r="H448" s="88" t="str">
        <f t="shared" si="20"/>
        <v/>
      </c>
    </row>
    <row r="449" spans="2:8" x14ac:dyDescent="0.25">
      <c r="B449" s="82" t="str">
        <f t="shared" si="18"/>
        <v/>
      </c>
      <c r="C449" s="83"/>
      <c r="D449" s="83"/>
      <c r="E449" s="83"/>
      <c r="F449" s="84"/>
      <c r="G449" s="18" t="str">
        <f t="shared" si="19"/>
        <v/>
      </c>
      <c r="H449" s="88" t="str">
        <f t="shared" si="20"/>
        <v/>
      </c>
    </row>
    <row r="450" spans="2:8" x14ac:dyDescent="0.25">
      <c r="B450" s="82" t="str">
        <f t="shared" si="18"/>
        <v/>
      </c>
      <c r="C450" s="83"/>
      <c r="D450" s="83"/>
      <c r="E450" s="83"/>
      <c r="F450" s="84"/>
      <c r="G450" s="18" t="str">
        <f t="shared" si="19"/>
        <v/>
      </c>
      <c r="H450" s="88" t="str">
        <f t="shared" si="20"/>
        <v/>
      </c>
    </row>
    <row r="451" spans="2:8" x14ac:dyDescent="0.25">
      <c r="B451" s="82" t="str">
        <f t="shared" si="18"/>
        <v/>
      </c>
      <c r="C451" s="83"/>
      <c r="D451" s="83"/>
      <c r="E451" s="83"/>
      <c r="F451" s="84"/>
      <c r="G451" s="18" t="str">
        <f t="shared" si="19"/>
        <v/>
      </c>
      <c r="H451" s="88" t="str">
        <f t="shared" si="20"/>
        <v/>
      </c>
    </row>
    <row r="452" spans="2:8" x14ac:dyDescent="0.25">
      <c r="B452" s="82" t="str">
        <f t="shared" si="18"/>
        <v/>
      </c>
      <c r="C452" s="83"/>
      <c r="D452" s="83"/>
      <c r="E452" s="83"/>
      <c r="F452" s="84"/>
      <c r="G452" s="18" t="str">
        <f t="shared" si="19"/>
        <v/>
      </c>
      <c r="H452" s="88" t="str">
        <f t="shared" si="20"/>
        <v/>
      </c>
    </row>
    <row r="453" spans="2:8" x14ac:dyDescent="0.25">
      <c r="B453" s="82" t="str">
        <f t="shared" si="18"/>
        <v/>
      </c>
      <c r="C453" s="83"/>
      <c r="D453" s="83"/>
      <c r="E453" s="83"/>
      <c r="F453" s="84"/>
      <c r="G453" s="18" t="str">
        <f t="shared" si="19"/>
        <v/>
      </c>
      <c r="H453" s="88" t="str">
        <f t="shared" si="20"/>
        <v/>
      </c>
    </row>
    <row r="454" spans="2:8" x14ac:dyDescent="0.25">
      <c r="B454" s="82" t="str">
        <f t="shared" si="18"/>
        <v/>
      </c>
      <c r="C454" s="83"/>
      <c r="D454" s="83"/>
      <c r="E454" s="83"/>
      <c r="F454" s="84"/>
      <c r="G454" s="18" t="str">
        <f t="shared" si="19"/>
        <v/>
      </c>
      <c r="H454" s="88" t="str">
        <f t="shared" si="20"/>
        <v/>
      </c>
    </row>
    <row r="455" spans="2:8" x14ac:dyDescent="0.25">
      <c r="B455" s="82" t="str">
        <f t="shared" si="18"/>
        <v/>
      </c>
      <c r="C455" s="83"/>
      <c r="D455" s="83"/>
      <c r="E455" s="83"/>
      <c r="F455" s="84"/>
      <c r="G455" s="18" t="str">
        <f t="shared" si="19"/>
        <v/>
      </c>
      <c r="H455" s="88" t="str">
        <f t="shared" si="20"/>
        <v/>
      </c>
    </row>
    <row r="456" spans="2:8" x14ac:dyDescent="0.25">
      <c r="B456" s="82" t="str">
        <f t="shared" si="18"/>
        <v/>
      </c>
      <c r="C456" s="83"/>
      <c r="D456" s="83"/>
      <c r="E456" s="83"/>
      <c r="F456" s="84"/>
      <c r="G456" s="18" t="str">
        <f t="shared" si="19"/>
        <v/>
      </c>
      <c r="H456" s="88" t="str">
        <f t="shared" si="20"/>
        <v/>
      </c>
    </row>
    <row r="457" spans="2:8" x14ac:dyDescent="0.25">
      <c r="B457" s="82" t="str">
        <f t="shared" si="18"/>
        <v/>
      </c>
      <c r="C457" s="83"/>
      <c r="D457" s="83"/>
      <c r="E457" s="83"/>
      <c r="F457" s="84"/>
      <c r="G457" s="18" t="str">
        <f t="shared" si="19"/>
        <v/>
      </c>
      <c r="H457" s="88" t="str">
        <f t="shared" si="20"/>
        <v/>
      </c>
    </row>
    <row r="458" spans="2:8" x14ac:dyDescent="0.25">
      <c r="B458" s="82" t="str">
        <f t="shared" si="18"/>
        <v/>
      </c>
      <c r="C458" s="83"/>
      <c r="D458" s="83"/>
      <c r="E458" s="83"/>
      <c r="F458" s="84"/>
      <c r="G458" s="18" t="str">
        <f t="shared" si="19"/>
        <v/>
      </c>
      <c r="H458" s="88" t="str">
        <f t="shared" si="20"/>
        <v/>
      </c>
    </row>
    <row r="459" spans="2:8" x14ac:dyDescent="0.25">
      <c r="B459" s="82" t="str">
        <f t="shared" si="18"/>
        <v/>
      </c>
      <c r="C459" s="83"/>
      <c r="D459" s="83"/>
      <c r="E459" s="83"/>
      <c r="F459" s="84"/>
      <c r="G459" s="18" t="str">
        <f t="shared" si="19"/>
        <v/>
      </c>
      <c r="H459" s="88" t="str">
        <f t="shared" si="20"/>
        <v/>
      </c>
    </row>
    <row r="460" spans="2:8" x14ac:dyDescent="0.25">
      <c r="B460" s="82" t="str">
        <f t="shared" si="18"/>
        <v/>
      </c>
      <c r="C460" s="83"/>
      <c r="D460" s="83"/>
      <c r="E460" s="83"/>
      <c r="F460" s="84"/>
      <c r="G460" s="18" t="str">
        <f t="shared" si="19"/>
        <v/>
      </c>
      <c r="H460" s="88" t="str">
        <f t="shared" si="20"/>
        <v/>
      </c>
    </row>
    <row r="461" spans="2:8" x14ac:dyDescent="0.25">
      <c r="B461" s="82" t="str">
        <f t="shared" si="18"/>
        <v/>
      </c>
      <c r="C461" s="83"/>
      <c r="D461" s="83"/>
      <c r="E461" s="83"/>
      <c r="F461" s="84"/>
      <c r="G461" s="18" t="str">
        <f t="shared" si="19"/>
        <v/>
      </c>
      <c r="H461" s="88" t="str">
        <f t="shared" si="20"/>
        <v/>
      </c>
    </row>
    <row r="462" spans="2:8" x14ac:dyDescent="0.25">
      <c r="B462" s="82" t="str">
        <f t="shared" si="18"/>
        <v/>
      </c>
      <c r="C462" s="83"/>
      <c r="D462" s="83"/>
      <c r="E462" s="83"/>
      <c r="F462" s="84"/>
      <c r="G462" s="18" t="str">
        <f t="shared" si="19"/>
        <v/>
      </c>
      <c r="H462" s="88" t="str">
        <f t="shared" si="20"/>
        <v/>
      </c>
    </row>
    <row r="463" spans="2:8" x14ac:dyDescent="0.25">
      <c r="B463" s="82" t="str">
        <f t="shared" si="18"/>
        <v/>
      </c>
      <c r="C463" s="83"/>
      <c r="D463" s="83"/>
      <c r="E463" s="83"/>
      <c r="F463" s="84"/>
      <c r="G463" s="18" t="str">
        <f t="shared" si="19"/>
        <v/>
      </c>
      <c r="H463" s="88" t="str">
        <f t="shared" si="20"/>
        <v/>
      </c>
    </row>
    <row r="464" spans="2:8" x14ac:dyDescent="0.25">
      <c r="B464" s="82" t="str">
        <f t="shared" si="18"/>
        <v/>
      </c>
      <c r="C464" s="83"/>
      <c r="D464" s="83"/>
      <c r="E464" s="83"/>
      <c r="F464" s="84"/>
      <c r="G464" s="18" t="str">
        <f t="shared" si="19"/>
        <v/>
      </c>
      <c r="H464" s="88" t="str">
        <f t="shared" si="20"/>
        <v/>
      </c>
    </row>
    <row r="465" spans="2:8" x14ac:dyDescent="0.25">
      <c r="B465" s="82" t="str">
        <f t="shared" si="18"/>
        <v/>
      </c>
      <c r="C465" s="83"/>
      <c r="D465" s="83"/>
      <c r="E465" s="83"/>
      <c r="F465" s="84"/>
      <c r="G465" s="18" t="str">
        <f t="shared" si="19"/>
        <v/>
      </c>
      <c r="H465" s="88" t="str">
        <f t="shared" si="20"/>
        <v/>
      </c>
    </row>
    <row r="466" spans="2:8" x14ac:dyDescent="0.25">
      <c r="B466" s="82" t="str">
        <f t="shared" si="18"/>
        <v/>
      </c>
      <c r="C466" s="83"/>
      <c r="D466" s="83"/>
      <c r="E466" s="83"/>
      <c r="F466" s="84"/>
      <c r="G466" s="18" t="str">
        <f t="shared" si="19"/>
        <v/>
      </c>
      <c r="H466" s="88" t="str">
        <f t="shared" si="20"/>
        <v/>
      </c>
    </row>
    <row r="467" spans="2:8" x14ac:dyDescent="0.25">
      <c r="B467" s="82" t="str">
        <f t="shared" si="18"/>
        <v/>
      </c>
      <c r="C467" s="83"/>
      <c r="D467" s="83"/>
      <c r="E467" s="83"/>
      <c r="F467" s="84"/>
      <c r="G467" s="18" t="str">
        <f t="shared" si="19"/>
        <v/>
      </c>
      <c r="H467" s="88" t="str">
        <f t="shared" si="20"/>
        <v/>
      </c>
    </row>
    <row r="468" spans="2:8" x14ac:dyDescent="0.25">
      <c r="B468" s="82" t="str">
        <f t="shared" si="18"/>
        <v/>
      </c>
      <c r="C468" s="83"/>
      <c r="D468" s="83"/>
      <c r="E468" s="83"/>
      <c r="F468" s="84"/>
      <c r="G468" s="18" t="str">
        <f t="shared" si="19"/>
        <v/>
      </c>
      <c r="H468" s="88" t="str">
        <f t="shared" si="20"/>
        <v/>
      </c>
    </row>
    <row r="469" spans="2:8" x14ac:dyDescent="0.25">
      <c r="B469" s="82" t="str">
        <f t="shared" si="18"/>
        <v/>
      </c>
      <c r="C469" s="83"/>
      <c r="D469" s="83"/>
      <c r="E469" s="83"/>
      <c r="F469" s="84"/>
      <c r="G469" s="18" t="str">
        <f t="shared" si="19"/>
        <v/>
      </c>
      <c r="H469" s="88" t="str">
        <f t="shared" si="20"/>
        <v/>
      </c>
    </row>
    <row r="470" spans="2:8" x14ac:dyDescent="0.25">
      <c r="B470" s="82" t="str">
        <f t="shared" si="18"/>
        <v/>
      </c>
      <c r="C470" s="83"/>
      <c r="D470" s="83"/>
      <c r="E470" s="83"/>
      <c r="F470" s="84"/>
      <c r="G470" s="18" t="str">
        <f t="shared" si="19"/>
        <v/>
      </c>
      <c r="H470" s="88" t="str">
        <f t="shared" si="20"/>
        <v/>
      </c>
    </row>
    <row r="471" spans="2:8" x14ac:dyDescent="0.25">
      <c r="B471" s="82" t="str">
        <f t="shared" si="18"/>
        <v/>
      </c>
      <c r="C471" s="83"/>
      <c r="D471" s="83"/>
      <c r="E471" s="83"/>
      <c r="F471" s="84"/>
      <c r="G471" s="18" t="str">
        <f t="shared" si="19"/>
        <v/>
      </c>
      <c r="H471" s="88" t="str">
        <f t="shared" si="20"/>
        <v/>
      </c>
    </row>
    <row r="472" spans="2:8" x14ac:dyDescent="0.25">
      <c r="B472" s="82" t="str">
        <f t="shared" si="18"/>
        <v/>
      </c>
      <c r="C472" s="83"/>
      <c r="D472" s="83"/>
      <c r="E472" s="83"/>
      <c r="F472" s="84"/>
      <c r="G472" s="18" t="str">
        <f t="shared" si="19"/>
        <v/>
      </c>
      <c r="H472" s="88" t="str">
        <f t="shared" si="20"/>
        <v/>
      </c>
    </row>
    <row r="473" spans="2:8" x14ac:dyDescent="0.25">
      <c r="B473" s="82" t="str">
        <f t="shared" ref="B473:B498" si="21">IF($K457="","",K457)</f>
        <v/>
      </c>
      <c r="C473" s="83"/>
      <c r="D473" s="83"/>
      <c r="E473" s="83"/>
      <c r="F473" s="84"/>
      <c r="G473" s="18" t="str">
        <f t="shared" ref="G473:G498" si="22">IF($K457="","",L457)</f>
        <v/>
      </c>
      <c r="H473" s="88" t="str">
        <f t="shared" ref="H473:H498" si="23">IF($K457="","",M457)</f>
        <v/>
      </c>
    </row>
    <row r="474" spans="2:8" x14ac:dyDescent="0.25">
      <c r="B474" s="82" t="str">
        <f t="shared" si="21"/>
        <v/>
      </c>
      <c r="C474" s="83"/>
      <c r="D474" s="83"/>
      <c r="E474" s="83"/>
      <c r="F474" s="84"/>
      <c r="G474" s="18" t="str">
        <f t="shared" si="22"/>
        <v/>
      </c>
      <c r="H474" s="88" t="str">
        <f t="shared" si="23"/>
        <v/>
      </c>
    </row>
    <row r="475" spans="2:8" x14ac:dyDescent="0.25">
      <c r="B475" s="82" t="str">
        <f t="shared" si="21"/>
        <v/>
      </c>
      <c r="C475" s="83"/>
      <c r="D475" s="83"/>
      <c r="E475" s="83"/>
      <c r="F475" s="84"/>
      <c r="G475" s="18" t="str">
        <f t="shared" si="22"/>
        <v/>
      </c>
      <c r="H475" s="88" t="str">
        <f t="shared" si="23"/>
        <v/>
      </c>
    </row>
    <row r="476" spans="2:8" x14ac:dyDescent="0.25">
      <c r="B476" s="82" t="str">
        <f t="shared" si="21"/>
        <v/>
      </c>
      <c r="C476" s="83"/>
      <c r="D476" s="83"/>
      <c r="E476" s="83"/>
      <c r="F476" s="84"/>
      <c r="G476" s="18" t="str">
        <f t="shared" si="22"/>
        <v/>
      </c>
      <c r="H476" s="88" t="str">
        <f t="shared" si="23"/>
        <v/>
      </c>
    </row>
    <row r="477" spans="2:8" x14ac:dyDescent="0.25">
      <c r="B477" s="82" t="str">
        <f t="shared" si="21"/>
        <v/>
      </c>
      <c r="C477" s="83"/>
      <c r="D477" s="83"/>
      <c r="E477" s="83"/>
      <c r="F477" s="84"/>
      <c r="G477" s="18" t="str">
        <f t="shared" si="22"/>
        <v/>
      </c>
      <c r="H477" s="88" t="str">
        <f t="shared" si="23"/>
        <v/>
      </c>
    </row>
    <row r="478" spans="2:8" x14ac:dyDescent="0.25">
      <c r="B478" s="82" t="str">
        <f t="shared" si="21"/>
        <v/>
      </c>
      <c r="C478" s="83"/>
      <c r="D478" s="83"/>
      <c r="E478" s="83"/>
      <c r="F478" s="84"/>
      <c r="G478" s="18" t="str">
        <f t="shared" si="22"/>
        <v/>
      </c>
      <c r="H478" s="88" t="str">
        <f t="shared" si="23"/>
        <v/>
      </c>
    </row>
    <row r="479" spans="2:8" x14ac:dyDescent="0.25">
      <c r="B479" s="82" t="str">
        <f t="shared" si="21"/>
        <v/>
      </c>
      <c r="C479" s="83"/>
      <c r="D479" s="83"/>
      <c r="E479" s="83"/>
      <c r="F479" s="84"/>
      <c r="G479" s="18" t="str">
        <f t="shared" si="22"/>
        <v/>
      </c>
      <c r="H479" s="88" t="str">
        <f t="shared" si="23"/>
        <v/>
      </c>
    </row>
    <row r="480" spans="2:8" x14ac:dyDescent="0.25">
      <c r="B480" s="82" t="str">
        <f t="shared" si="21"/>
        <v/>
      </c>
      <c r="C480" s="83"/>
      <c r="D480" s="83"/>
      <c r="E480" s="83"/>
      <c r="F480" s="84"/>
      <c r="G480" s="18" t="str">
        <f t="shared" si="22"/>
        <v/>
      </c>
      <c r="H480" s="88" t="str">
        <f t="shared" si="23"/>
        <v/>
      </c>
    </row>
    <row r="481" spans="2:8" x14ac:dyDescent="0.25">
      <c r="B481" s="82" t="str">
        <f t="shared" si="21"/>
        <v/>
      </c>
      <c r="C481" s="83"/>
      <c r="D481" s="83"/>
      <c r="E481" s="83"/>
      <c r="F481" s="84"/>
      <c r="G481" s="18" t="str">
        <f t="shared" si="22"/>
        <v/>
      </c>
      <c r="H481" s="88" t="str">
        <f t="shared" si="23"/>
        <v/>
      </c>
    </row>
    <row r="482" spans="2:8" x14ac:dyDescent="0.25">
      <c r="B482" s="82" t="str">
        <f t="shared" si="21"/>
        <v/>
      </c>
      <c r="C482" s="83"/>
      <c r="D482" s="83"/>
      <c r="E482" s="83"/>
      <c r="F482" s="84"/>
      <c r="G482" s="18" t="str">
        <f t="shared" si="22"/>
        <v/>
      </c>
      <c r="H482" s="88" t="str">
        <f t="shared" si="23"/>
        <v/>
      </c>
    </row>
    <row r="483" spans="2:8" x14ac:dyDescent="0.25">
      <c r="B483" s="82" t="str">
        <f t="shared" si="21"/>
        <v/>
      </c>
      <c r="C483" s="83"/>
      <c r="D483" s="83"/>
      <c r="E483" s="83"/>
      <c r="F483" s="84"/>
      <c r="G483" s="18" t="str">
        <f t="shared" si="22"/>
        <v/>
      </c>
      <c r="H483" s="88" t="str">
        <f t="shared" si="23"/>
        <v/>
      </c>
    </row>
    <row r="484" spans="2:8" x14ac:dyDescent="0.25">
      <c r="B484" s="82" t="str">
        <f t="shared" si="21"/>
        <v/>
      </c>
      <c r="C484" s="83"/>
      <c r="D484" s="83"/>
      <c r="E484" s="83"/>
      <c r="F484" s="84"/>
      <c r="G484" s="18" t="str">
        <f t="shared" si="22"/>
        <v/>
      </c>
      <c r="H484" s="88" t="str">
        <f t="shared" si="23"/>
        <v/>
      </c>
    </row>
    <row r="485" spans="2:8" x14ac:dyDescent="0.25">
      <c r="B485" s="82" t="str">
        <f t="shared" si="21"/>
        <v/>
      </c>
      <c r="C485" s="83"/>
      <c r="D485" s="83"/>
      <c r="E485" s="83"/>
      <c r="F485" s="84"/>
      <c r="G485" s="18" t="str">
        <f t="shared" si="22"/>
        <v/>
      </c>
      <c r="H485" s="88" t="str">
        <f t="shared" si="23"/>
        <v/>
      </c>
    </row>
    <row r="486" spans="2:8" x14ac:dyDescent="0.25">
      <c r="B486" s="82" t="str">
        <f t="shared" si="21"/>
        <v/>
      </c>
      <c r="C486" s="83"/>
      <c r="D486" s="83"/>
      <c r="E486" s="83"/>
      <c r="F486" s="84"/>
      <c r="G486" s="18" t="str">
        <f t="shared" si="22"/>
        <v/>
      </c>
      <c r="H486" s="88" t="str">
        <f t="shared" si="23"/>
        <v/>
      </c>
    </row>
    <row r="487" spans="2:8" x14ac:dyDescent="0.25">
      <c r="B487" s="82" t="str">
        <f t="shared" si="21"/>
        <v/>
      </c>
      <c r="C487" s="83"/>
      <c r="D487" s="83"/>
      <c r="E487" s="83"/>
      <c r="F487" s="84"/>
      <c r="G487" s="18" t="str">
        <f t="shared" si="22"/>
        <v/>
      </c>
      <c r="H487" s="88" t="str">
        <f t="shared" si="23"/>
        <v/>
      </c>
    </row>
    <row r="488" spans="2:8" x14ac:dyDescent="0.25">
      <c r="B488" s="82" t="str">
        <f t="shared" si="21"/>
        <v/>
      </c>
      <c r="C488" s="83"/>
      <c r="D488" s="83"/>
      <c r="E488" s="83"/>
      <c r="F488" s="84"/>
      <c r="G488" s="18" t="str">
        <f t="shared" si="22"/>
        <v/>
      </c>
      <c r="H488" s="88" t="str">
        <f t="shared" si="23"/>
        <v/>
      </c>
    </row>
    <row r="489" spans="2:8" x14ac:dyDescent="0.25">
      <c r="B489" s="82" t="str">
        <f t="shared" si="21"/>
        <v/>
      </c>
      <c r="C489" s="83"/>
      <c r="D489" s="83"/>
      <c r="E489" s="83"/>
      <c r="F489" s="84"/>
      <c r="G489" s="18" t="str">
        <f t="shared" si="22"/>
        <v/>
      </c>
      <c r="H489" s="88" t="str">
        <f t="shared" si="23"/>
        <v/>
      </c>
    </row>
    <row r="490" spans="2:8" x14ac:dyDescent="0.25">
      <c r="B490" s="82" t="str">
        <f t="shared" si="21"/>
        <v/>
      </c>
      <c r="C490" s="83"/>
      <c r="D490" s="83"/>
      <c r="E490" s="83"/>
      <c r="F490" s="84"/>
      <c r="G490" s="18" t="str">
        <f t="shared" si="22"/>
        <v/>
      </c>
      <c r="H490" s="88" t="str">
        <f t="shared" si="23"/>
        <v/>
      </c>
    </row>
    <row r="491" spans="2:8" x14ac:dyDescent="0.25">
      <c r="B491" s="82" t="str">
        <f t="shared" si="21"/>
        <v/>
      </c>
      <c r="C491" s="83"/>
      <c r="D491" s="83"/>
      <c r="E491" s="83"/>
      <c r="F491" s="84"/>
      <c r="G491" s="18" t="str">
        <f t="shared" si="22"/>
        <v/>
      </c>
      <c r="H491" s="88" t="str">
        <f t="shared" si="23"/>
        <v/>
      </c>
    </row>
    <row r="492" spans="2:8" x14ac:dyDescent="0.25">
      <c r="B492" s="82" t="str">
        <f t="shared" si="21"/>
        <v/>
      </c>
      <c r="C492" s="83"/>
      <c r="D492" s="83"/>
      <c r="E492" s="83"/>
      <c r="F492" s="84"/>
      <c r="G492" s="18" t="str">
        <f t="shared" si="22"/>
        <v/>
      </c>
      <c r="H492" s="88" t="str">
        <f t="shared" si="23"/>
        <v/>
      </c>
    </row>
    <row r="493" spans="2:8" x14ac:dyDescent="0.25">
      <c r="B493" s="82" t="str">
        <f t="shared" si="21"/>
        <v/>
      </c>
      <c r="C493" s="83"/>
      <c r="D493" s="83"/>
      <c r="E493" s="83"/>
      <c r="F493" s="84"/>
      <c r="G493" s="18" t="str">
        <f t="shared" si="22"/>
        <v/>
      </c>
      <c r="H493" s="88" t="str">
        <f t="shared" si="23"/>
        <v/>
      </c>
    </row>
    <row r="494" spans="2:8" x14ac:dyDescent="0.25">
      <c r="B494" s="82" t="str">
        <f t="shared" si="21"/>
        <v/>
      </c>
      <c r="C494" s="83"/>
      <c r="D494" s="83"/>
      <c r="E494" s="83"/>
      <c r="F494" s="84"/>
      <c r="G494" s="18" t="str">
        <f t="shared" si="22"/>
        <v/>
      </c>
      <c r="H494" s="88" t="str">
        <f t="shared" si="23"/>
        <v/>
      </c>
    </row>
    <row r="495" spans="2:8" x14ac:dyDescent="0.25">
      <c r="B495" s="82" t="str">
        <f t="shared" si="21"/>
        <v/>
      </c>
      <c r="C495" s="83"/>
      <c r="D495" s="83"/>
      <c r="E495" s="83"/>
      <c r="F495" s="84"/>
      <c r="G495" s="18" t="str">
        <f t="shared" si="22"/>
        <v/>
      </c>
      <c r="H495" s="88" t="str">
        <f t="shared" si="23"/>
        <v/>
      </c>
    </row>
    <row r="496" spans="2:8" x14ac:dyDescent="0.25">
      <c r="B496" s="82" t="str">
        <f t="shared" si="21"/>
        <v/>
      </c>
      <c r="C496" s="83"/>
      <c r="D496" s="83"/>
      <c r="E496" s="83"/>
      <c r="F496" s="84"/>
      <c r="G496" s="18" t="str">
        <f t="shared" si="22"/>
        <v/>
      </c>
      <c r="H496" s="88" t="str">
        <f t="shared" si="23"/>
        <v/>
      </c>
    </row>
    <row r="497" spans="1:8" x14ac:dyDescent="0.25">
      <c r="B497" s="82" t="str">
        <f t="shared" si="21"/>
        <v/>
      </c>
      <c r="C497" s="83"/>
      <c r="D497" s="83"/>
      <c r="E497" s="83"/>
      <c r="F497" s="84"/>
      <c r="G497" s="18" t="str">
        <f t="shared" si="22"/>
        <v/>
      </c>
      <c r="H497" s="88" t="str">
        <f t="shared" si="23"/>
        <v/>
      </c>
    </row>
    <row r="498" spans="1:8" x14ac:dyDescent="0.25">
      <c r="B498" s="82" t="str">
        <f t="shared" si="21"/>
        <v/>
      </c>
      <c r="C498" s="83"/>
      <c r="D498" s="83"/>
      <c r="E498" s="83"/>
      <c r="F498" s="84"/>
      <c r="G498" s="18" t="str">
        <f t="shared" si="22"/>
        <v/>
      </c>
      <c r="H498" s="88" t="str">
        <f t="shared" si="23"/>
        <v/>
      </c>
    </row>
    <row r="499" spans="1:8" customFormat="1" x14ac:dyDescent="0.25">
      <c r="A499" s="48">
        <v>0</v>
      </c>
      <c r="B499" s="48"/>
      <c r="C499" s="48"/>
      <c r="D499" s="48"/>
      <c r="E499" s="48"/>
      <c r="F499" s="48"/>
      <c r="G499" s="48"/>
      <c r="H499" s="48"/>
    </row>
    <row r="500" spans="1:8" x14ac:dyDescent="0.25">
      <c r="B500" s="49"/>
    </row>
    <row r="501" spans="1:8" x14ac:dyDescent="0.25">
      <c r="B501" s="49"/>
    </row>
    <row r="502" spans="1:8" x14ac:dyDescent="0.25">
      <c r="B502" s="49"/>
    </row>
    <row r="503" spans="1:8" x14ac:dyDescent="0.25">
      <c r="B503" s="49"/>
    </row>
    <row r="504" spans="1:8" x14ac:dyDescent="0.25">
      <c r="B504" s="49"/>
    </row>
    <row r="505" spans="1:8" x14ac:dyDescent="0.25">
      <c r="B505" s="49"/>
    </row>
    <row r="506" spans="1:8" x14ac:dyDescent="0.25">
      <c r="B506" s="49"/>
    </row>
    <row r="507" spans="1:8" x14ac:dyDescent="0.25">
      <c r="B507" s="49"/>
    </row>
    <row r="508" spans="1:8" x14ac:dyDescent="0.25">
      <c r="B508" s="49"/>
    </row>
    <row r="509" spans="1:8" x14ac:dyDescent="0.25">
      <c r="B509" s="49"/>
    </row>
    <row r="510" spans="1:8" x14ac:dyDescent="0.25">
      <c r="B510" s="49"/>
    </row>
    <row r="511" spans="1:8" x14ac:dyDescent="0.25">
      <c r="B511" s="49"/>
    </row>
    <row r="512" spans="1:8" x14ac:dyDescent="0.25">
      <c r="B512" s="49"/>
    </row>
    <row r="513" spans="2:2" x14ac:dyDescent="0.25">
      <c r="B513" s="49"/>
    </row>
    <row r="514" spans="2:2" x14ac:dyDescent="0.25">
      <c r="B514" s="49"/>
    </row>
    <row r="515" spans="2:2" x14ac:dyDescent="0.25">
      <c r="B515" s="49"/>
    </row>
    <row r="516" spans="2:2" x14ac:dyDescent="0.25">
      <c r="B516" s="49"/>
    </row>
    <row r="517" spans="2:2" x14ac:dyDescent="0.25">
      <c r="B517" s="49"/>
    </row>
    <row r="518" spans="2:2" x14ac:dyDescent="0.25">
      <c r="B518" s="49"/>
    </row>
    <row r="519" spans="2:2" x14ac:dyDescent="0.25">
      <c r="B519" s="49"/>
    </row>
    <row r="520" spans="2:2" x14ac:dyDescent="0.25">
      <c r="B520" s="49"/>
    </row>
    <row r="521" spans="2:2" x14ac:dyDescent="0.25">
      <c r="B521" s="49"/>
    </row>
    <row r="522" spans="2:2" x14ac:dyDescent="0.25">
      <c r="B522" s="49"/>
    </row>
    <row r="523" spans="2:2" x14ac:dyDescent="0.25">
      <c r="B523" s="49"/>
    </row>
    <row r="524" spans="2:2" x14ac:dyDescent="0.25">
      <c r="B524" s="49"/>
    </row>
    <row r="525" spans="2:2" x14ac:dyDescent="0.25">
      <c r="B525" s="49"/>
    </row>
    <row r="526" spans="2:2" x14ac:dyDescent="0.25">
      <c r="B526" s="49"/>
    </row>
    <row r="527" spans="2:2" x14ac:dyDescent="0.25">
      <c r="B527" s="49"/>
    </row>
    <row r="528" spans="2:2" x14ac:dyDescent="0.25">
      <c r="B528" s="49"/>
    </row>
    <row r="529" spans="2:2" x14ac:dyDescent="0.25">
      <c r="B529" s="49"/>
    </row>
    <row r="530" spans="2:2" x14ac:dyDescent="0.25">
      <c r="B530" s="49"/>
    </row>
    <row r="531" spans="2:2" x14ac:dyDescent="0.25">
      <c r="B531" s="49"/>
    </row>
    <row r="532" spans="2:2" x14ac:dyDescent="0.25">
      <c r="B532" s="49"/>
    </row>
    <row r="533" spans="2:2" x14ac:dyDescent="0.25">
      <c r="B533" s="49"/>
    </row>
    <row r="534" spans="2:2" x14ac:dyDescent="0.25">
      <c r="B534" s="49"/>
    </row>
    <row r="535" spans="2:2" x14ac:dyDescent="0.25">
      <c r="B535" s="49"/>
    </row>
    <row r="536" spans="2:2" x14ac:dyDescent="0.25">
      <c r="B536" s="49"/>
    </row>
    <row r="537" spans="2:2" x14ac:dyDescent="0.25">
      <c r="B537" s="49"/>
    </row>
    <row r="538" spans="2:2" x14ac:dyDescent="0.25">
      <c r="B538" s="49"/>
    </row>
    <row r="539" spans="2:2" x14ac:dyDescent="0.25">
      <c r="B539" s="49"/>
    </row>
    <row r="540" spans="2:2" x14ac:dyDescent="0.25">
      <c r="B540" s="49"/>
    </row>
    <row r="541" spans="2:2" x14ac:dyDescent="0.25">
      <c r="B541" s="49"/>
    </row>
    <row r="542" spans="2:2" x14ac:dyDescent="0.25">
      <c r="B542" s="49"/>
    </row>
    <row r="543" spans="2:2" x14ac:dyDescent="0.25">
      <c r="B543" s="49"/>
    </row>
    <row r="544" spans="2:2" x14ac:dyDescent="0.25">
      <c r="B544" s="49"/>
    </row>
    <row r="545" spans="2:2" x14ac:dyDescent="0.25">
      <c r="B545" s="49"/>
    </row>
    <row r="546" spans="2:2" x14ac:dyDescent="0.25">
      <c r="B546" s="49"/>
    </row>
    <row r="547" spans="2:2" x14ac:dyDescent="0.25">
      <c r="B547" s="49"/>
    </row>
    <row r="548" spans="2:2" x14ac:dyDescent="0.25">
      <c r="B548" s="49"/>
    </row>
    <row r="549" spans="2:2" x14ac:dyDescent="0.25">
      <c r="B549" s="49"/>
    </row>
    <row r="550" spans="2:2" x14ac:dyDescent="0.25">
      <c r="B550" s="49"/>
    </row>
    <row r="551" spans="2:2" x14ac:dyDescent="0.25">
      <c r="B551" s="49"/>
    </row>
    <row r="552" spans="2:2" x14ac:dyDescent="0.25">
      <c r="B552" s="49"/>
    </row>
    <row r="553" spans="2:2" x14ac:dyDescent="0.25">
      <c r="B553" s="49"/>
    </row>
    <row r="554" spans="2:2" x14ac:dyDescent="0.25">
      <c r="B554" s="49"/>
    </row>
    <row r="555" spans="2:2" x14ac:dyDescent="0.25">
      <c r="B555" s="49"/>
    </row>
    <row r="556" spans="2:2" x14ac:dyDescent="0.25">
      <c r="B556" s="49"/>
    </row>
    <row r="557" spans="2:2" x14ac:dyDescent="0.25">
      <c r="B557" s="49"/>
    </row>
    <row r="558" spans="2:2" x14ac:dyDescent="0.25">
      <c r="B558" s="49"/>
    </row>
    <row r="559" spans="2:2" x14ac:dyDescent="0.25">
      <c r="B559" s="49"/>
    </row>
    <row r="560" spans="2:2" x14ac:dyDescent="0.25">
      <c r="B560" s="49"/>
    </row>
    <row r="561" spans="2:2" x14ac:dyDescent="0.25">
      <c r="B561" s="49"/>
    </row>
    <row r="562" spans="2:2" x14ac:dyDescent="0.25">
      <c r="B562" s="49"/>
    </row>
    <row r="563" spans="2:2" x14ac:dyDescent="0.25">
      <c r="B563" s="49"/>
    </row>
    <row r="564" spans="2:2" x14ac:dyDescent="0.25">
      <c r="B564" s="49"/>
    </row>
    <row r="565" spans="2:2" x14ac:dyDescent="0.25">
      <c r="B565" s="49"/>
    </row>
    <row r="566" spans="2:2" x14ac:dyDescent="0.25">
      <c r="B566" s="49"/>
    </row>
    <row r="567" spans="2:2" x14ac:dyDescent="0.25">
      <c r="B567" s="49"/>
    </row>
    <row r="568" spans="2:2" x14ac:dyDescent="0.25">
      <c r="B568" s="49"/>
    </row>
    <row r="569" spans="2:2" x14ac:dyDescent="0.25">
      <c r="B569" s="49"/>
    </row>
    <row r="570" spans="2:2" x14ac:dyDescent="0.25">
      <c r="B570" s="49"/>
    </row>
    <row r="571" spans="2:2" x14ac:dyDescent="0.25">
      <c r="B571" s="49"/>
    </row>
    <row r="572" spans="2:2" x14ac:dyDescent="0.25">
      <c r="B572" s="49"/>
    </row>
    <row r="573" spans="2:2" x14ac:dyDescent="0.25">
      <c r="B573" s="49"/>
    </row>
    <row r="574" spans="2:2" x14ac:dyDescent="0.25">
      <c r="B574" s="49"/>
    </row>
    <row r="575" spans="2:2" x14ac:dyDescent="0.25">
      <c r="B575" s="49"/>
    </row>
    <row r="576" spans="2:2" x14ac:dyDescent="0.25">
      <c r="B576" s="49"/>
    </row>
    <row r="577" spans="2:2" x14ac:dyDescent="0.25">
      <c r="B577" s="49"/>
    </row>
    <row r="578" spans="2:2" x14ac:dyDescent="0.25">
      <c r="B578" s="49"/>
    </row>
    <row r="579" spans="2:2" x14ac:dyDescent="0.25">
      <c r="B579" s="49"/>
    </row>
    <row r="580" spans="2:2" x14ac:dyDescent="0.25">
      <c r="B580" s="49"/>
    </row>
    <row r="581" spans="2:2" x14ac:dyDescent="0.25">
      <c r="B581" s="49"/>
    </row>
    <row r="582" spans="2:2" x14ac:dyDescent="0.25">
      <c r="B582" s="49"/>
    </row>
    <row r="583" spans="2:2" x14ac:dyDescent="0.25">
      <c r="B583" s="49"/>
    </row>
    <row r="584" spans="2:2" x14ac:dyDescent="0.25">
      <c r="B584" s="49"/>
    </row>
    <row r="585" spans="2:2" x14ac:dyDescent="0.25">
      <c r="B585" s="49"/>
    </row>
    <row r="586" spans="2:2" x14ac:dyDescent="0.25">
      <c r="B586" s="49"/>
    </row>
    <row r="587" spans="2:2" x14ac:dyDescent="0.25">
      <c r="B587" s="49"/>
    </row>
    <row r="588" spans="2:2" x14ac:dyDescent="0.25">
      <c r="B588" s="49"/>
    </row>
    <row r="589" spans="2:2" x14ac:dyDescent="0.25">
      <c r="B589" s="49"/>
    </row>
    <row r="590" spans="2:2" x14ac:dyDescent="0.25">
      <c r="B590" s="49"/>
    </row>
    <row r="591" spans="2:2" x14ac:dyDescent="0.25">
      <c r="B591" s="49"/>
    </row>
    <row r="592" spans="2:2" x14ac:dyDescent="0.25">
      <c r="B592" s="49"/>
    </row>
    <row r="593" spans="2:2" x14ac:dyDescent="0.25">
      <c r="B593" s="49"/>
    </row>
    <row r="594" spans="2:2" x14ac:dyDescent="0.25">
      <c r="B594" s="49"/>
    </row>
    <row r="595" spans="2:2" x14ac:dyDescent="0.25">
      <c r="B595" s="49"/>
    </row>
    <row r="596" spans="2:2" x14ac:dyDescent="0.25">
      <c r="B596" s="49"/>
    </row>
    <row r="597" spans="2:2" x14ac:dyDescent="0.25">
      <c r="B597" s="49"/>
    </row>
    <row r="598" spans="2:2" x14ac:dyDescent="0.25">
      <c r="B598" s="49"/>
    </row>
    <row r="599" spans="2:2" x14ac:dyDescent="0.25">
      <c r="B599" s="49"/>
    </row>
    <row r="600" spans="2:2" x14ac:dyDescent="0.25">
      <c r="B600" s="49"/>
    </row>
    <row r="601" spans="2:2" x14ac:dyDescent="0.25">
      <c r="B601" s="49"/>
    </row>
    <row r="602" spans="2:2" x14ac:dyDescent="0.25">
      <c r="B602" s="49"/>
    </row>
    <row r="603" spans="2:2" x14ac:dyDescent="0.25">
      <c r="B603" s="49"/>
    </row>
    <row r="604" spans="2:2" x14ac:dyDescent="0.25">
      <c r="B604" s="49"/>
    </row>
    <row r="605" spans="2:2" x14ac:dyDescent="0.25">
      <c r="B605" s="49"/>
    </row>
    <row r="606" spans="2:2" x14ac:dyDescent="0.25">
      <c r="B606" s="49"/>
    </row>
    <row r="607" spans="2:2" x14ac:dyDescent="0.25">
      <c r="B607" s="49"/>
    </row>
    <row r="608" spans="2:2" x14ac:dyDescent="0.25">
      <c r="B608" s="49"/>
    </row>
    <row r="609" spans="2:2" x14ac:dyDescent="0.25">
      <c r="B609" s="49"/>
    </row>
    <row r="610" spans="2:2" x14ac:dyDescent="0.25">
      <c r="B610" s="49"/>
    </row>
    <row r="611" spans="2:2" x14ac:dyDescent="0.25">
      <c r="B611" s="49"/>
    </row>
    <row r="612" spans="2:2" x14ac:dyDescent="0.25">
      <c r="B612" s="49"/>
    </row>
    <row r="613" spans="2:2" x14ac:dyDescent="0.25">
      <c r="B613" s="49"/>
    </row>
    <row r="614" spans="2:2" x14ac:dyDescent="0.25">
      <c r="B614" s="49"/>
    </row>
    <row r="615" spans="2:2" x14ac:dyDescent="0.25">
      <c r="B615" s="49"/>
    </row>
    <row r="616" spans="2:2" x14ac:dyDescent="0.25">
      <c r="B616" s="49"/>
    </row>
    <row r="617" spans="2:2" x14ac:dyDescent="0.25">
      <c r="B617" s="49"/>
    </row>
    <row r="618" spans="2:2" x14ac:dyDescent="0.25">
      <c r="B618" s="49"/>
    </row>
    <row r="619" spans="2:2" x14ac:dyDescent="0.25">
      <c r="B619" s="49"/>
    </row>
    <row r="620" spans="2:2" x14ac:dyDescent="0.25">
      <c r="B620" s="49"/>
    </row>
    <row r="621" spans="2:2" x14ac:dyDescent="0.25">
      <c r="B621" s="49"/>
    </row>
    <row r="622" spans="2:2" x14ac:dyDescent="0.25">
      <c r="B622" s="49"/>
    </row>
    <row r="623" spans="2:2" x14ac:dyDescent="0.25">
      <c r="B623" s="49"/>
    </row>
    <row r="624" spans="2:2" x14ac:dyDescent="0.25">
      <c r="B624" s="49"/>
    </row>
    <row r="625" spans="2:2" x14ac:dyDescent="0.25">
      <c r="B625" s="49"/>
    </row>
    <row r="626" spans="2:2" x14ac:dyDescent="0.25">
      <c r="B626" s="49"/>
    </row>
    <row r="627" spans="2:2" x14ac:dyDescent="0.25">
      <c r="B627" s="49"/>
    </row>
    <row r="628" spans="2:2" x14ac:dyDescent="0.25">
      <c r="B628" s="49"/>
    </row>
    <row r="629" spans="2:2" x14ac:dyDescent="0.25">
      <c r="B629" s="49"/>
    </row>
    <row r="630" spans="2:2" x14ac:dyDescent="0.25">
      <c r="B630" s="49"/>
    </row>
    <row r="631" spans="2:2" x14ac:dyDescent="0.25">
      <c r="B631" s="49"/>
    </row>
    <row r="632" spans="2:2" x14ac:dyDescent="0.25">
      <c r="B632" s="49"/>
    </row>
    <row r="633" spans="2:2" x14ac:dyDescent="0.25">
      <c r="B633" s="49"/>
    </row>
    <row r="634" spans="2:2" x14ac:dyDescent="0.25">
      <c r="B634" s="49"/>
    </row>
    <row r="635" spans="2:2" x14ac:dyDescent="0.25">
      <c r="B635" s="49"/>
    </row>
    <row r="636" spans="2:2" x14ac:dyDescent="0.25">
      <c r="B636" s="49"/>
    </row>
    <row r="637" spans="2:2" x14ac:dyDescent="0.25">
      <c r="B637" s="49"/>
    </row>
    <row r="638" spans="2:2" x14ac:dyDescent="0.25">
      <c r="B638" s="49"/>
    </row>
    <row r="639" spans="2:2" x14ac:dyDescent="0.25">
      <c r="B639" s="49"/>
    </row>
    <row r="640" spans="2:2" x14ac:dyDescent="0.25">
      <c r="B640" s="49"/>
    </row>
    <row r="641" spans="2:2" x14ac:dyDescent="0.25">
      <c r="B641" s="49"/>
    </row>
    <row r="642" spans="2:2" x14ac:dyDescent="0.25">
      <c r="B642" s="49"/>
    </row>
    <row r="643" spans="2:2" x14ac:dyDescent="0.25">
      <c r="B643" s="49"/>
    </row>
    <row r="644" spans="2:2" x14ac:dyDescent="0.25">
      <c r="B644" s="49"/>
    </row>
    <row r="645" spans="2:2" x14ac:dyDescent="0.25">
      <c r="B645" s="49"/>
    </row>
    <row r="646" spans="2:2" x14ac:dyDescent="0.25">
      <c r="B646" s="49"/>
    </row>
    <row r="647" spans="2:2" x14ac:dyDescent="0.25">
      <c r="B647" s="49"/>
    </row>
    <row r="648" spans="2:2" x14ac:dyDescent="0.25">
      <c r="B648" s="49"/>
    </row>
    <row r="649" spans="2:2" x14ac:dyDescent="0.25">
      <c r="B649" s="49"/>
    </row>
    <row r="650" spans="2:2" x14ac:dyDescent="0.25">
      <c r="B650" s="49"/>
    </row>
    <row r="651" spans="2:2" x14ac:dyDescent="0.25">
      <c r="B651" s="49"/>
    </row>
    <row r="652" spans="2:2" x14ac:dyDescent="0.25">
      <c r="B652" s="49"/>
    </row>
    <row r="653" spans="2:2" x14ac:dyDescent="0.25">
      <c r="B653" s="49"/>
    </row>
    <row r="654" spans="2:2" x14ac:dyDescent="0.25">
      <c r="B654" s="49"/>
    </row>
    <row r="655" spans="2:2" x14ac:dyDescent="0.25">
      <c r="B655" s="49"/>
    </row>
    <row r="656" spans="2:2" x14ac:dyDescent="0.25">
      <c r="B656" s="49"/>
    </row>
    <row r="657" spans="2:2" x14ac:dyDescent="0.25">
      <c r="B657" s="49"/>
    </row>
    <row r="658" spans="2:2" x14ac:dyDescent="0.25">
      <c r="B658" s="49"/>
    </row>
    <row r="659" spans="2:2" x14ac:dyDescent="0.25">
      <c r="B659" s="49"/>
    </row>
    <row r="660" spans="2:2" x14ac:dyDescent="0.25">
      <c r="B660" s="49"/>
    </row>
    <row r="661" spans="2:2" x14ac:dyDescent="0.25">
      <c r="B661" s="49"/>
    </row>
    <row r="662" spans="2:2" x14ac:dyDescent="0.25">
      <c r="B662" s="49"/>
    </row>
    <row r="663" spans="2:2" x14ac:dyDescent="0.25">
      <c r="B663" s="49"/>
    </row>
    <row r="664" spans="2:2" x14ac:dyDescent="0.25">
      <c r="B664" s="49"/>
    </row>
    <row r="665" spans="2:2" x14ac:dyDescent="0.25">
      <c r="B665" s="49"/>
    </row>
    <row r="666" spans="2:2" x14ac:dyDescent="0.25">
      <c r="B666" s="49"/>
    </row>
    <row r="667" spans="2:2" x14ac:dyDescent="0.25">
      <c r="B667" s="49"/>
    </row>
    <row r="668" spans="2:2" x14ac:dyDescent="0.25">
      <c r="B668" s="49"/>
    </row>
    <row r="669" spans="2:2" x14ac:dyDescent="0.25">
      <c r="B669" s="49"/>
    </row>
    <row r="670" spans="2:2" x14ac:dyDescent="0.25">
      <c r="B670" s="49"/>
    </row>
    <row r="671" spans="2:2" x14ac:dyDescent="0.25">
      <c r="B671" s="49"/>
    </row>
    <row r="672" spans="2:2" x14ac:dyDescent="0.25">
      <c r="B672" s="49"/>
    </row>
    <row r="673" spans="2:2" x14ac:dyDescent="0.25">
      <c r="B673" s="49"/>
    </row>
    <row r="674" spans="2:2" x14ac:dyDescent="0.25">
      <c r="B674" s="49"/>
    </row>
    <row r="675" spans="2:2" x14ac:dyDescent="0.25">
      <c r="B675" s="49"/>
    </row>
    <row r="676" spans="2:2" x14ac:dyDescent="0.25">
      <c r="B676" s="49"/>
    </row>
    <row r="677" spans="2:2" x14ac:dyDescent="0.25">
      <c r="B677" s="49"/>
    </row>
    <row r="678" spans="2:2" x14ac:dyDescent="0.25">
      <c r="B678" s="49"/>
    </row>
    <row r="679" spans="2:2" x14ac:dyDescent="0.25">
      <c r="B679" s="49"/>
    </row>
    <row r="680" spans="2:2" x14ac:dyDescent="0.25">
      <c r="B680" s="49"/>
    </row>
    <row r="681" spans="2:2" x14ac:dyDescent="0.25">
      <c r="B681" s="49"/>
    </row>
    <row r="682" spans="2:2" x14ac:dyDescent="0.25">
      <c r="B682" s="49"/>
    </row>
    <row r="683" spans="2:2" x14ac:dyDescent="0.25">
      <c r="B683" s="49"/>
    </row>
    <row r="684" spans="2:2" x14ac:dyDescent="0.25">
      <c r="B684" s="49"/>
    </row>
    <row r="685" spans="2:2" x14ac:dyDescent="0.25">
      <c r="B685" s="49"/>
    </row>
    <row r="686" spans="2:2" x14ac:dyDescent="0.25">
      <c r="B686" s="49"/>
    </row>
    <row r="687" spans="2:2" x14ac:dyDescent="0.25">
      <c r="B687" s="49"/>
    </row>
    <row r="688" spans="2:2" x14ac:dyDescent="0.25">
      <c r="B688" s="49"/>
    </row>
    <row r="689" spans="2:2" x14ac:dyDescent="0.25">
      <c r="B689" s="49"/>
    </row>
    <row r="690" spans="2:2" x14ac:dyDescent="0.25">
      <c r="B690" s="49"/>
    </row>
    <row r="691" spans="2:2" x14ac:dyDescent="0.25">
      <c r="B691" s="49"/>
    </row>
    <row r="692" spans="2:2" x14ac:dyDescent="0.25">
      <c r="B692" s="49"/>
    </row>
    <row r="693" spans="2:2" x14ac:dyDescent="0.25">
      <c r="B693" s="49"/>
    </row>
    <row r="694" spans="2:2" x14ac:dyDescent="0.25">
      <c r="B694" s="49"/>
    </row>
    <row r="695" spans="2:2" x14ac:dyDescent="0.25">
      <c r="B695" s="49"/>
    </row>
    <row r="696" spans="2:2" x14ac:dyDescent="0.25">
      <c r="B696" s="49"/>
    </row>
    <row r="697" spans="2:2" x14ac:dyDescent="0.25">
      <c r="B697" s="49"/>
    </row>
    <row r="698" spans="2:2" x14ac:dyDescent="0.25">
      <c r="B698" s="49"/>
    </row>
    <row r="699" spans="2:2" x14ac:dyDescent="0.25">
      <c r="B699" s="49"/>
    </row>
    <row r="700" spans="2:2" x14ac:dyDescent="0.25">
      <c r="B700" s="49"/>
    </row>
    <row r="701" spans="2:2" x14ac:dyDescent="0.25">
      <c r="B701" s="49"/>
    </row>
    <row r="702" spans="2:2" x14ac:dyDescent="0.25">
      <c r="B702" s="49"/>
    </row>
    <row r="703" spans="2:2" x14ac:dyDescent="0.25">
      <c r="B703" s="49"/>
    </row>
    <row r="704" spans="2:2" x14ac:dyDescent="0.25">
      <c r="B704" s="49"/>
    </row>
    <row r="705" spans="2:2" x14ac:dyDescent="0.25">
      <c r="B705" s="49"/>
    </row>
    <row r="706" spans="2:2" x14ac:dyDescent="0.25">
      <c r="B706" s="49"/>
    </row>
    <row r="707" spans="2:2" x14ac:dyDescent="0.25">
      <c r="B707" s="49"/>
    </row>
    <row r="708" spans="2:2" x14ac:dyDescent="0.25">
      <c r="B708" s="49"/>
    </row>
    <row r="709" spans="2:2" x14ac:dyDescent="0.25">
      <c r="B709" s="49"/>
    </row>
    <row r="710" spans="2:2" x14ac:dyDescent="0.25">
      <c r="B710" s="49"/>
    </row>
    <row r="711" spans="2:2" x14ac:dyDescent="0.25">
      <c r="B711" s="49"/>
    </row>
    <row r="712" spans="2:2" x14ac:dyDescent="0.25">
      <c r="B712" s="49"/>
    </row>
    <row r="713" spans="2:2" x14ac:dyDescent="0.25">
      <c r="B713" s="49"/>
    </row>
    <row r="714" spans="2:2" x14ac:dyDescent="0.25">
      <c r="B714" s="49"/>
    </row>
    <row r="715" spans="2:2" x14ac:dyDescent="0.25">
      <c r="B715" s="49"/>
    </row>
    <row r="716" spans="2:2" x14ac:dyDescent="0.25">
      <c r="B716" s="49"/>
    </row>
    <row r="717" spans="2:2" x14ac:dyDescent="0.25">
      <c r="B717" s="49"/>
    </row>
    <row r="718" spans="2:2" x14ac:dyDescent="0.25">
      <c r="B718" s="49"/>
    </row>
    <row r="719" spans="2:2" x14ac:dyDescent="0.25">
      <c r="B719" s="49"/>
    </row>
    <row r="720" spans="2:2" x14ac:dyDescent="0.25">
      <c r="B720" s="49"/>
    </row>
    <row r="721" spans="2:2" x14ac:dyDescent="0.25">
      <c r="B721" s="49"/>
    </row>
    <row r="722" spans="2:2" x14ac:dyDescent="0.25">
      <c r="B722" s="49"/>
    </row>
    <row r="723" spans="2:2" x14ac:dyDescent="0.25">
      <c r="B723" s="49"/>
    </row>
    <row r="724" spans="2:2" x14ac:dyDescent="0.25">
      <c r="B724" s="49"/>
    </row>
    <row r="725" spans="2:2" x14ac:dyDescent="0.25">
      <c r="B725" s="49"/>
    </row>
    <row r="726" spans="2:2" x14ac:dyDescent="0.25">
      <c r="B726" s="49"/>
    </row>
    <row r="727" spans="2:2" x14ac:dyDescent="0.25">
      <c r="B727" s="49"/>
    </row>
    <row r="728" spans="2:2" x14ac:dyDescent="0.25">
      <c r="B728" s="49"/>
    </row>
    <row r="729" spans="2:2" x14ac:dyDescent="0.25">
      <c r="B729" s="49"/>
    </row>
    <row r="730" spans="2:2" x14ac:dyDescent="0.25">
      <c r="B730" s="49"/>
    </row>
    <row r="731" spans="2:2" x14ac:dyDescent="0.25">
      <c r="B731" s="49"/>
    </row>
    <row r="732" spans="2:2" x14ac:dyDescent="0.25">
      <c r="B732" s="49"/>
    </row>
    <row r="733" spans="2:2" x14ac:dyDescent="0.25">
      <c r="B733" s="49"/>
    </row>
    <row r="734" spans="2:2" x14ac:dyDescent="0.25">
      <c r="B734" s="49"/>
    </row>
    <row r="735" spans="2:2" x14ac:dyDescent="0.25">
      <c r="B735" s="49"/>
    </row>
    <row r="736" spans="2:2" x14ac:dyDescent="0.25">
      <c r="B736" s="49"/>
    </row>
    <row r="737" spans="2:2" x14ac:dyDescent="0.25">
      <c r="B737" s="49"/>
    </row>
    <row r="738" spans="2:2" x14ac:dyDescent="0.25">
      <c r="B738" s="49"/>
    </row>
    <row r="739" spans="2:2" x14ac:dyDescent="0.25">
      <c r="B739" s="49"/>
    </row>
    <row r="740" spans="2:2" x14ac:dyDescent="0.25">
      <c r="B740" s="49"/>
    </row>
    <row r="741" spans="2:2" x14ac:dyDescent="0.25">
      <c r="B741" s="49"/>
    </row>
    <row r="742" spans="2:2" x14ac:dyDescent="0.25">
      <c r="B742" s="49"/>
    </row>
    <row r="743" spans="2:2" x14ac:dyDescent="0.25">
      <c r="B743" s="49"/>
    </row>
    <row r="744" spans="2:2" x14ac:dyDescent="0.25">
      <c r="B744" s="49"/>
    </row>
    <row r="745" spans="2:2" x14ac:dyDescent="0.25">
      <c r="B745" s="49"/>
    </row>
    <row r="746" spans="2:2" x14ac:dyDescent="0.25">
      <c r="B746" s="49"/>
    </row>
    <row r="747" spans="2:2" x14ac:dyDescent="0.25">
      <c r="B747" s="49"/>
    </row>
    <row r="748" spans="2:2" x14ac:dyDescent="0.25">
      <c r="B748" s="49"/>
    </row>
    <row r="749" spans="2:2" x14ac:dyDescent="0.25">
      <c r="B749" s="49"/>
    </row>
    <row r="750" spans="2:2" x14ac:dyDescent="0.25">
      <c r="B750" s="49"/>
    </row>
    <row r="751" spans="2:2" x14ac:dyDescent="0.25">
      <c r="B751" s="49"/>
    </row>
    <row r="752" spans="2:2" x14ac:dyDescent="0.25">
      <c r="B752" s="49"/>
    </row>
    <row r="753" spans="2:2" x14ac:dyDescent="0.25">
      <c r="B753" s="49"/>
    </row>
    <row r="754" spans="2:2" x14ac:dyDescent="0.25">
      <c r="B754" s="49"/>
    </row>
    <row r="755" spans="2:2" x14ac:dyDescent="0.25">
      <c r="B755" s="49"/>
    </row>
    <row r="756" spans="2:2" x14ac:dyDescent="0.25">
      <c r="B756" s="49"/>
    </row>
    <row r="757" spans="2:2" x14ac:dyDescent="0.25">
      <c r="B757" s="49"/>
    </row>
    <row r="758" spans="2:2" x14ac:dyDescent="0.25">
      <c r="B758" s="49"/>
    </row>
    <row r="759" spans="2:2" x14ac:dyDescent="0.25">
      <c r="B759" s="49"/>
    </row>
    <row r="760" spans="2:2" x14ac:dyDescent="0.25">
      <c r="B760" s="49"/>
    </row>
    <row r="761" spans="2:2" x14ac:dyDescent="0.25">
      <c r="B761" s="49"/>
    </row>
    <row r="762" spans="2:2" x14ac:dyDescent="0.25">
      <c r="B762" s="49"/>
    </row>
    <row r="763" spans="2:2" x14ac:dyDescent="0.25">
      <c r="B763" s="49"/>
    </row>
    <row r="764" spans="2:2" x14ac:dyDescent="0.25">
      <c r="B764" s="49"/>
    </row>
    <row r="765" spans="2:2" x14ac:dyDescent="0.25">
      <c r="B765" s="49"/>
    </row>
    <row r="766" spans="2:2" x14ac:dyDescent="0.25">
      <c r="B766" s="49"/>
    </row>
    <row r="767" spans="2:2" x14ac:dyDescent="0.25">
      <c r="B767" s="49"/>
    </row>
    <row r="768" spans="2:2" x14ac:dyDescent="0.25">
      <c r="B768" s="49"/>
    </row>
    <row r="769" spans="2:2" x14ac:dyDescent="0.25">
      <c r="B769" s="49"/>
    </row>
    <row r="770" spans="2:2" x14ac:dyDescent="0.25">
      <c r="B770" s="49"/>
    </row>
    <row r="771" spans="2:2" x14ac:dyDescent="0.25">
      <c r="B771" s="49"/>
    </row>
    <row r="772" spans="2:2" x14ac:dyDescent="0.25">
      <c r="B772" s="49"/>
    </row>
    <row r="773" spans="2:2" x14ac:dyDescent="0.25">
      <c r="B773" s="49"/>
    </row>
    <row r="774" spans="2:2" x14ac:dyDescent="0.25">
      <c r="B774" s="49"/>
    </row>
    <row r="775" spans="2:2" x14ac:dyDescent="0.25">
      <c r="B775" s="49"/>
    </row>
    <row r="776" spans="2:2" x14ac:dyDescent="0.25">
      <c r="B776" s="49"/>
    </row>
    <row r="777" spans="2:2" x14ac:dyDescent="0.25">
      <c r="B777" s="49"/>
    </row>
    <row r="778" spans="2:2" x14ac:dyDescent="0.25">
      <c r="B778" s="49"/>
    </row>
    <row r="779" spans="2:2" x14ac:dyDescent="0.25">
      <c r="B779" s="49"/>
    </row>
    <row r="780" spans="2:2" x14ac:dyDescent="0.25">
      <c r="B780" s="49"/>
    </row>
    <row r="781" spans="2:2" x14ac:dyDescent="0.25">
      <c r="B781" s="49"/>
    </row>
    <row r="782" spans="2:2" x14ac:dyDescent="0.25">
      <c r="B782" s="49"/>
    </row>
    <row r="783" spans="2:2" x14ac:dyDescent="0.25">
      <c r="B783" s="49"/>
    </row>
    <row r="784" spans="2:2" x14ac:dyDescent="0.25">
      <c r="B784" s="49"/>
    </row>
    <row r="785" spans="2:2" x14ac:dyDescent="0.25">
      <c r="B785" s="49"/>
    </row>
    <row r="786" spans="2:2" x14ac:dyDescent="0.25">
      <c r="B786" s="49"/>
    </row>
    <row r="787" spans="2:2" x14ac:dyDescent="0.25">
      <c r="B787" s="49"/>
    </row>
    <row r="788" spans="2:2" x14ac:dyDescent="0.25">
      <c r="B788" s="49"/>
    </row>
    <row r="789" spans="2:2" x14ac:dyDescent="0.25">
      <c r="B789" s="49"/>
    </row>
    <row r="790" spans="2:2" x14ac:dyDescent="0.25">
      <c r="B790" s="49"/>
    </row>
    <row r="791" spans="2:2" x14ac:dyDescent="0.25">
      <c r="B791" s="49"/>
    </row>
    <row r="792" spans="2:2" x14ac:dyDescent="0.25">
      <c r="B792" s="49"/>
    </row>
    <row r="793" spans="2:2" x14ac:dyDescent="0.25">
      <c r="B793" s="49"/>
    </row>
    <row r="794" spans="2:2" x14ac:dyDescent="0.25">
      <c r="B794" s="49"/>
    </row>
    <row r="795" spans="2:2" x14ac:dyDescent="0.25">
      <c r="B795" s="49"/>
    </row>
    <row r="796" spans="2:2" x14ac:dyDescent="0.25">
      <c r="B796" s="49"/>
    </row>
    <row r="797" spans="2:2" x14ac:dyDescent="0.25">
      <c r="B797" s="49"/>
    </row>
    <row r="798" spans="2:2" x14ac:dyDescent="0.25">
      <c r="B798" s="49"/>
    </row>
    <row r="799" spans="2:2" x14ac:dyDescent="0.25">
      <c r="B799" s="49"/>
    </row>
    <row r="800" spans="2:2" x14ac:dyDescent="0.25">
      <c r="B800" s="49"/>
    </row>
    <row r="801" spans="2:2" x14ac:dyDescent="0.25">
      <c r="B801" s="49"/>
    </row>
    <row r="802" spans="2:2" x14ac:dyDescent="0.25">
      <c r="B802" s="49"/>
    </row>
    <row r="803" spans="2:2" x14ac:dyDescent="0.25">
      <c r="B803" s="49"/>
    </row>
    <row r="804" spans="2:2" x14ac:dyDescent="0.25">
      <c r="B804" s="49"/>
    </row>
    <row r="805" spans="2:2" x14ac:dyDescent="0.25">
      <c r="B805" s="49"/>
    </row>
    <row r="806" spans="2:2" x14ac:dyDescent="0.25">
      <c r="B806" s="49"/>
    </row>
    <row r="807" spans="2:2" x14ac:dyDescent="0.25">
      <c r="B807" s="49"/>
    </row>
    <row r="808" spans="2:2" x14ac:dyDescent="0.25">
      <c r="B808" s="49"/>
    </row>
    <row r="809" spans="2:2" x14ac:dyDescent="0.25">
      <c r="B809" s="49"/>
    </row>
    <row r="810" spans="2:2" x14ac:dyDescent="0.25">
      <c r="B810" s="49"/>
    </row>
    <row r="811" spans="2:2" x14ac:dyDescent="0.25">
      <c r="B811" s="49"/>
    </row>
    <row r="812" spans="2:2" x14ac:dyDescent="0.25">
      <c r="B812" s="49"/>
    </row>
    <row r="813" spans="2:2" x14ac:dyDescent="0.25">
      <c r="B813" s="49"/>
    </row>
    <row r="814" spans="2:2" x14ac:dyDescent="0.25">
      <c r="B814" s="49"/>
    </row>
    <row r="815" spans="2:2" x14ac:dyDescent="0.25">
      <c r="B815" s="49"/>
    </row>
    <row r="816" spans="2:2" x14ac:dyDescent="0.25">
      <c r="B816" s="49"/>
    </row>
    <row r="817" spans="2:2" x14ac:dyDescent="0.25">
      <c r="B817" s="49"/>
    </row>
    <row r="818" spans="2:2" x14ac:dyDescent="0.25">
      <c r="B818" s="49"/>
    </row>
    <row r="819" spans="2:2" x14ac:dyDescent="0.25">
      <c r="B819" s="49"/>
    </row>
    <row r="820" spans="2:2" x14ac:dyDescent="0.25">
      <c r="B820" s="49"/>
    </row>
    <row r="821" spans="2:2" x14ac:dyDescent="0.25">
      <c r="B821" s="49"/>
    </row>
    <row r="822" spans="2:2" x14ac:dyDescent="0.25">
      <c r="B822" s="49"/>
    </row>
    <row r="823" spans="2:2" x14ac:dyDescent="0.25">
      <c r="B823" s="49"/>
    </row>
    <row r="824" spans="2:2" x14ac:dyDescent="0.25">
      <c r="B824" s="49"/>
    </row>
    <row r="825" spans="2:2" x14ac:dyDescent="0.25">
      <c r="B825" s="49"/>
    </row>
    <row r="826" spans="2:2" x14ac:dyDescent="0.25">
      <c r="B826" s="49"/>
    </row>
    <row r="827" spans="2:2" x14ac:dyDescent="0.25">
      <c r="B827" s="49"/>
    </row>
    <row r="828" spans="2:2" x14ac:dyDescent="0.25">
      <c r="B828" s="49"/>
    </row>
    <row r="829" spans="2:2" x14ac:dyDescent="0.25">
      <c r="B829" s="49"/>
    </row>
    <row r="830" spans="2:2" x14ac:dyDescent="0.25">
      <c r="B830" s="49"/>
    </row>
    <row r="831" spans="2:2" x14ac:dyDescent="0.25">
      <c r="B831" s="49"/>
    </row>
    <row r="832" spans="2:2" x14ac:dyDescent="0.25">
      <c r="B832" s="49"/>
    </row>
    <row r="833" spans="2:2" x14ac:dyDescent="0.25">
      <c r="B833" s="49"/>
    </row>
    <row r="834" spans="2:2" x14ac:dyDescent="0.25">
      <c r="B834" s="49"/>
    </row>
    <row r="835" spans="2:2" x14ac:dyDescent="0.25">
      <c r="B835" s="49"/>
    </row>
    <row r="836" spans="2:2" x14ac:dyDescent="0.25">
      <c r="B836" s="49"/>
    </row>
    <row r="837" spans="2:2" x14ac:dyDescent="0.25">
      <c r="B837" s="49"/>
    </row>
    <row r="838" spans="2:2" x14ac:dyDescent="0.25">
      <c r="B838" s="49"/>
    </row>
    <row r="839" spans="2:2" x14ac:dyDescent="0.25">
      <c r="B839" s="49"/>
    </row>
    <row r="840" spans="2:2" x14ac:dyDescent="0.25">
      <c r="B840" s="49"/>
    </row>
    <row r="841" spans="2:2" x14ac:dyDescent="0.25">
      <c r="B841" s="49"/>
    </row>
    <row r="842" spans="2:2" x14ac:dyDescent="0.25">
      <c r="B842" s="49"/>
    </row>
    <row r="843" spans="2:2" x14ac:dyDescent="0.25">
      <c r="B843" s="49"/>
    </row>
    <row r="844" spans="2:2" x14ac:dyDescent="0.25">
      <c r="B844" s="49"/>
    </row>
    <row r="845" spans="2:2" x14ac:dyDescent="0.25">
      <c r="B845" s="49"/>
    </row>
    <row r="846" spans="2:2" x14ac:dyDescent="0.25">
      <c r="B846" s="49"/>
    </row>
    <row r="847" spans="2:2" x14ac:dyDescent="0.25">
      <c r="B847" s="49"/>
    </row>
    <row r="848" spans="2:2" x14ac:dyDescent="0.25">
      <c r="B848" s="49"/>
    </row>
    <row r="849" spans="2:2" x14ac:dyDescent="0.25">
      <c r="B849" s="49"/>
    </row>
    <row r="850" spans="2:2" x14ac:dyDescent="0.25">
      <c r="B850" s="49"/>
    </row>
    <row r="851" spans="2:2" x14ac:dyDescent="0.25">
      <c r="B851" s="49"/>
    </row>
    <row r="852" spans="2:2" x14ac:dyDescent="0.25">
      <c r="B852" s="49"/>
    </row>
    <row r="853" spans="2:2" x14ac:dyDescent="0.25">
      <c r="B853" s="49"/>
    </row>
    <row r="854" spans="2:2" x14ac:dyDescent="0.25">
      <c r="B854" s="49"/>
    </row>
    <row r="855" spans="2:2" x14ac:dyDescent="0.25">
      <c r="B855" s="49"/>
    </row>
    <row r="856" spans="2:2" x14ac:dyDescent="0.25">
      <c r="B856" s="49"/>
    </row>
    <row r="857" spans="2:2" x14ac:dyDescent="0.25">
      <c r="B857" s="49"/>
    </row>
    <row r="858" spans="2:2" x14ac:dyDescent="0.25">
      <c r="B858" s="49"/>
    </row>
    <row r="859" spans="2:2" x14ac:dyDescent="0.25">
      <c r="B859" s="49"/>
    </row>
    <row r="860" spans="2:2" x14ac:dyDescent="0.25">
      <c r="B860" s="49"/>
    </row>
    <row r="861" spans="2:2" x14ac:dyDescent="0.25">
      <c r="B861" s="49"/>
    </row>
    <row r="862" spans="2:2" x14ac:dyDescent="0.25">
      <c r="B862" s="49"/>
    </row>
    <row r="863" spans="2:2" x14ac:dyDescent="0.25">
      <c r="B863" s="49"/>
    </row>
    <row r="864" spans="2:2" x14ac:dyDescent="0.25">
      <c r="B864" s="49"/>
    </row>
    <row r="865" spans="2:2" x14ac:dyDescent="0.25">
      <c r="B865" s="49"/>
    </row>
    <row r="866" spans="2:2" x14ac:dyDescent="0.25">
      <c r="B866" s="49"/>
    </row>
    <row r="867" spans="2:2" x14ac:dyDescent="0.25">
      <c r="B867" s="49"/>
    </row>
    <row r="868" spans="2:2" x14ac:dyDescent="0.25">
      <c r="B868" s="49"/>
    </row>
    <row r="869" spans="2:2" x14ac:dyDescent="0.25">
      <c r="B869" s="49"/>
    </row>
    <row r="870" spans="2:2" x14ac:dyDescent="0.25">
      <c r="B870" s="49"/>
    </row>
    <row r="871" spans="2:2" x14ac:dyDescent="0.25">
      <c r="B871" s="49"/>
    </row>
    <row r="872" spans="2:2" x14ac:dyDescent="0.25">
      <c r="B872" s="49"/>
    </row>
    <row r="873" spans="2:2" x14ac:dyDescent="0.25">
      <c r="B873" s="49"/>
    </row>
    <row r="874" spans="2:2" x14ac:dyDescent="0.25">
      <c r="B874" s="49"/>
    </row>
    <row r="875" spans="2:2" x14ac:dyDescent="0.25">
      <c r="B875" s="49"/>
    </row>
    <row r="876" spans="2:2" x14ac:dyDescent="0.25">
      <c r="B876" s="49"/>
    </row>
    <row r="877" spans="2:2" x14ac:dyDescent="0.25">
      <c r="B877" s="49"/>
    </row>
    <row r="878" spans="2:2" x14ac:dyDescent="0.25">
      <c r="B878" s="49"/>
    </row>
    <row r="879" spans="2:2" x14ac:dyDescent="0.25">
      <c r="B879" s="49"/>
    </row>
    <row r="880" spans="2:2" x14ac:dyDescent="0.25">
      <c r="B880" s="49"/>
    </row>
    <row r="881" spans="2:2" x14ac:dyDescent="0.25">
      <c r="B881" s="49"/>
    </row>
    <row r="882" spans="2:2" x14ac:dyDescent="0.25">
      <c r="B882" s="49"/>
    </row>
    <row r="883" spans="2:2" x14ac:dyDescent="0.25">
      <c r="B883" s="49"/>
    </row>
    <row r="884" spans="2:2" x14ac:dyDescent="0.25">
      <c r="B884" s="49"/>
    </row>
    <row r="885" spans="2:2" x14ac:dyDescent="0.25">
      <c r="B885" s="49"/>
    </row>
    <row r="886" spans="2:2" x14ac:dyDescent="0.25">
      <c r="B886" s="49"/>
    </row>
    <row r="887" spans="2:2" x14ac:dyDescent="0.25">
      <c r="B887" s="49"/>
    </row>
    <row r="888" spans="2:2" x14ac:dyDescent="0.25">
      <c r="B888" s="49"/>
    </row>
    <row r="889" spans="2:2" x14ac:dyDescent="0.25">
      <c r="B889" s="49"/>
    </row>
    <row r="890" spans="2:2" x14ac:dyDescent="0.25">
      <c r="B890" s="49"/>
    </row>
    <row r="891" spans="2:2" x14ac:dyDescent="0.25">
      <c r="B891" s="49"/>
    </row>
    <row r="892" spans="2:2" x14ac:dyDescent="0.25">
      <c r="B892" s="49"/>
    </row>
    <row r="893" spans="2:2" x14ac:dyDescent="0.25">
      <c r="B893" s="49"/>
    </row>
    <row r="894" spans="2:2" x14ac:dyDescent="0.25">
      <c r="B894" s="49"/>
    </row>
    <row r="895" spans="2:2" x14ac:dyDescent="0.25">
      <c r="B895" s="49"/>
    </row>
    <row r="896" spans="2:2" x14ac:dyDescent="0.25">
      <c r="B896" s="49"/>
    </row>
    <row r="897" spans="2:2" x14ac:dyDescent="0.25">
      <c r="B897" s="49"/>
    </row>
    <row r="898" spans="2:2" x14ac:dyDescent="0.25">
      <c r="B898" s="49"/>
    </row>
    <row r="899" spans="2:2" x14ac:dyDescent="0.25">
      <c r="B899" s="49"/>
    </row>
    <row r="900" spans="2:2" x14ac:dyDescent="0.25">
      <c r="B900" s="49"/>
    </row>
    <row r="901" spans="2:2" x14ac:dyDescent="0.25">
      <c r="B901" s="49"/>
    </row>
    <row r="902" spans="2:2" x14ac:dyDescent="0.25">
      <c r="B902" s="49"/>
    </row>
    <row r="903" spans="2:2" x14ac:dyDescent="0.25">
      <c r="B903" s="49"/>
    </row>
    <row r="904" spans="2:2" x14ac:dyDescent="0.25">
      <c r="B904" s="49"/>
    </row>
    <row r="905" spans="2:2" x14ac:dyDescent="0.25">
      <c r="B905" s="49"/>
    </row>
    <row r="906" spans="2:2" x14ac:dyDescent="0.25">
      <c r="B906" s="49"/>
    </row>
    <row r="907" spans="2:2" x14ac:dyDescent="0.25">
      <c r="B907" s="49"/>
    </row>
    <row r="908" spans="2:2" x14ac:dyDescent="0.25">
      <c r="B908" s="49"/>
    </row>
    <row r="909" spans="2:2" x14ac:dyDescent="0.25">
      <c r="B909" s="49"/>
    </row>
    <row r="910" spans="2:2" x14ac:dyDescent="0.25">
      <c r="B910" s="49"/>
    </row>
    <row r="911" spans="2:2" x14ac:dyDescent="0.25">
      <c r="B911" s="49"/>
    </row>
    <row r="912" spans="2:2" x14ac:dyDescent="0.25">
      <c r="B912" s="49"/>
    </row>
    <row r="913" spans="2:2" x14ac:dyDescent="0.25">
      <c r="B913" s="49"/>
    </row>
    <row r="914" spans="2:2" x14ac:dyDescent="0.25">
      <c r="B914" s="49"/>
    </row>
    <row r="915" spans="2:2" x14ac:dyDescent="0.25">
      <c r="B915" s="49"/>
    </row>
    <row r="916" spans="2:2" x14ac:dyDescent="0.25">
      <c r="B916" s="49"/>
    </row>
    <row r="917" spans="2:2" x14ac:dyDescent="0.25">
      <c r="B917" s="49"/>
    </row>
    <row r="918" spans="2:2" x14ac:dyDescent="0.25">
      <c r="B918" s="49"/>
    </row>
  </sheetData>
  <mergeCells count="4">
    <mergeCell ref="B2:H2"/>
    <mergeCell ref="B3:H3"/>
    <mergeCell ref="B4:H4"/>
    <mergeCell ref="B10:G10"/>
  </mergeCells>
  <conditionalFormatting sqref="C8">
    <cfRule type="cellIs" dxfId="334" priority="14" operator="equal">
      <formula>"Erro"</formula>
    </cfRule>
  </conditionalFormatting>
  <conditionalFormatting sqref="H10">
    <cfRule type="cellIs" dxfId="333" priority="13" operator="equal">
      <formula>"Erro"</formula>
    </cfRule>
  </conditionalFormatting>
  <conditionalFormatting sqref="F13:F19">
    <cfRule type="cellIs" dxfId="332" priority="9" operator="greaterThanOrEqual">
      <formula>1</formula>
    </cfRule>
    <cfRule type="cellIs" dxfId="331" priority="10" operator="lessThan">
      <formula>0.795</formula>
    </cfRule>
    <cfRule type="cellIs" dxfId="330" priority="12" operator="greaterThanOrEqual">
      <formula>0.795</formula>
    </cfRule>
  </conditionalFormatting>
  <conditionalFormatting sqref="B24:H498">
    <cfRule type="cellIs" dxfId="329" priority="11" operator="equal">
      <formula>""""""</formula>
    </cfRule>
  </conditionalFormatting>
  <conditionalFormatting sqref="G13:G19">
    <cfRule type="cellIs" dxfId="328" priority="7" operator="equal">
      <formula>"Sim"</formula>
    </cfRule>
    <cfRule type="cellIs" dxfId="327" priority="8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N920"/>
  <sheetViews>
    <sheetView showGridLines="0" zoomScaleNormal="100" workbookViewId="0">
      <selection activeCell="I32" sqref="A1:I32"/>
    </sheetView>
  </sheetViews>
  <sheetFormatPr defaultRowHeight="15" x14ac:dyDescent="0.25"/>
  <cols>
    <col min="1" max="1" width="2.42578125" style="4" customWidth="1"/>
    <col min="2" max="2" width="19.85546875" style="34" customWidth="1"/>
    <col min="3" max="3" width="29.85546875" style="4" bestFit="1" customWidth="1"/>
    <col min="4" max="4" width="19.28515625" style="4" customWidth="1"/>
    <col min="5" max="5" width="26.85546875" style="4" customWidth="1"/>
    <col min="6" max="6" width="19.28515625" style="4" customWidth="1"/>
    <col min="7" max="7" width="17.28515625" style="4" customWidth="1"/>
    <col min="8" max="8" width="19.42578125" style="4" customWidth="1"/>
    <col min="9" max="9" width="1.7109375" customWidth="1"/>
    <col min="10" max="10" width="9.140625" style="4"/>
    <col min="11" max="11" width="104.7109375" style="4" bestFit="1" customWidth="1"/>
    <col min="12" max="12" width="33.7109375" style="4" bestFit="1" customWidth="1"/>
    <col min="13" max="14" width="14" style="4" customWidth="1"/>
    <col min="15" max="15" width="10.7109375" style="4" bestFit="1" customWidth="1"/>
    <col min="16" max="16384" width="9.140625" style="4"/>
  </cols>
  <sheetData>
    <row r="1" spans="2:14" x14ac:dyDescent="0.25">
      <c r="K1" s="46" t="s">
        <v>185</v>
      </c>
      <c r="L1" s="4" t="s">
        <v>198</v>
      </c>
    </row>
    <row r="2" spans="2:14" x14ac:dyDescent="0.25">
      <c r="B2" s="100" t="s">
        <v>320</v>
      </c>
      <c r="C2" s="100"/>
      <c r="D2" s="100"/>
      <c r="E2" s="100"/>
      <c r="F2" s="100"/>
      <c r="G2" s="100"/>
      <c r="H2" s="100"/>
      <c r="K2" s="46" t="s">
        <v>0</v>
      </c>
      <c r="L2" s="47">
        <v>2021</v>
      </c>
    </row>
    <row r="3" spans="2:14" x14ac:dyDescent="0.25">
      <c r="B3" s="100" t="str">
        <f ca="1">"Relatório atualizado em "&amp;TEXT(TODAY(),"DD/MM/AAAA") &amp;" Dados Atualizados em "&amp; TEXT(tb_Atualizacao_BI!B2,"DD/MM/AAAA hh:mm")</f>
        <v>Relatório atualizado em 14/05/2021 Dados Atualizados em 14/05/2021 13:23</v>
      </c>
      <c r="C3" s="100"/>
      <c r="D3" s="100"/>
      <c r="E3" s="100"/>
      <c r="F3" s="100"/>
      <c r="G3" s="100"/>
      <c r="H3" s="100"/>
      <c r="K3" s="46" t="s">
        <v>1</v>
      </c>
      <c r="L3" s="47">
        <v>4</v>
      </c>
    </row>
    <row r="4" spans="2:14" ht="23.25" x14ac:dyDescent="0.25">
      <c r="B4" s="101" t="s">
        <v>338</v>
      </c>
      <c r="C4" s="101"/>
      <c r="D4" s="101"/>
      <c r="E4" s="101"/>
      <c r="F4" s="101"/>
      <c r="G4" s="101"/>
      <c r="H4" s="101"/>
      <c r="K4" s="46" t="s">
        <v>4</v>
      </c>
      <c r="L4" s="4" t="s">
        <v>15</v>
      </c>
    </row>
    <row r="5" spans="2:14" x14ac:dyDescent="0.25">
      <c r="B5" s="7" t="s">
        <v>321</v>
      </c>
      <c r="C5" s="25" t="str">
        <f>Resumo!B6</f>
        <v>2021-2021 - 4º Tri - 10-Abr</v>
      </c>
    </row>
    <row r="6" spans="2:14" ht="15.75" x14ac:dyDescent="0.25">
      <c r="B6" s="7" t="s">
        <v>322</v>
      </c>
      <c r="C6" s="3" t="str">
        <f>INDEX(MOVIMENTO_IV_DEMANDA_REP[],MATCH($C$7,'Movimento Demanda REP'!$J$6:$J$591,0),11)</f>
        <v>IWENS SILVA EMH (MG/ES)</v>
      </c>
      <c r="E6" s="3"/>
      <c r="F6" s="3"/>
      <c r="G6" s="3"/>
      <c r="H6" s="3"/>
      <c r="K6" s="46" t="s">
        <v>332</v>
      </c>
      <c r="L6" s="46" t="s">
        <v>333</v>
      </c>
    </row>
    <row r="7" spans="2:14" x14ac:dyDescent="0.25">
      <c r="B7" s="7" t="s">
        <v>323</v>
      </c>
      <c r="C7" s="4" t="str">
        <f>$L$4</f>
        <v>iwens.silva@cslbehring.com</v>
      </c>
      <c r="K7" s="46" t="s">
        <v>334</v>
      </c>
      <c r="L7" s="5" t="s">
        <v>27</v>
      </c>
      <c r="M7" s="5" t="s">
        <v>26</v>
      </c>
      <c r="N7" s="5" t="s">
        <v>8</v>
      </c>
    </row>
    <row r="8" spans="2:14" x14ac:dyDescent="0.25">
      <c r="B8" s="7" t="s">
        <v>324</v>
      </c>
      <c r="C8" s="4" t="str">
        <f>INDEX(MOVIMENTO_IV_DEMANDA_REP[],MATCH($C$7,'Movimento Demanda REP'!$J$6:$J$591,0),13)</f>
        <v>Misto (EMH)</v>
      </c>
      <c r="K8" s="47" t="s">
        <v>519</v>
      </c>
      <c r="L8" s="42"/>
      <c r="M8" s="42"/>
      <c r="N8" s="42">
        <v>20</v>
      </c>
    </row>
    <row r="9" spans="2:14" x14ac:dyDescent="0.25">
      <c r="K9" s="47" t="s">
        <v>106</v>
      </c>
      <c r="L9" s="42"/>
      <c r="M9" s="42"/>
      <c r="N9" s="42">
        <v>9</v>
      </c>
    </row>
    <row r="10" spans="2:14" ht="15.75" x14ac:dyDescent="0.25">
      <c r="B10" s="102" t="s">
        <v>325</v>
      </c>
      <c r="C10" s="102"/>
      <c r="D10" s="102"/>
      <c r="E10" s="102"/>
      <c r="F10" s="102"/>
      <c r="G10" s="102"/>
      <c r="H10" s="8">
        <f>SUM(H13:H20)</f>
        <v>4268.57</v>
      </c>
      <c r="K10" s="47" t="s">
        <v>454</v>
      </c>
      <c r="L10" s="42">
        <v>18</v>
      </c>
      <c r="M10" s="42"/>
      <c r="N10" s="42"/>
    </row>
    <row r="11" spans="2:14" x14ac:dyDescent="0.25">
      <c r="K11" s="47" t="s">
        <v>456</v>
      </c>
      <c r="L11" s="42"/>
      <c r="M11" s="42">
        <v>35</v>
      </c>
      <c r="N11" s="42"/>
    </row>
    <row r="12" spans="2:14" x14ac:dyDescent="0.25">
      <c r="B12" s="20" t="s">
        <v>335</v>
      </c>
      <c r="C12" s="9" t="s">
        <v>326</v>
      </c>
      <c r="D12" s="9" t="s">
        <v>327</v>
      </c>
      <c r="E12" s="9" t="s">
        <v>328</v>
      </c>
      <c r="F12" s="9" t="s">
        <v>329</v>
      </c>
      <c r="G12" s="9" t="s">
        <v>330</v>
      </c>
      <c r="H12" s="9" t="s">
        <v>331</v>
      </c>
      <c r="K12" s="47" t="s">
        <v>457</v>
      </c>
      <c r="L12" s="42"/>
      <c r="M12" s="42">
        <v>3</v>
      </c>
      <c r="N12" s="42"/>
    </row>
    <row r="13" spans="2:14" x14ac:dyDescent="0.25">
      <c r="B13" s="11">
        <v>0.1</v>
      </c>
      <c r="C13" s="10" t="s">
        <v>314</v>
      </c>
      <c r="D13" s="23">
        <f>SUMIFS(PREMIO_IV_REPRESENTANTES[COTA],PREMIO_IV_REPRESENTANTES[TIPO],EMH!$C13,PREMIO_IV_REPRESENTANTES[EMAIL_REPRESENTANTE],EMH!$C$7,PREMIO_IV_REPRESENTANTES[ANO],EMH!$L$2,PREMIO_IV_REPRESENTANTES[MES],EMH!$L$3)</f>
        <v>36</v>
      </c>
      <c r="E13" s="23">
        <f>SUMIFS(PREMIO_IV_REPRESENTANTES[REALIZADO],PREMIO_IV_REPRESENTANTES[ANO],$L$2,PREMIO_IV_REPRESENTANTES[MES],$L$3,PREMIO_IV_REPRESENTANTES[EMAIL_REPRESENTANTE],$L$4,PREMIO_IV_REPRESENTANTES[TIPO],$C13)</f>
        <v>38</v>
      </c>
      <c r="F13" s="11">
        <f>SUMIFS(PREMIO_IV_REPRESENTANTES[COBERTURA],PREMIO_IV_REPRESENTANTES[TIPO],EMH!C13,PREMIO_IV_REPRESENTANTES[ANO],EMH!$L$2,PREMIO_IV_REPRESENTANTES[MES],EMH!$L$3,PREMIO_IV_REPRESENTANTES[EMAIL_REPRESENTANTE],EMH!$L$4)</f>
        <v>1.056</v>
      </c>
      <c r="G13" s="11" t="str">
        <f>IF(SUMIFS(PREMIO_IV_REPRESENTANTES[GARANTIDO],PREMIO_IV_REPRESENTANTES[TIPO],EMH!C13,PREMIO_IV_REPRESENTANTES[ANO],EMH!$L$2,PREMIO_IV_REPRESENTANTES[MES],EMH!$L$3,PREMIO_IV_REPRESENTANTES[EMAIL_REPRESENTANTE],EMH!$L$4)=0,"Não","Sim")</f>
        <v>Não</v>
      </c>
      <c r="H13" s="12">
        <f>SUMIFS(PREMIO_IV_REPRESENTANTES[PREMIO],PREMIO_IV_REPRESENTANTES[TIPO],EMH!C13,PREMIO_IV_REPRESENTANTES[ANO],EMH!$L$2,PREMIO_IV_REPRESENTANTES[MES],EMH!$L$3,PREMIO_IV_REPRESENTANTES[EMAIL_REPRESENTANTE],EMH!$L$4)</f>
        <v>389.38</v>
      </c>
      <c r="K13" s="47" t="s">
        <v>507</v>
      </c>
      <c r="L13" s="42">
        <v>10</v>
      </c>
      <c r="M13" s="42"/>
      <c r="N13" s="42"/>
    </row>
    <row r="14" spans="2:14" x14ac:dyDescent="0.25">
      <c r="B14" s="11">
        <v>0.05</v>
      </c>
      <c r="C14" s="10" t="s">
        <v>315</v>
      </c>
      <c r="D14" s="23">
        <f>SUMIFS(PREMIO_IV_REPRESENTANTES[COTA],PREMIO_IV_REPRESENTANTES[TIPO],EMH!$C14,PREMIO_IV_REPRESENTANTES[EMAIL_REPRESENTANTE],EMH!$C$7,PREMIO_IV_REPRESENTANTES[ANO],EMH!$L$2,PREMIO_IV_REPRESENTANTES[MES],EMH!$L$3)</f>
        <v>37.5</v>
      </c>
      <c r="E14" s="23">
        <f>SUMIFS(PREMIO_IV_REPRESENTANTES[REALIZADO],PREMIO_IV_REPRESENTANTES[ANO],$L$2,PREMIO_IV_REPRESENTANTES[MES],$L$3,PREMIO_IV_REPRESENTANTES[EMAIL_REPRESENTANTE],$L$4,PREMIO_IV_REPRESENTANTES[TIPO],$C14)</f>
        <v>28</v>
      </c>
      <c r="F14" s="11">
        <f>SUMIFS(PREMIO_IV_REPRESENTANTES[COBERTURA],PREMIO_IV_REPRESENTANTES[TIPO],EMH!C14,PREMIO_IV_REPRESENTANTES[ANO],EMH!$L$2,PREMIO_IV_REPRESENTANTES[MES],EMH!$L$3,PREMIO_IV_REPRESENTANTES[EMAIL_REPRESENTANTE],EMH!$L$4)</f>
        <v>0.747</v>
      </c>
      <c r="G14" s="11" t="str">
        <f>IF(SUMIFS(PREMIO_IV_REPRESENTANTES[GARANTIDO],PREMIO_IV_REPRESENTANTES[TIPO],EMH!C14,PREMIO_IV_REPRESENTANTES[ANO],EMH!$L$2,PREMIO_IV_REPRESENTANTES[MES],EMH!$L$3,PREMIO_IV_REPRESENTANTES[EMAIL_REPRESENTANTE],EMH!$L$4)=0,"Não","Sim")</f>
        <v>Não</v>
      </c>
      <c r="H14" s="12">
        <f>SUMIFS(PREMIO_IV_REPRESENTANTES[PREMIO],PREMIO_IV_REPRESENTANTES[TIPO],EMH!C14,PREMIO_IV_REPRESENTANTES[ANO],EMH!$L$2,PREMIO_IV_REPRESENTANTES[MES],EMH!$L$3,PREMIO_IV_REPRESENTANTES[EMAIL_REPRESENTANTE],EMH!$L$4)</f>
        <v>0</v>
      </c>
      <c r="K14"/>
      <c r="L14"/>
      <c r="M14"/>
      <c r="N14"/>
    </row>
    <row r="15" spans="2:14" x14ac:dyDescent="0.25">
      <c r="B15" s="11">
        <v>0.1</v>
      </c>
      <c r="C15" s="10" t="s">
        <v>313</v>
      </c>
      <c r="D15" s="23">
        <f>SUMIFS(PREMIO_IV_REPRESENTANTES[COTA],PREMIO_IV_REPRESENTANTES[TIPO],EMH!$C15,PREMIO_IV_REPRESENTANTES[EMAIL_REPRESENTANTE],EMH!$C$7,PREMIO_IV_REPRESENTANTES[ANO],EMH!$L$2,PREMIO_IV_REPRESENTANTES[MES],EMH!$L$3)</f>
        <v>45</v>
      </c>
      <c r="E15" s="23">
        <f>SUMIFS(PREMIO_IV_REPRESENTANTES[REALIZADO],PREMIO_IV_REPRESENTANTES[ANO],$L$2,PREMIO_IV_REPRESENTANTES[MES],$L$3,PREMIO_IV_REPRESENTANTES[EMAIL_REPRESENTANTE],$L$4,PREMIO_IV_REPRESENTANTES[TIPO],$C15)</f>
        <v>29</v>
      </c>
      <c r="F15" s="11">
        <f>SUMIFS(PREMIO_IV_REPRESENTANTES[COBERTURA],PREMIO_IV_REPRESENTANTES[TIPO],EMH!C15,PREMIO_IV_REPRESENTANTES[ANO],EMH!$L$2,PREMIO_IV_REPRESENTANTES[MES],EMH!$L$3,PREMIO_IV_REPRESENTANTES[EMAIL_REPRESENTANTE],EMH!$L$4)</f>
        <v>0.64400000000000002</v>
      </c>
      <c r="G15" s="11" t="str">
        <f>IF(SUMIFS(PREMIO_IV_REPRESENTANTES[GARANTIDO],PREMIO_IV_REPRESENTANTES[TIPO],EMH!C15,PREMIO_IV_REPRESENTANTES[ANO],EMH!$L$2,PREMIO_IV_REPRESENTANTES[MES],EMH!$L$3,PREMIO_IV_REPRESENTANTES[EMAIL_REPRESENTANTE],EMH!$L$4)=0,"Não","Sim")</f>
        <v>Não</v>
      </c>
      <c r="H15" s="12">
        <f>SUMIFS(PREMIO_IV_REPRESENTANTES[PREMIO],PREMIO_IV_REPRESENTANTES[TIPO],EMH!C15,PREMIO_IV_REPRESENTANTES[ANO],EMH!$L$2,PREMIO_IV_REPRESENTANTES[MES],EMH!$L$3,PREMIO_IV_REPRESENTANTES[EMAIL_REPRESENTANTE],EMH!$L$4)</f>
        <v>0</v>
      </c>
      <c r="K15"/>
      <c r="L15"/>
      <c r="M15"/>
      <c r="N15"/>
    </row>
    <row r="16" spans="2:14" x14ac:dyDescent="0.25">
      <c r="B16" s="11">
        <v>0.1</v>
      </c>
      <c r="C16" s="10" t="s">
        <v>319</v>
      </c>
      <c r="D16" s="23">
        <f>SUMIFS(PREMIO_IV_REPRESENTANTES[COTA],PREMIO_IV_REPRESENTANTES[TIPO],EMH!$C16,PREMIO_IV_REPRESENTANTES[EMAIL_REPRESENTANTE],EMH!$C$7,PREMIO_IV_REPRESENTANTES[ANO],EMH!$L$2,PREMIO_IV_REPRESENTANTES[MES],EMH!$L$3)</f>
        <v>3809418.24</v>
      </c>
      <c r="E16" s="23">
        <f>SUMIFS(PREMIO_IV_REPRESENTANTES[REALIZADO],PREMIO_IV_REPRESENTANTES[ANO],$L$2,PREMIO_IV_REPRESENTANTES[MES],$L$3,PREMIO_IV_REPRESENTANTES[EMAIL_REPRESENTANTE],$L$4,PREMIO_IV_REPRESENTANTES[TIPO],$C16)</f>
        <v>5039971.96</v>
      </c>
      <c r="F16" s="11">
        <f>SUMIFS(PREMIO_IV_REPRESENTANTES[COBERTURA],PREMIO_IV_REPRESENTANTES[TIPO],EMH!C16,PREMIO_IV_REPRESENTANTES[ANO],EMH!$L$2,PREMIO_IV_REPRESENTANTES[MES],EMH!$L$3,PREMIO_IV_REPRESENTANTES[EMAIL_REPRESENTANTE],EMH!$L$4)</f>
        <v>1.323</v>
      </c>
      <c r="G16" s="11" t="str">
        <f>IF(SUMIFS(PREMIO_IV_REPRESENTANTES[GARANTIDO],PREMIO_IV_REPRESENTANTES[TIPO],EMH!C16,PREMIO_IV_REPRESENTANTES[ANO],EMH!$L$2,PREMIO_IV_REPRESENTANTES[MES],EMH!$L$3,PREMIO_IV_REPRESENTANTES[EMAIL_REPRESENTANTE],EMH!$L$4)=0,"Não","Sim")</f>
        <v>Não</v>
      </c>
      <c r="H16" s="12">
        <f>SUMIFS(PREMIO_IV_REPRESENTANTES[PREMIO],PREMIO_IV_REPRESENTANTES[TIPO],EMH!C16,PREMIO_IV_REPRESENTANTES[ANO],EMH!$L$2,PREMIO_IV_REPRESENTANTES[MES],EMH!$L$3,PREMIO_IV_REPRESENTANTES[EMAIL_REPRESENTANTE],EMH!$L$4)</f>
        <v>1569.3</v>
      </c>
      <c r="K16"/>
      <c r="L16"/>
      <c r="M16"/>
      <c r="N16"/>
    </row>
    <row r="17" spans="2:14" x14ac:dyDescent="0.25">
      <c r="B17" s="11">
        <v>0.05</v>
      </c>
      <c r="C17" s="10" t="s">
        <v>317</v>
      </c>
      <c r="D17" s="23">
        <f>SUMIFS(PREMIO_IV_REPRESENTANTES[COTA],PREMIO_IV_REPRESENTANTES[TIPO],EMH!$C17,PREMIO_IV_REPRESENTANTES[EMAIL_REPRESENTANTE],EMH!$C$7,PREMIO_IV_REPRESENTANTES[ANO],EMH!$L$2,PREMIO_IV_REPRESENTANTES[MES],EMH!$L$3)</f>
        <v>2257954.31</v>
      </c>
      <c r="E17" s="23">
        <f>SUMIFS(PREMIO_IV_REPRESENTANTES[REALIZADO],PREMIO_IV_REPRESENTANTES[ANO],$L$2,PREMIO_IV_REPRESENTANTES[MES],$L$3,PREMIO_IV_REPRESENTANTES[EMAIL_REPRESENTANTE],$L$4,PREMIO_IV_REPRESENTANTES[TIPO],$C17)</f>
        <v>3602445.27</v>
      </c>
      <c r="F17" s="11">
        <f>SUMIFS(PREMIO_IV_REPRESENTANTES[COBERTURA],PREMIO_IV_REPRESENTANTES[TIPO],EMH!C17,PREMIO_IV_REPRESENTANTES[ANO],EMH!$L$2,PREMIO_IV_REPRESENTANTES[MES],EMH!$L$3,PREMIO_IV_REPRESENTANTES[EMAIL_REPRESENTANTE],EMH!$L$4)</f>
        <v>1.595</v>
      </c>
      <c r="G17" s="11" t="str">
        <f>IF(SUMIFS(PREMIO_IV_REPRESENTANTES[GARANTIDO],PREMIO_IV_REPRESENTANTES[TIPO],EMH!C17,PREMIO_IV_REPRESENTANTES[ANO],EMH!$L$2,PREMIO_IV_REPRESENTANTES[MES],EMH!$L$3,PREMIO_IV_REPRESENTANTES[EMAIL_REPRESENTANTE],EMH!$L$4)=0,"Não","Sim")</f>
        <v>Não</v>
      </c>
      <c r="H17" s="12">
        <f>SUMIFS(PREMIO_IV_REPRESENTANTES[PREMIO],PREMIO_IV_REPRESENTANTES[TIPO],EMH!C17,PREMIO_IV_REPRESENTANTES[ANO],EMH!$L$2,PREMIO_IV_REPRESENTANTES[MES],EMH!$L$3,PREMIO_IV_REPRESENTANTES[EMAIL_REPRESENTANTE],EMH!$L$4)</f>
        <v>784.65</v>
      </c>
      <c r="K17"/>
      <c r="L17"/>
      <c r="M17"/>
      <c r="N17"/>
    </row>
    <row r="18" spans="2:14" x14ac:dyDescent="0.25">
      <c r="B18" s="11">
        <v>0.1</v>
      </c>
      <c r="C18" s="10" t="s">
        <v>318</v>
      </c>
      <c r="D18" s="23">
        <f>SUMIFS(PREMIO_IV_REPRESENTANTES[COTA],PREMIO_IV_REPRESENTANTES[TIPO],EMH!$C18,PREMIO_IV_REPRESENTANTES[EMAIL_REPRESENTANTE],EMH!$C$7,PREMIO_IV_REPRESENTANTES[ANO],EMH!$L$2,PREMIO_IV_REPRESENTANTES[MES],EMH!$L$3)</f>
        <v>3759576.82</v>
      </c>
      <c r="E18" s="23">
        <f>SUMIFS(PREMIO_IV_REPRESENTANTES[REALIZADO],PREMIO_IV_REPRESENTANTES[ANO],$L$2,PREMIO_IV_REPRESENTANTES[MES],$L$3,PREMIO_IV_REPRESENTANTES[EMAIL_REPRESENTANTE],$L$4,PREMIO_IV_REPRESENTANTES[TIPO],$C18)</f>
        <v>3927990.93</v>
      </c>
      <c r="F18" s="11">
        <f>SUMIFS(PREMIO_IV_REPRESENTANTES[COBERTURA],PREMIO_IV_REPRESENTANTES[TIPO],EMH!C18,PREMIO_IV_REPRESENTANTES[ANO],EMH!$L$2,PREMIO_IV_REPRESENTANTES[MES],EMH!$L$3,PREMIO_IV_REPRESENTANTES[EMAIL_REPRESENTANTE],EMH!$L$4)</f>
        <v>1.0449999999999999</v>
      </c>
      <c r="G18" s="11" t="str">
        <f>IF(SUMIFS(PREMIO_IV_REPRESENTANTES[GARANTIDO],PREMIO_IV_REPRESENTANTES[TIPO],EMH!C18,PREMIO_IV_REPRESENTANTES[ANO],EMH!$L$2,PREMIO_IV_REPRESENTANTES[MES],EMH!$L$3,PREMIO_IV_REPRESENTANTES[EMAIL_REPRESENTANTE],EMH!$L$4)=0,"Não","Sim")</f>
        <v>Não</v>
      </c>
      <c r="H18" s="12">
        <f>SUMIFS(PREMIO_IV_REPRESENTANTES[PREMIO],PREMIO_IV_REPRESENTANTES[TIPO],EMH!C18,PREMIO_IV_REPRESENTANTES[ANO],EMH!$L$2,PREMIO_IV_REPRESENTANTES[MES],EMH!$L$3,PREMIO_IV_REPRESENTANTES[EMAIL_REPRESENTANTE],EMH!$L$4)</f>
        <v>773.07</v>
      </c>
      <c r="K18"/>
      <c r="L18"/>
      <c r="M18"/>
      <c r="N18"/>
    </row>
    <row r="19" spans="2:14" x14ac:dyDescent="0.25">
      <c r="B19" s="11">
        <v>0.15</v>
      </c>
      <c r="C19" s="10" t="s">
        <v>169</v>
      </c>
      <c r="D19" s="23">
        <f>SUMIFS(PREMIO_IV_REPRESENTANTES[COTA],PREMIO_IV_REPRESENTANTES[TIPO],EMH!$C19,PREMIO_IV_REPRESENTANTES[EMAIL_REPRESENTANTE],EMH!$C$7,PREMIO_IV_REPRESENTANTES[ANO],EMH!$L$2,PREMIO_IV_REPRESENTANTES[MES],EMH!$L$3)</f>
        <v>72</v>
      </c>
      <c r="E19" s="23">
        <f>SUMIFS(PREMIO_IV_REPRESENTANTES[REALIZADO],PREMIO_IV_REPRESENTANTES[ANO],$L$2,PREMIO_IV_REPRESENTANTES[MES],$L$3,PREMIO_IV_REPRESENTANTES[EMAIL_REPRESENTANTE],$L$4,PREMIO_IV_REPRESENTANTES[TIPO],$C19)</f>
        <v>84</v>
      </c>
      <c r="F19" s="11">
        <f>SUMIFS(PREMIO_IV_REPRESENTANTES[COBERTURA],PREMIO_IV_REPRESENTANTES[TIPO],EMH!C19,PREMIO_IV_REPRESENTANTES[ANO],EMH!$L$2,PREMIO_IV_REPRESENTANTES[MES],EMH!$L$3,PREMIO_IV_REPRESENTANTES[EMAIL_REPRESENTANTE],EMH!$L$4)</f>
        <v>1.167</v>
      </c>
      <c r="G19" s="11" t="str">
        <f>IF(SUMIFS(PREMIO_IV_REPRESENTANTES[GARANTIDO],PREMIO_IV_REPRESENTANTES[TIPO],HSP!C18,PREMIO_IV_REPRESENTANTES[ANO],HSP!$L$2,PREMIO_IV_REPRESENTANTES[MES],HSP!$L$3,PREMIO_IV_REPRESENTANTES[EMAIL_REPRESENTANTE],HSP!$L$4)=0,"Não","Sim")</f>
        <v>Não</v>
      </c>
      <c r="H19" s="12">
        <f>SUMIFS(PREMIO_IV_REPRESENTANTES[PREMIO],PREMIO_IV_REPRESENTANTES[TIPO],EMH!C19,PREMIO_IV_REPRESENTANTES[ANO],EMH!$L$2,PREMIO_IV_REPRESENTANTES[MES],EMH!$L$3,PREMIO_IV_REPRESENTANTES[EMAIL_REPRESENTANTE],EMH!$L$4)</f>
        <v>564.12</v>
      </c>
      <c r="K19"/>
      <c r="L19"/>
      <c r="M19"/>
      <c r="N19"/>
    </row>
    <row r="20" spans="2:14" x14ac:dyDescent="0.25">
      <c r="B20" s="11">
        <v>0.05</v>
      </c>
      <c r="C20" s="10" t="s">
        <v>467</v>
      </c>
      <c r="D20" s="24"/>
      <c r="E20" s="24"/>
      <c r="F20" s="11">
        <f>SUMIFS(PREMIO_IV_REPRESENTANTES[COBERTURA],PREMIO_IV_REPRESENTANTES[TIPO],EMH!C20,PREMIO_IV_REPRESENTANTES[ANO],EMH!$L$2,PREMIO_IV_REPRESENTANTES[MES],EMH!$L$3,PREMIO_IV_REPRESENTANTES[EMAIL_REPRESENTANTE],EMH!$L$4)</f>
        <v>1</v>
      </c>
      <c r="G20" s="13"/>
      <c r="H20" s="12">
        <f>SUMIFS(PREMIO_IV_REPRESENTANTES[PREMIO],PREMIO_IV_REPRESENTANTES[TIPO],EMH!C20,PREMIO_IV_REPRESENTANTES[ANO],EMH!$L$2,PREMIO_IV_REPRESENTANTES[MES],EMH!$L$3,PREMIO_IV_REPRESENTANTES[EMAIL_REPRESENTANTE],EMH!$L$4)</f>
        <v>188.05</v>
      </c>
      <c r="K20"/>
      <c r="L20"/>
      <c r="M20"/>
      <c r="N20"/>
    </row>
    <row r="21" spans="2:14" x14ac:dyDescent="0.25">
      <c r="B21"/>
      <c r="C21"/>
      <c r="D21"/>
      <c r="E21"/>
      <c r="F21"/>
      <c r="G21"/>
      <c r="H21"/>
      <c r="J21" s="77"/>
      <c r="K21"/>
      <c r="L21"/>
      <c r="M21"/>
      <c r="N21"/>
    </row>
    <row r="22" spans="2:14" customFormat="1" x14ac:dyDescent="0.25"/>
    <row r="23" spans="2:14" customFormat="1" x14ac:dyDescent="0.25"/>
    <row r="24" spans="2:14" ht="15.75" x14ac:dyDescent="0.25">
      <c r="B24" s="14" t="s">
        <v>337</v>
      </c>
      <c r="F24" s="26">
        <f>SUM(F26:F500)</f>
        <v>28</v>
      </c>
      <c r="G24" s="26">
        <f>SUM(G26:G500)</f>
        <v>38</v>
      </c>
      <c r="H24" s="26">
        <f>SUM(H26:H500)</f>
        <v>29</v>
      </c>
      <c r="K24"/>
      <c r="L24"/>
      <c r="M24"/>
      <c r="N24"/>
    </row>
    <row r="25" spans="2:14" x14ac:dyDescent="0.25">
      <c r="B25" s="95" t="s">
        <v>336</v>
      </c>
      <c r="C25" s="89" t="s">
        <v>380</v>
      </c>
      <c r="D25" s="89" t="s">
        <v>482</v>
      </c>
      <c r="E25" s="90" t="s">
        <v>483</v>
      </c>
      <c r="F25" s="94" t="s">
        <v>27</v>
      </c>
      <c r="G25" s="94" t="s">
        <v>26</v>
      </c>
      <c r="H25" s="91" t="s">
        <v>8</v>
      </c>
      <c r="K25"/>
      <c r="L25"/>
      <c r="M25"/>
      <c r="N25"/>
    </row>
    <row r="26" spans="2:14" x14ac:dyDescent="0.25">
      <c r="B26" s="82" t="str">
        <f>IF(K8="","",K8)</f>
        <v>FUNDACAO FELICE ROSSO - BELO HORIZONTE-MG (17.214.149/0001-76)</v>
      </c>
      <c r="C26" s="83"/>
      <c r="D26" s="83"/>
      <c r="E26" s="84"/>
      <c r="F26" s="18" t="str">
        <f>IF(L8="","",L8)</f>
        <v/>
      </c>
      <c r="G26" s="18" t="str">
        <f>IF(M8="","",M8)</f>
        <v/>
      </c>
      <c r="H26" s="88">
        <f>IF(N8="","",N8)</f>
        <v>20</v>
      </c>
      <c r="K26"/>
      <c r="L26"/>
      <c r="M26"/>
      <c r="N26"/>
    </row>
    <row r="27" spans="2:14" x14ac:dyDescent="0.25">
      <c r="B27" s="82" t="str">
        <f t="shared" ref="B27:B90" si="0">IF(K9="","",K9)</f>
        <v>UBERLANDIA MEDICAL CENTER - UBERLÂNDIA-MG (17.087.591/0001-89)</v>
      </c>
      <c r="C27" s="83"/>
      <c r="D27" s="83"/>
      <c r="E27" s="84"/>
      <c r="F27" s="18" t="str">
        <f t="shared" ref="F27:F90" si="1">IF(L9="","",L9)</f>
        <v/>
      </c>
      <c r="G27" s="18" t="str">
        <f t="shared" ref="G27:G90" si="2">IF(M9="","",M9)</f>
        <v/>
      </c>
      <c r="H27" s="88">
        <f t="shared" ref="H27:H90" si="3">IF(N9="","",N9)</f>
        <v>9</v>
      </c>
      <c r="K27"/>
      <c r="L27"/>
      <c r="M27"/>
      <c r="N27"/>
    </row>
    <row r="28" spans="2:14" x14ac:dyDescent="0.25">
      <c r="B28" s="82" t="str">
        <f t="shared" si="0"/>
        <v>ANTHONY PRIETO BORGES MOREIRA - CONSELHEIRO LAFAIETE-MG (163.344.396-50)</v>
      </c>
      <c r="C28" s="83"/>
      <c r="D28" s="83"/>
      <c r="E28" s="84"/>
      <c r="F28" s="18">
        <f t="shared" si="1"/>
        <v>18</v>
      </c>
      <c r="G28" s="18" t="str">
        <f t="shared" si="2"/>
        <v/>
      </c>
      <c r="H28" s="88" t="str">
        <f t="shared" si="3"/>
        <v/>
      </c>
      <c r="K28"/>
      <c r="L28"/>
      <c r="M28"/>
      <c r="N28"/>
    </row>
    <row r="29" spans="2:14" x14ac:dyDescent="0.25">
      <c r="B29" s="82" t="str">
        <f t="shared" si="0"/>
        <v>HOSPITAL GOVERNADOR ISRAEL PINHEIRO - HGIP - BELO HORIZONTE-MG (17.217.332/0039-06)</v>
      </c>
      <c r="C29" s="83"/>
      <c r="D29" s="83"/>
      <c r="E29" s="84"/>
      <c r="F29" s="18" t="str">
        <f t="shared" si="1"/>
        <v/>
      </c>
      <c r="G29" s="18">
        <f t="shared" si="2"/>
        <v>35</v>
      </c>
      <c r="H29" s="88" t="str">
        <f t="shared" si="3"/>
        <v/>
      </c>
      <c r="K29"/>
      <c r="L29"/>
      <c r="M29"/>
      <c r="N29"/>
    </row>
    <row r="30" spans="2:14" x14ac:dyDescent="0.25">
      <c r="B30" s="82" t="str">
        <f t="shared" si="0"/>
        <v>CASA DE SAUDE SANTA LUCIA - MURIAÉ-MG (22.790.182/0001-84)</v>
      </c>
      <c r="C30" s="83"/>
      <c r="D30" s="83"/>
      <c r="E30" s="84"/>
      <c r="F30" s="18" t="str">
        <f t="shared" si="1"/>
        <v/>
      </c>
      <c r="G30" s="18">
        <f t="shared" si="2"/>
        <v>3</v>
      </c>
      <c r="H30" s="88" t="str">
        <f t="shared" si="3"/>
        <v/>
      </c>
      <c r="K30"/>
      <c r="L30"/>
      <c r="M30"/>
      <c r="N30"/>
    </row>
    <row r="31" spans="2:14" x14ac:dyDescent="0.25">
      <c r="B31" s="82" t="str">
        <f t="shared" si="0"/>
        <v>JOAO OTAVIO MORAES LOPES - SABARÁ-MG (168.901.806-23)</v>
      </c>
      <c r="C31" s="83"/>
      <c r="D31" s="83"/>
      <c r="E31" s="84"/>
      <c r="F31" s="18">
        <f t="shared" si="1"/>
        <v>10</v>
      </c>
      <c r="G31" s="18" t="str">
        <f t="shared" si="2"/>
        <v/>
      </c>
      <c r="H31" s="88" t="str">
        <f t="shared" si="3"/>
        <v/>
      </c>
      <c r="K31"/>
      <c r="L31"/>
      <c r="M31"/>
      <c r="N31"/>
    </row>
    <row r="32" spans="2:14" x14ac:dyDescent="0.25">
      <c r="B32" s="82" t="str">
        <f t="shared" si="0"/>
        <v/>
      </c>
      <c r="C32" s="83"/>
      <c r="D32" s="83"/>
      <c r="E32" s="84"/>
      <c r="F32" s="18" t="str">
        <f t="shared" si="1"/>
        <v/>
      </c>
      <c r="G32" s="18" t="str">
        <f t="shared" si="2"/>
        <v/>
      </c>
      <c r="H32" s="88" t="str">
        <f t="shared" si="3"/>
        <v/>
      </c>
      <c r="K32"/>
      <c r="L32"/>
      <c r="M32"/>
      <c r="N32"/>
    </row>
    <row r="33" spans="2:14" x14ac:dyDescent="0.25">
      <c r="B33" s="82" t="str">
        <f t="shared" si="0"/>
        <v/>
      </c>
      <c r="C33" s="83"/>
      <c r="D33" s="83"/>
      <c r="E33" s="84"/>
      <c r="F33" s="18" t="str">
        <f t="shared" si="1"/>
        <v/>
      </c>
      <c r="G33" s="18" t="str">
        <f t="shared" si="2"/>
        <v/>
      </c>
      <c r="H33" s="88" t="str">
        <f t="shared" si="3"/>
        <v/>
      </c>
      <c r="K33"/>
      <c r="L33"/>
      <c r="M33"/>
      <c r="N33"/>
    </row>
    <row r="34" spans="2:14" x14ac:dyDescent="0.25">
      <c r="B34" s="82" t="str">
        <f t="shared" si="0"/>
        <v/>
      </c>
      <c r="C34" s="83"/>
      <c r="D34" s="83"/>
      <c r="E34" s="84"/>
      <c r="F34" s="18" t="str">
        <f t="shared" si="1"/>
        <v/>
      </c>
      <c r="G34" s="18" t="str">
        <f t="shared" si="2"/>
        <v/>
      </c>
      <c r="H34" s="88" t="str">
        <f t="shared" si="3"/>
        <v/>
      </c>
      <c r="K34"/>
      <c r="L34"/>
      <c r="M34"/>
      <c r="N34"/>
    </row>
    <row r="35" spans="2:14" x14ac:dyDescent="0.25">
      <c r="B35" s="82" t="str">
        <f t="shared" si="0"/>
        <v/>
      </c>
      <c r="C35" s="83"/>
      <c r="D35" s="83"/>
      <c r="E35" s="84"/>
      <c r="F35" s="18" t="str">
        <f t="shared" si="1"/>
        <v/>
      </c>
      <c r="G35" s="18" t="str">
        <f t="shared" si="2"/>
        <v/>
      </c>
      <c r="H35" s="88" t="str">
        <f t="shared" si="3"/>
        <v/>
      </c>
      <c r="K35"/>
      <c r="L35"/>
      <c r="M35"/>
      <c r="N35"/>
    </row>
    <row r="36" spans="2:14" x14ac:dyDescent="0.25">
      <c r="B36" s="82" t="str">
        <f t="shared" si="0"/>
        <v/>
      </c>
      <c r="C36" s="83"/>
      <c r="D36" s="83"/>
      <c r="E36" s="84"/>
      <c r="F36" s="18" t="str">
        <f t="shared" si="1"/>
        <v/>
      </c>
      <c r="G36" s="18" t="str">
        <f t="shared" si="2"/>
        <v/>
      </c>
      <c r="H36" s="88" t="str">
        <f t="shared" si="3"/>
        <v/>
      </c>
      <c r="K36"/>
      <c r="L36"/>
      <c r="M36"/>
      <c r="N36"/>
    </row>
    <row r="37" spans="2:14" x14ac:dyDescent="0.25">
      <c r="B37" s="82" t="str">
        <f t="shared" si="0"/>
        <v/>
      </c>
      <c r="C37" s="83"/>
      <c r="D37" s="83"/>
      <c r="E37" s="84"/>
      <c r="F37" s="18" t="str">
        <f t="shared" si="1"/>
        <v/>
      </c>
      <c r="G37" s="18" t="str">
        <f t="shared" si="2"/>
        <v/>
      </c>
      <c r="H37" s="88" t="str">
        <f t="shared" si="3"/>
        <v/>
      </c>
      <c r="K37"/>
      <c r="L37"/>
      <c r="M37"/>
      <c r="N37"/>
    </row>
    <row r="38" spans="2:14" x14ac:dyDescent="0.25">
      <c r="B38" s="82" t="str">
        <f t="shared" si="0"/>
        <v/>
      </c>
      <c r="C38" s="83"/>
      <c r="D38" s="83"/>
      <c r="E38" s="84"/>
      <c r="F38" s="18" t="str">
        <f t="shared" si="1"/>
        <v/>
      </c>
      <c r="G38" s="18" t="str">
        <f t="shared" si="2"/>
        <v/>
      </c>
      <c r="H38" s="88" t="str">
        <f t="shared" si="3"/>
        <v/>
      </c>
      <c r="K38"/>
      <c r="L38"/>
      <c r="M38"/>
      <c r="N38"/>
    </row>
    <row r="39" spans="2:14" x14ac:dyDescent="0.25">
      <c r="B39" s="82" t="str">
        <f t="shared" si="0"/>
        <v/>
      </c>
      <c r="C39" s="83"/>
      <c r="D39" s="83"/>
      <c r="E39" s="84"/>
      <c r="F39" s="18" t="str">
        <f t="shared" si="1"/>
        <v/>
      </c>
      <c r="G39" s="18" t="str">
        <f t="shared" si="2"/>
        <v/>
      </c>
      <c r="H39" s="88" t="str">
        <f t="shared" si="3"/>
        <v/>
      </c>
      <c r="K39"/>
      <c r="L39"/>
      <c r="M39"/>
      <c r="N39"/>
    </row>
    <row r="40" spans="2:14" x14ac:dyDescent="0.25">
      <c r="B40" s="82" t="str">
        <f t="shared" si="0"/>
        <v/>
      </c>
      <c r="C40" s="83"/>
      <c r="D40" s="83"/>
      <c r="E40" s="84"/>
      <c r="F40" s="18" t="str">
        <f t="shared" si="1"/>
        <v/>
      </c>
      <c r="G40" s="18" t="str">
        <f t="shared" si="2"/>
        <v/>
      </c>
      <c r="H40" s="88" t="str">
        <f t="shared" si="3"/>
        <v/>
      </c>
      <c r="K40"/>
      <c r="L40"/>
      <c r="M40"/>
      <c r="N40"/>
    </row>
    <row r="41" spans="2:14" x14ac:dyDescent="0.25">
      <c r="B41" s="82" t="str">
        <f t="shared" si="0"/>
        <v/>
      </c>
      <c r="C41" s="83"/>
      <c r="D41" s="83"/>
      <c r="E41" s="84"/>
      <c r="F41" s="18" t="str">
        <f t="shared" si="1"/>
        <v/>
      </c>
      <c r="G41" s="18" t="str">
        <f t="shared" si="2"/>
        <v/>
      </c>
      <c r="H41" s="88" t="str">
        <f t="shared" si="3"/>
        <v/>
      </c>
      <c r="K41"/>
      <c r="L41"/>
      <c r="M41"/>
      <c r="N41"/>
    </row>
    <row r="42" spans="2:14" x14ac:dyDescent="0.25">
      <c r="B42" s="82" t="str">
        <f t="shared" si="0"/>
        <v/>
      </c>
      <c r="C42" s="83"/>
      <c r="D42" s="83"/>
      <c r="E42" s="84"/>
      <c r="F42" s="18" t="str">
        <f t="shared" si="1"/>
        <v/>
      </c>
      <c r="G42" s="18" t="str">
        <f t="shared" si="2"/>
        <v/>
      </c>
      <c r="H42" s="88" t="str">
        <f t="shared" si="3"/>
        <v/>
      </c>
      <c r="K42"/>
      <c r="L42"/>
      <c r="M42"/>
      <c r="N42"/>
    </row>
    <row r="43" spans="2:14" x14ac:dyDescent="0.25">
      <c r="B43" s="82" t="str">
        <f t="shared" si="0"/>
        <v/>
      </c>
      <c r="C43" s="83"/>
      <c r="D43" s="83"/>
      <c r="E43" s="84"/>
      <c r="F43" s="18" t="str">
        <f t="shared" si="1"/>
        <v/>
      </c>
      <c r="G43" s="18" t="str">
        <f t="shared" si="2"/>
        <v/>
      </c>
      <c r="H43" s="88" t="str">
        <f t="shared" si="3"/>
        <v/>
      </c>
      <c r="K43"/>
      <c r="L43"/>
      <c r="M43"/>
      <c r="N43"/>
    </row>
    <row r="44" spans="2:14" x14ac:dyDescent="0.25">
      <c r="B44" s="82" t="str">
        <f t="shared" si="0"/>
        <v/>
      </c>
      <c r="C44" s="83"/>
      <c r="D44" s="83"/>
      <c r="E44" s="84"/>
      <c r="F44" s="18" t="str">
        <f t="shared" si="1"/>
        <v/>
      </c>
      <c r="G44" s="18" t="str">
        <f t="shared" si="2"/>
        <v/>
      </c>
      <c r="H44" s="88" t="str">
        <f t="shared" si="3"/>
        <v/>
      </c>
      <c r="K44"/>
      <c r="L44"/>
      <c r="M44"/>
      <c r="N44"/>
    </row>
    <row r="45" spans="2:14" x14ac:dyDescent="0.25">
      <c r="B45" s="82" t="str">
        <f t="shared" si="0"/>
        <v/>
      </c>
      <c r="C45" s="83"/>
      <c r="D45" s="83"/>
      <c r="E45" s="84"/>
      <c r="F45" s="18" t="str">
        <f t="shared" si="1"/>
        <v/>
      </c>
      <c r="G45" s="18" t="str">
        <f t="shared" si="2"/>
        <v/>
      </c>
      <c r="H45" s="88" t="str">
        <f t="shared" si="3"/>
        <v/>
      </c>
      <c r="K45"/>
      <c r="L45"/>
      <c r="M45"/>
      <c r="N45"/>
    </row>
    <row r="46" spans="2:14" x14ac:dyDescent="0.25">
      <c r="B46" s="82" t="str">
        <f t="shared" si="0"/>
        <v/>
      </c>
      <c r="C46" s="83"/>
      <c r="D46" s="83"/>
      <c r="E46" s="84"/>
      <c r="F46" s="18" t="str">
        <f t="shared" si="1"/>
        <v/>
      </c>
      <c r="G46" s="18" t="str">
        <f t="shared" si="2"/>
        <v/>
      </c>
      <c r="H46" s="88" t="str">
        <f t="shared" si="3"/>
        <v/>
      </c>
      <c r="K46"/>
      <c r="L46"/>
      <c r="M46"/>
      <c r="N46"/>
    </row>
    <row r="47" spans="2:14" x14ac:dyDescent="0.25">
      <c r="B47" s="82" t="str">
        <f t="shared" si="0"/>
        <v/>
      </c>
      <c r="C47" s="83"/>
      <c r="D47" s="83"/>
      <c r="E47" s="84"/>
      <c r="F47" s="18" t="str">
        <f t="shared" si="1"/>
        <v/>
      </c>
      <c r="G47" s="18" t="str">
        <f t="shared" si="2"/>
        <v/>
      </c>
      <c r="H47" s="88" t="str">
        <f t="shared" si="3"/>
        <v/>
      </c>
      <c r="K47"/>
      <c r="L47"/>
      <c r="M47"/>
      <c r="N47"/>
    </row>
    <row r="48" spans="2:14" x14ac:dyDescent="0.25">
      <c r="B48" s="82" t="str">
        <f t="shared" si="0"/>
        <v/>
      </c>
      <c r="C48" s="83"/>
      <c r="D48" s="83"/>
      <c r="E48" s="84"/>
      <c r="F48" s="18" t="str">
        <f t="shared" si="1"/>
        <v/>
      </c>
      <c r="G48" s="18" t="str">
        <f t="shared" si="2"/>
        <v/>
      </c>
      <c r="H48" s="88" t="str">
        <f t="shared" si="3"/>
        <v/>
      </c>
      <c r="K48"/>
      <c r="L48"/>
      <c r="M48"/>
      <c r="N48"/>
    </row>
    <row r="49" spans="2:14" x14ac:dyDescent="0.25">
      <c r="B49" s="82" t="str">
        <f t="shared" si="0"/>
        <v/>
      </c>
      <c r="C49" s="83"/>
      <c r="D49" s="83"/>
      <c r="E49" s="84"/>
      <c r="F49" s="18" t="str">
        <f t="shared" si="1"/>
        <v/>
      </c>
      <c r="G49" s="18" t="str">
        <f t="shared" si="2"/>
        <v/>
      </c>
      <c r="H49" s="88" t="str">
        <f t="shared" si="3"/>
        <v/>
      </c>
      <c r="K49"/>
      <c r="L49"/>
      <c r="M49"/>
      <c r="N49"/>
    </row>
    <row r="50" spans="2:14" x14ac:dyDescent="0.25">
      <c r="B50" s="82" t="str">
        <f t="shared" si="0"/>
        <v/>
      </c>
      <c r="C50" s="83"/>
      <c r="D50" s="83"/>
      <c r="E50" s="84"/>
      <c r="F50" s="18" t="str">
        <f t="shared" si="1"/>
        <v/>
      </c>
      <c r="G50" s="18" t="str">
        <f t="shared" si="2"/>
        <v/>
      </c>
      <c r="H50" s="88" t="str">
        <f t="shared" si="3"/>
        <v/>
      </c>
      <c r="K50"/>
      <c r="L50"/>
      <c r="M50"/>
      <c r="N50"/>
    </row>
    <row r="51" spans="2:14" x14ac:dyDescent="0.25">
      <c r="B51" s="82" t="str">
        <f t="shared" si="0"/>
        <v/>
      </c>
      <c r="C51" s="83"/>
      <c r="D51" s="83"/>
      <c r="E51" s="84"/>
      <c r="F51" s="18" t="str">
        <f t="shared" si="1"/>
        <v/>
      </c>
      <c r="G51" s="18" t="str">
        <f t="shared" si="2"/>
        <v/>
      </c>
      <c r="H51" s="88" t="str">
        <f t="shared" si="3"/>
        <v/>
      </c>
      <c r="K51"/>
      <c r="L51"/>
      <c r="M51"/>
      <c r="N51"/>
    </row>
    <row r="52" spans="2:14" x14ac:dyDescent="0.25">
      <c r="B52" s="82" t="str">
        <f t="shared" si="0"/>
        <v/>
      </c>
      <c r="C52" s="83"/>
      <c r="D52" s="83"/>
      <c r="E52" s="84"/>
      <c r="F52" s="18" t="str">
        <f t="shared" si="1"/>
        <v/>
      </c>
      <c r="G52" s="18" t="str">
        <f t="shared" si="2"/>
        <v/>
      </c>
      <c r="H52" s="88" t="str">
        <f t="shared" si="3"/>
        <v/>
      </c>
      <c r="K52"/>
      <c r="L52"/>
      <c r="M52"/>
      <c r="N52"/>
    </row>
    <row r="53" spans="2:14" x14ac:dyDescent="0.25">
      <c r="B53" s="82" t="str">
        <f t="shared" si="0"/>
        <v/>
      </c>
      <c r="C53" s="83"/>
      <c r="D53" s="83"/>
      <c r="E53" s="84"/>
      <c r="F53" s="18" t="str">
        <f t="shared" si="1"/>
        <v/>
      </c>
      <c r="G53" s="18" t="str">
        <f t="shared" si="2"/>
        <v/>
      </c>
      <c r="H53" s="88" t="str">
        <f t="shared" si="3"/>
        <v/>
      </c>
      <c r="K53"/>
      <c r="L53"/>
      <c r="M53"/>
      <c r="N53"/>
    </row>
    <row r="54" spans="2:14" x14ac:dyDescent="0.25">
      <c r="B54" s="82" t="str">
        <f t="shared" si="0"/>
        <v/>
      </c>
      <c r="C54" s="83"/>
      <c r="D54" s="83"/>
      <c r="E54" s="84"/>
      <c r="F54" s="18" t="str">
        <f t="shared" si="1"/>
        <v/>
      </c>
      <c r="G54" s="18" t="str">
        <f t="shared" si="2"/>
        <v/>
      </c>
      <c r="H54" s="88" t="str">
        <f t="shared" si="3"/>
        <v/>
      </c>
      <c r="K54"/>
      <c r="L54"/>
      <c r="M54"/>
      <c r="N54"/>
    </row>
    <row r="55" spans="2:14" x14ac:dyDescent="0.25">
      <c r="B55" s="82" t="str">
        <f t="shared" si="0"/>
        <v/>
      </c>
      <c r="C55" s="83"/>
      <c r="D55" s="83"/>
      <c r="E55" s="84"/>
      <c r="F55" s="18" t="str">
        <f t="shared" si="1"/>
        <v/>
      </c>
      <c r="G55" s="18" t="str">
        <f t="shared" si="2"/>
        <v/>
      </c>
      <c r="H55" s="88" t="str">
        <f t="shared" si="3"/>
        <v/>
      </c>
      <c r="K55"/>
      <c r="L55"/>
      <c r="M55"/>
      <c r="N55"/>
    </row>
    <row r="56" spans="2:14" x14ac:dyDescent="0.25">
      <c r="B56" s="82" t="str">
        <f t="shared" si="0"/>
        <v/>
      </c>
      <c r="C56" s="83"/>
      <c r="D56" s="83"/>
      <c r="E56" s="84"/>
      <c r="F56" s="18" t="str">
        <f t="shared" si="1"/>
        <v/>
      </c>
      <c r="G56" s="18" t="str">
        <f t="shared" si="2"/>
        <v/>
      </c>
      <c r="H56" s="88" t="str">
        <f t="shared" si="3"/>
        <v/>
      </c>
      <c r="K56"/>
      <c r="L56"/>
      <c r="M56"/>
      <c r="N56"/>
    </row>
    <row r="57" spans="2:14" x14ac:dyDescent="0.25">
      <c r="B57" s="82" t="str">
        <f t="shared" si="0"/>
        <v/>
      </c>
      <c r="C57" s="83"/>
      <c r="D57" s="83"/>
      <c r="E57" s="84"/>
      <c r="F57" s="18" t="str">
        <f t="shared" si="1"/>
        <v/>
      </c>
      <c r="G57" s="18" t="str">
        <f t="shared" si="2"/>
        <v/>
      </c>
      <c r="H57" s="88" t="str">
        <f t="shared" si="3"/>
        <v/>
      </c>
      <c r="K57"/>
      <c r="L57"/>
      <c r="M57"/>
      <c r="N57"/>
    </row>
    <row r="58" spans="2:14" x14ac:dyDescent="0.25">
      <c r="B58" s="82" t="str">
        <f t="shared" si="0"/>
        <v/>
      </c>
      <c r="C58" s="83"/>
      <c r="D58" s="83"/>
      <c r="E58" s="84"/>
      <c r="F58" s="18" t="str">
        <f t="shared" si="1"/>
        <v/>
      </c>
      <c r="G58" s="18" t="str">
        <f t="shared" si="2"/>
        <v/>
      </c>
      <c r="H58" s="88" t="str">
        <f t="shared" si="3"/>
        <v/>
      </c>
      <c r="K58"/>
      <c r="L58"/>
      <c r="M58"/>
      <c r="N58"/>
    </row>
    <row r="59" spans="2:14" x14ac:dyDescent="0.25">
      <c r="B59" s="82" t="str">
        <f t="shared" si="0"/>
        <v/>
      </c>
      <c r="C59" s="83"/>
      <c r="D59" s="83"/>
      <c r="E59" s="84"/>
      <c r="F59" s="18" t="str">
        <f t="shared" si="1"/>
        <v/>
      </c>
      <c r="G59" s="18" t="str">
        <f t="shared" si="2"/>
        <v/>
      </c>
      <c r="H59" s="88" t="str">
        <f t="shared" si="3"/>
        <v/>
      </c>
      <c r="K59"/>
      <c r="L59"/>
      <c r="M59"/>
      <c r="N59"/>
    </row>
    <row r="60" spans="2:14" x14ac:dyDescent="0.25">
      <c r="B60" s="82" t="str">
        <f t="shared" si="0"/>
        <v/>
      </c>
      <c r="C60" s="83"/>
      <c r="D60" s="83"/>
      <c r="E60" s="84"/>
      <c r="F60" s="18" t="str">
        <f t="shared" si="1"/>
        <v/>
      </c>
      <c r="G60" s="18" t="str">
        <f t="shared" si="2"/>
        <v/>
      </c>
      <c r="H60" s="88" t="str">
        <f t="shared" si="3"/>
        <v/>
      </c>
      <c r="K60"/>
      <c r="L60"/>
      <c r="M60"/>
      <c r="N60"/>
    </row>
    <row r="61" spans="2:14" x14ac:dyDescent="0.25">
      <c r="B61" s="82" t="str">
        <f t="shared" si="0"/>
        <v/>
      </c>
      <c r="C61" s="83"/>
      <c r="D61" s="83"/>
      <c r="E61" s="84"/>
      <c r="F61" s="18" t="str">
        <f t="shared" si="1"/>
        <v/>
      </c>
      <c r="G61" s="18" t="str">
        <f t="shared" si="2"/>
        <v/>
      </c>
      <c r="H61" s="88" t="str">
        <f t="shared" si="3"/>
        <v/>
      </c>
      <c r="K61"/>
      <c r="L61"/>
      <c r="M61"/>
      <c r="N61"/>
    </row>
    <row r="62" spans="2:14" x14ac:dyDescent="0.25">
      <c r="B62" s="82" t="str">
        <f t="shared" si="0"/>
        <v/>
      </c>
      <c r="C62" s="83"/>
      <c r="D62" s="83"/>
      <c r="E62" s="84"/>
      <c r="F62" s="18" t="str">
        <f t="shared" si="1"/>
        <v/>
      </c>
      <c r="G62" s="18" t="str">
        <f t="shared" si="2"/>
        <v/>
      </c>
      <c r="H62" s="88" t="str">
        <f t="shared" si="3"/>
        <v/>
      </c>
      <c r="K62"/>
      <c r="L62"/>
      <c r="M62"/>
      <c r="N62"/>
    </row>
    <row r="63" spans="2:14" x14ac:dyDescent="0.25">
      <c r="B63" s="82" t="str">
        <f t="shared" si="0"/>
        <v/>
      </c>
      <c r="C63" s="83"/>
      <c r="D63" s="83"/>
      <c r="E63" s="84"/>
      <c r="F63" s="18" t="str">
        <f t="shared" si="1"/>
        <v/>
      </c>
      <c r="G63" s="18" t="str">
        <f t="shared" si="2"/>
        <v/>
      </c>
      <c r="H63" s="88" t="str">
        <f t="shared" si="3"/>
        <v/>
      </c>
      <c r="K63"/>
      <c r="L63"/>
      <c r="M63"/>
      <c r="N63"/>
    </row>
    <row r="64" spans="2:14" x14ac:dyDescent="0.25">
      <c r="B64" s="82" t="str">
        <f t="shared" si="0"/>
        <v/>
      </c>
      <c r="C64" s="83"/>
      <c r="D64" s="83"/>
      <c r="E64" s="84"/>
      <c r="F64" s="18" t="str">
        <f t="shared" si="1"/>
        <v/>
      </c>
      <c r="G64" s="18" t="str">
        <f t="shared" si="2"/>
        <v/>
      </c>
      <c r="H64" s="88" t="str">
        <f t="shared" si="3"/>
        <v/>
      </c>
      <c r="K64"/>
      <c r="L64"/>
      <c r="M64"/>
      <c r="N64"/>
    </row>
    <row r="65" spans="2:14" x14ac:dyDescent="0.25">
      <c r="B65" s="82" t="str">
        <f t="shared" si="0"/>
        <v/>
      </c>
      <c r="C65" s="83"/>
      <c r="D65" s="83"/>
      <c r="E65" s="84"/>
      <c r="F65" s="18" t="str">
        <f t="shared" si="1"/>
        <v/>
      </c>
      <c r="G65" s="18" t="str">
        <f t="shared" si="2"/>
        <v/>
      </c>
      <c r="H65" s="88" t="str">
        <f t="shared" si="3"/>
        <v/>
      </c>
      <c r="K65"/>
      <c r="L65"/>
      <c r="M65"/>
      <c r="N65"/>
    </row>
    <row r="66" spans="2:14" x14ac:dyDescent="0.25">
      <c r="B66" s="82" t="str">
        <f t="shared" si="0"/>
        <v/>
      </c>
      <c r="C66" s="83"/>
      <c r="D66" s="83"/>
      <c r="E66" s="84"/>
      <c r="F66" s="18" t="str">
        <f t="shared" si="1"/>
        <v/>
      </c>
      <c r="G66" s="18" t="str">
        <f t="shared" si="2"/>
        <v/>
      </c>
      <c r="H66" s="88" t="str">
        <f t="shared" si="3"/>
        <v/>
      </c>
      <c r="K66"/>
      <c r="L66"/>
      <c r="M66"/>
      <c r="N66"/>
    </row>
    <row r="67" spans="2:14" x14ac:dyDescent="0.25">
      <c r="B67" s="82" t="str">
        <f t="shared" si="0"/>
        <v/>
      </c>
      <c r="C67" s="83"/>
      <c r="D67" s="83"/>
      <c r="E67" s="84"/>
      <c r="F67" s="18" t="str">
        <f t="shared" si="1"/>
        <v/>
      </c>
      <c r="G67" s="18" t="str">
        <f t="shared" si="2"/>
        <v/>
      </c>
      <c r="H67" s="88" t="str">
        <f t="shared" si="3"/>
        <v/>
      </c>
      <c r="K67"/>
      <c r="L67"/>
      <c r="M67"/>
      <c r="N67"/>
    </row>
    <row r="68" spans="2:14" x14ac:dyDescent="0.25">
      <c r="B68" s="82" t="str">
        <f t="shared" si="0"/>
        <v/>
      </c>
      <c r="C68" s="83"/>
      <c r="D68" s="83"/>
      <c r="E68" s="84"/>
      <c r="F68" s="18" t="str">
        <f t="shared" si="1"/>
        <v/>
      </c>
      <c r="G68" s="18" t="str">
        <f t="shared" si="2"/>
        <v/>
      </c>
      <c r="H68" s="88" t="str">
        <f t="shared" si="3"/>
        <v/>
      </c>
      <c r="K68"/>
      <c r="L68"/>
      <c r="M68"/>
      <c r="N68"/>
    </row>
    <row r="69" spans="2:14" x14ac:dyDescent="0.25">
      <c r="B69" s="82" t="str">
        <f t="shared" si="0"/>
        <v/>
      </c>
      <c r="C69" s="83"/>
      <c r="D69" s="83"/>
      <c r="E69" s="84"/>
      <c r="F69" s="18" t="str">
        <f t="shared" si="1"/>
        <v/>
      </c>
      <c r="G69" s="18" t="str">
        <f t="shared" si="2"/>
        <v/>
      </c>
      <c r="H69" s="88" t="str">
        <f t="shared" si="3"/>
        <v/>
      </c>
      <c r="K69"/>
      <c r="L69"/>
      <c r="M69"/>
      <c r="N69"/>
    </row>
    <row r="70" spans="2:14" x14ac:dyDescent="0.25">
      <c r="B70" s="82" t="str">
        <f t="shared" si="0"/>
        <v/>
      </c>
      <c r="C70" s="83"/>
      <c r="D70" s="83"/>
      <c r="E70" s="84"/>
      <c r="F70" s="18" t="str">
        <f t="shared" si="1"/>
        <v/>
      </c>
      <c r="G70" s="18" t="str">
        <f t="shared" si="2"/>
        <v/>
      </c>
      <c r="H70" s="88" t="str">
        <f t="shared" si="3"/>
        <v/>
      </c>
      <c r="K70"/>
      <c r="L70"/>
      <c r="M70"/>
      <c r="N70"/>
    </row>
    <row r="71" spans="2:14" x14ac:dyDescent="0.25">
      <c r="B71" s="82" t="str">
        <f t="shared" si="0"/>
        <v/>
      </c>
      <c r="C71" s="83"/>
      <c r="D71" s="83"/>
      <c r="E71" s="84"/>
      <c r="F71" s="18" t="str">
        <f t="shared" si="1"/>
        <v/>
      </c>
      <c r="G71" s="18" t="str">
        <f t="shared" si="2"/>
        <v/>
      </c>
      <c r="H71" s="88" t="str">
        <f t="shared" si="3"/>
        <v/>
      </c>
      <c r="K71"/>
      <c r="L71"/>
      <c r="M71"/>
      <c r="N71"/>
    </row>
    <row r="72" spans="2:14" x14ac:dyDescent="0.25">
      <c r="B72" s="82" t="str">
        <f t="shared" si="0"/>
        <v/>
      </c>
      <c r="C72" s="83"/>
      <c r="D72" s="83"/>
      <c r="E72" s="84"/>
      <c r="F72" s="18" t="str">
        <f t="shared" si="1"/>
        <v/>
      </c>
      <c r="G72" s="18" t="str">
        <f t="shared" si="2"/>
        <v/>
      </c>
      <c r="H72" s="88" t="str">
        <f t="shared" si="3"/>
        <v/>
      </c>
      <c r="K72"/>
      <c r="L72"/>
      <c r="M72"/>
      <c r="N72"/>
    </row>
    <row r="73" spans="2:14" x14ac:dyDescent="0.25">
      <c r="B73" s="82" t="str">
        <f t="shared" si="0"/>
        <v/>
      </c>
      <c r="C73" s="83"/>
      <c r="D73" s="83"/>
      <c r="E73" s="84"/>
      <c r="F73" s="18" t="str">
        <f t="shared" si="1"/>
        <v/>
      </c>
      <c r="G73" s="18" t="str">
        <f t="shared" si="2"/>
        <v/>
      </c>
      <c r="H73" s="88" t="str">
        <f t="shared" si="3"/>
        <v/>
      </c>
      <c r="K73"/>
      <c r="L73"/>
      <c r="M73"/>
      <c r="N73"/>
    </row>
    <row r="74" spans="2:14" x14ac:dyDescent="0.25">
      <c r="B74" s="82" t="str">
        <f t="shared" si="0"/>
        <v/>
      </c>
      <c r="C74" s="83"/>
      <c r="D74" s="83"/>
      <c r="E74" s="84"/>
      <c r="F74" s="18" t="str">
        <f t="shared" si="1"/>
        <v/>
      </c>
      <c r="G74" s="18" t="str">
        <f t="shared" si="2"/>
        <v/>
      </c>
      <c r="H74" s="88" t="str">
        <f t="shared" si="3"/>
        <v/>
      </c>
      <c r="K74"/>
      <c r="L74"/>
      <c r="M74"/>
      <c r="N74"/>
    </row>
    <row r="75" spans="2:14" x14ac:dyDescent="0.25">
      <c r="B75" s="82" t="str">
        <f t="shared" si="0"/>
        <v/>
      </c>
      <c r="C75" s="83"/>
      <c r="D75" s="83"/>
      <c r="E75" s="84"/>
      <c r="F75" s="18" t="str">
        <f t="shared" si="1"/>
        <v/>
      </c>
      <c r="G75" s="18" t="str">
        <f t="shared" si="2"/>
        <v/>
      </c>
      <c r="H75" s="88" t="str">
        <f t="shared" si="3"/>
        <v/>
      </c>
      <c r="K75"/>
      <c r="L75"/>
      <c r="M75"/>
      <c r="N75"/>
    </row>
    <row r="76" spans="2:14" x14ac:dyDescent="0.25">
      <c r="B76" s="82" t="str">
        <f t="shared" si="0"/>
        <v/>
      </c>
      <c r="C76" s="83"/>
      <c r="D76" s="83"/>
      <c r="E76" s="84"/>
      <c r="F76" s="18" t="str">
        <f t="shared" si="1"/>
        <v/>
      </c>
      <c r="G76" s="18" t="str">
        <f t="shared" si="2"/>
        <v/>
      </c>
      <c r="H76" s="88" t="str">
        <f t="shared" si="3"/>
        <v/>
      </c>
      <c r="K76"/>
      <c r="L76"/>
      <c r="M76"/>
      <c r="N76"/>
    </row>
    <row r="77" spans="2:14" x14ac:dyDescent="0.25">
      <c r="B77" s="82" t="str">
        <f t="shared" si="0"/>
        <v/>
      </c>
      <c r="C77" s="83"/>
      <c r="D77" s="83"/>
      <c r="E77" s="84"/>
      <c r="F77" s="18" t="str">
        <f t="shared" si="1"/>
        <v/>
      </c>
      <c r="G77" s="18" t="str">
        <f t="shared" si="2"/>
        <v/>
      </c>
      <c r="H77" s="88" t="str">
        <f t="shared" si="3"/>
        <v/>
      </c>
      <c r="K77"/>
      <c r="L77"/>
      <c r="M77"/>
      <c r="N77"/>
    </row>
    <row r="78" spans="2:14" x14ac:dyDescent="0.25">
      <c r="B78" s="82" t="str">
        <f t="shared" si="0"/>
        <v/>
      </c>
      <c r="C78" s="83"/>
      <c r="D78" s="83"/>
      <c r="E78" s="84"/>
      <c r="F78" s="18" t="str">
        <f t="shared" si="1"/>
        <v/>
      </c>
      <c r="G78" s="18" t="str">
        <f t="shared" si="2"/>
        <v/>
      </c>
      <c r="H78" s="88" t="str">
        <f t="shared" si="3"/>
        <v/>
      </c>
      <c r="K78"/>
      <c r="L78"/>
      <c r="M78"/>
      <c r="N78"/>
    </row>
    <row r="79" spans="2:14" x14ac:dyDescent="0.25">
      <c r="B79" s="82" t="str">
        <f t="shared" si="0"/>
        <v/>
      </c>
      <c r="C79" s="83"/>
      <c r="D79" s="83"/>
      <c r="E79" s="84"/>
      <c r="F79" s="18" t="str">
        <f t="shared" si="1"/>
        <v/>
      </c>
      <c r="G79" s="18" t="str">
        <f t="shared" si="2"/>
        <v/>
      </c>
      <c r="H79" s="88" t="str">
        <f t="shared" si="3"/>
        <v/>
      </c>
      <c r="K79"/>
      <c r="L79"/>
      <c r="M79"/>
      <c r="N79"/>
    </row>
    <row r="80" spans="2:14" x14ac:dyDescent="0.25">
      <c r="B80" s="82" t="str">
        <f t="shared" si="0"/>
        <v/>
      </c>
      <c r="C80" s="83"/>
      <c r="D80" s="83"/>
      <c r="E80" s="84"/>
      <c r="F80" s="18" t="str">
        <f t="shared" si="1"/>
        <v/>
      </c>
      <c r="G80" s="18" t="str">
        <f t="shared" si="2"/>
        <v/>
      </c>
      <c r="H80" s="88" t="str">
        <f t="shared" si="3"/>
        <v/>
      </c>
      <c r="K80"/>
      <c r="L80"/>
      <c r="M80"/>
      <c r="N80"/>
    </row>
    <row r="81" spans="2:14" x14ac:dyDescent="0.25">
      <c r="B81" s="82" t="str">
        <f t="shared" si="0"/>
        <v/>
      </c>
      <c r="C81" s="83"/>
      <c r="D81" s="83"/>
      <c r="E81" s="84"/>
      <c r="F81" s="18" t="str">
        <f t="shared" si="1"/>
        <v/>
      </c>
      <c r="G81" s="18" t="str">
        <f t="shared" si="2"/>
        <v/>
      </c>
      <c r="H81" s="88" t="str">
        <f t="shared" si="3"/>
        <v/>
      </c>
      <c r="K81"/>
      <c r="L81"/>
      <c r="M81"/>
      <c r="N81"/>
    </row>
    <row r="82" spans="2:14" x14ac:dyDescent="0.25">
      <c r="B82" s="82" t="str">
        <f t="shared" si="0"/>
        <v/>
      </c>
      <c r="C82" s="83"/>
      <c r="D82" s="83"/>
      <c r="E82" s="84"/>
      <c r="F82" s="18" t="str">
        <f t="shared" si="1"/>
        <v/>
      </c>
      <c r="G82" s="18" t="str">
        <f t="shared" si="2"/>
        <v/>
      </c>
      <c r="H82" s="88" t="str">
        <f t="shared" si="3"/>
        <v/>
      </c>
      <c r="K82"/>
      <c r="L82"/>
      <c r="M82"/>
      <c r="N82"/>
    </row>
    <row r="83" spans="2:14" x14ac:dyDescent="0.25">
      <c r="B83" s="82" t="str">
        <f t="shared" si="0"/>
        <v/>
      </c>
      <c r="C83" s="83"/>
      <c r="D83" s="83"/>
      <c r="E83" s="84"/>
      <c r="F83" s="18" t="str">
        <f t="shared" si="1"/>
        <v/>
      </c>
      <c r="G83" s="18" t="str">
        <f t="shared" si="2"/>
        <v/>
      </c>
      <c r="H83" s="88" t="str">
        <f t="shared" si="3"/>
        <v/>
      </c>
      <c r="K83"/>
      <c r="L83"/>
      <c r="M83"/>
      <c r="N83"/>
    </row>
    <row r="84" spans="2:14" x14ac:dyDescent="0.25">
      <c r="B84" s="82" t="str">
        <f t="shared" si="0"/>
        <v/>
      </c>
      <c r="C84" s="83"/>
      <c r="D84" s="83"/>
      <c r="E84" s="84"/>
      <c r="F84" s="18" t="str">
        <f t="shared" si="1"/>
        <v/>
      </c>
      <c r="G84" s="18" t="str">
        <f t="shared" si="2"/>
        <v/>
      </c>
      <c r="H84" s="88" t="str">
        <f t="shared" si="3"/>
        <v/>
      </c>
      <c r="K84"/>
      <c r="L84"/>
      <c r="M84"/>
      <c r="N84"/>
    </row>
    <row r="85" spans="2:14" x14ac:dyDescent="0.25">
      <c r="B85" s="82" t="str">
        <f t="shared" si="0"/>
        <v/>
      </c>
      <c r="C85" s="83"/>
      <c r="D85" s="83"/>
      <c r="E85" s="84"/>
      <c r="F85" s="18" t="str">
        <f t="shared" si="1"/>
        <v/>
      </c>
      <c r="G85" s="18" t="str">
        <f t="shared" si="2"/>
        <v/>
      </c>
      <c r="H85" s="88" t="str">
        <f t="shared" si="3"/>
        <v/>
      </c>
      <c r="K85"/>
      <c r="L85"/>
      <c r="M85"/>
      <c r="N85"/>
    </row>
    <row r="86" spans="2:14" x14ac:dyDescent="0.25">
      <c r="B86" s="82" t="str">
        <f t="shared" si="0"/>
        <v/>
      </c>
      <c r="C86" s="83"/>
      <c r="D86" s="83"/>
      <c r="E86" s="84"/>
      <c r="F86" s="18" t="str">
        <f t="shared" si="1"/>
        <v/>
      </c>
      <c r="G86" s="18" t="str">
        <f t="shared" si="2"/>
        <v/>
      </c>
      <c r="H86" s="88" t="str">
        <f t="shared" si="3"/>
        <v/>
      </c>
      <c r="K86"/>
      <c r="L86"/>
      <c r="M86"/>
      <c r="N86"/>
    </row>
    <row r="87" spans="2:14" x14ac:dyDescent="0.25">
      <c r="B87" s="82" t="str">
        <f t="shared" si="0"/>
        <v/>
      </c>
      <c r="C87" s="83"/>
      <c r="D87" s="83"/>
      <c r="E87" s="84"/>
      <c r="F87" s="18" t="str">
        <f t="shared" si="1"/>
        <v/>
      </c>
      <c r="G87" s="18" t="str">
        <f t="shared" si="2"/>
        <v/>
      </c>
      <c r="H87" s="88" t="str">
        <f t="shared" si="3"/>
        <v/>
      </c>
      <c r="K87"/>
      <c r="L87"/>
      <c r="M87"/>
      <c r="N87"/>
    </row>
    <row r="88" spans="2:14" x14ac:dyDescent="0.25">
      <c r="B88" s="82" t="str">
        <f t="shared" si="0"/>
        <v/>
      </c>
      <c r="C88" s="83"/>
      <c r="D88" s="83"/>
      <c r="E88" s="84"/>
      <c r="F88" s="18" t="str">
        <f t="shared" si="1"/>
        <v/>
      </c>
      <c r="G88" s="18" t="str">
        <f t="shared" si="2"/>
        <v/>
      </c>
      <c r="H88" s="88" t="str">
        <f t="shared" si="3"/>
        <v/>
      </c>
      <c r="K88"/>
      <c r="L88"/>
      <c r="M88"/>
      <c r="N88"/>
    </row>
    <row r="89" spans="2:14" x14ac:dyDescent="0.25">
      <c r="B89" s="82" t="str">
        <f t="shared" si="0"/>
        <v/>
      </c>
      <c r="C89" s="83"/>
      <c r="D89" s="83"/>
      <c r="E89" s="84"/>
      <c r="F89" s="18" t="str">
        <f t="shared" si="1"/>
        <v/>
      </c>
      <c r="G89" s="18" t="str">
        <f t="shared" si="2"/>
        <v/>
      </c>
      <c r="H89" s="88" t="str">
        <f t="shared" si="3"/>
        <v/>
      </c>
      <c r="K89"/>
      <c r="L89"/>
      <c r="M89"/>
      <c r="N89"/>
    </row>
    <row r="90" spans="2:14" x14ac:dyDescent="0.25">
      <c r="B90" s="82" t="str">
        <f t="shared" si="0"/>
        <v/>
      </c>
      <c r="C90" s="83"/>
      <c r="D90" s="83"/>
      <c r="E90" s="84"/>
      <c r="F90" s="18" t="str">
        <f t="shared" si="1"/>
        <v/>
      </c>
      <c r="G90" s="18" t="str">
        <f t="shared" si="2"/>
        <v/>
      </c>
      <c r="H90" s="88" t="str">
        <f t="shared" si="3"/>
        <v/>
      </c>
      <c r="K90"/>
      <c r="L90"/>
      <c r="M90"/>
      <c r="N90"/>
    </row>
    <row r="91" spans="2:14" x14ac:dyDescent="0.25">
      <c r="B91" s="82" t="str">
        <f t="shared" ref="B91:B154" si="4">IF(K73="","",K73)</f>
        <v/>
      </c>
      <c r="C91" s="83"/>
      <c r="D91" s="83"/>
      <c r="E91" s="84"/>
      <c r="F91" s="18" t="str">
        <f t="shared" ref="F91:F154" si="5">IF(L73="","",L73)</f>
        <v/>
      </c>
      <c r="G91" s="18" t="str">
        <f t="shared" ref="G91:G154" si="6">IF(M73="","",M73)</f>
        <v/>
      </c>
      <c r="H91" s="88" t="str">
        <f t="shared" ref="H91:H154" si="7">IF(N73="","",N73)</f>
        <v/>
      </c>
      <c r="K91"/>
      <c r="L91"/>
      <c r="M91"/>
      <c r="N91"/>
    </row>
    <row r="92" spans="2:14" x14ac:dyDescent="0.25">
      <c r="B92" s="82" t="str">
        <f t="shared" si="4"/>
        <v/>
      </c>
      <c r="C92" s="83"/>
      <c r="D92" s="83"/>
      <c r="E92" s="84"/>
      <c r="F92" s="18" t="str">
        <f t="shared" si="5"/>
        <v/>
      </c>
      <c r="G92" s="18" t="str">
        <f t="shared" si="6"/>
        <v/>
      </c>
      <c r="H92" s="88" t="str">
        <f t="shared" si="7"/>
        <v/>
      </c>
      <c r="K92"/>
      <c r="L92"/>
      <c r="M92"/>
      <c r="N92"/>
    </row>
    <row r="93" spans="2:14" x14ac:dyDescent="0.25">
      <c r="B93" s="82" t="str">
        <f t="shared" si="4"/>
        <v/>
      </c>
      <c r="C93" s="83"/>
      <c r="D93" s="83"/>
      <c r="E93" s="84"/>
      <c r="F93" s="18" t="str">
        <f t="shared" si="5"/>
        <v/>
      </c>
      <c r="G93" s="18" t="str">
        <f t="shared" si="6"/>
        <v/>
      </c>
      <c r="H93" s="88" t="str">
        <f t="shared" si="7"/>
        <v/>
      </c>
      <c r="K93"/>
      <c r="L93"/>
      <c r="M93"/>
      <c r="N93"/>
    </row>
    <row r="94" spans="2:14" x14ac:dyDescent="0.25">
      <c r="B94" s="82" t="str">
        <f t="shared" si="4"/>
        <v/>
      </c>
      <c r="C94" s="83"/>
      <c r="D94" s="83"/>
      <c r="E94" s="84"/>
      <c r="F94" s="18" t="str">
        <f t="shared" si="5"/>
        <v/>
      </c>
      <c r="G94" s="18" t="str">
        <f t="shared" si="6"/>
        <v/>
      </c>
      <c r="H94" s="88" t="str">
        <f t="shared" si="7"/>
        <v/>
      </c>
      <c r="K94"/>
      <c r="L94"/>
      <c r="M94"/>
      <c r="N94"/>
    </row>
    <row r="95" spans="2:14" x14ac:dyDescent="0.25">
      <c r="B95" s="82" t="str">
        <f t="shared" si="4"/>
        <v/>
      </c>
      <c r="C95" s="83"/>
      <c r="D95" s="83"/>
      <c r="E95" s="84"/>
      <c r="F95" s="18" t="str">
        <f t="shared" si="5"/>
        <v/>
      </c>
      <c r="G95" s="18" t="str">
        <f t="shared" si="6"/>
        <v/>
      </c>
      <c r="H95" s="88" t="str">
        <f t="shared" si="7"/>
        <v/>
      </c>
      <c r="K95"/>
      <c r="L95"/>
      <c r="M95"/>
      <c r="N95"/>
    </row>
    <row r="96" spans="2:14" x14ac:dyDescent="0.25">
      <c r="B96" s="82" t="str">
        <f t="shared" si="4"/>
        <v/>
      </c>
      <c r="C96" s="83"/>
      <c r="D96" s="83"/>
      <c r="E96" s="84"/>
      <c r="F96" s="18" t="str">
        <f t="shared" si="5"/>
        <v/>
      </c>
      <c r="G96" s="18" t="str">
        <f t="shared" si="6"/>
        <v/>
      </c>
      <c r="H96" s="88" t="str">
        <f t="shared" si="7"/>
        <v/>
      </c>
      <c r="K96"/>
      <c r="L96"/>
      <c r="M96"/>
      <c r="N96"/>
    </row>
    <row r="97" spans="2:14" x14ac:dyDescent="0.25">
      <c r="B97" s="82" t="str">
        <f t="shared" si="4"/>
        <v/>
      </c>
      <c r="C97" s="83"/>
      <c r="D97" s="83"/>
      <c r="E97" s="84"/>
      <c r="F97" s="18" t="str">
        <f t="shared" si="5"/>
        <v/>
      </c>
      <c r="G97" s="18" t="str">
        <f t="shared" si="6"/>
        <v/>
      </c>
      <c r="H97" s="88" t="str">
        <f t="shared" si="7"/>
        <v/>
      </c>
      <c r="K97"/>
      <c r="L97"/>
      <c r="M97"/>
      <c r="N97"/>
    </row>
    <row r="98" spans="2:14" x14ac:dyDescent="0.25">
      <c r="B98" s="82" t="str">
        <f t="shared" si="4"/>
        <v/>
      </c>
      <c r="C98" s="83"/>
      <c r="D98" s="83"/>
      <c r="E98" s="84"/>
      <c r="F98" s="18" t="str">
        <f t="shared" si="5"/>
        <v/>
      </c>
      <c r="G98" s="18" t="str">
        <f t="shared" si="6"/>
        <v/>
      </c>
      <c r="H98" s="88" t="str">
        <f t="shared" si="7"/>
        <v/>
      </c>
      <c r="K98"/>
      <c r="L98"/>
      <c r="M98"/>
      <c r="N98"/>
    </row>
    <row r="99" spans="2:14" x14ac:dyDescent="0.25">
      <c r="B99" s="82" t="str">
        <f t="shared" si="4"/>
        <v/>
      </c>
      <c r="C99" s="83"/>
      <c r="D99" s="83"/>
      <c r="E99" s="84"/>
      <c r="F99" s="18" t="str">
        <f t="shared" si="5"/>
        <v/>
      </c>
      <c r="G99" s="18" t="str">
        <f t="shared" si="6"/>
        <v/>
      </c>
      <c r="H99" s="88" t="str">
        <f t="shared" si="7"/>
        <v/>
      </c>
      <c r="K99"/>
      <c r="L99"/>
      <c r="M99"/>
      <c r="N99"/>
    </row>
    <row r="100" spans="2:14" x14ac:dyDescent="0.25">
      <c r="B100" s="82" t="str">
        <f t="shared" si="4"/>
        <v/>
      </c>
      <c r="C100" s="83"/>
      <c r="D100" s="83"/>
      <c r="E100" s="84"/>
      <c r="F100" s="18" t="str">
        <f t="shared" si="5"/>
        <v/>
      </c>
      <c r="G100" s="18" t="str">
        <f t="shared" si="6"/>
        <v/>
      </c>
      <c r="H100" s="88" t="str">
        <f t="shared" si="7"/>
        <v/>
      </c>
      <c r="K100"/>
      <c r="L100"/>
      <c r="M100"/>
      <c r="N100"/>
    </row>
    <row r="101" spans="2:14" x14ac:dyDescent="0.25">
      <c r="B101" s="82" t="str">
        <f t="shared" si="4"/>
        <v/>
      </c>
      <c r="C101" s="83"/>
      <c r="D101" s="83"/>
      <c r="E101" s="84"/>
      <c r="F101" s="18" t="str">
        <f t="shared" si="5"/>
        <v/>
      </c>
      <c r="G101" s="18" t="str">
        <f t="shared" si="6"/>
        <v/>
      </c>
      <c r="H101" s="88" t="str">
        <f t="shared" si="7"/>
        <v/>
      </c>
      <c r="K101"/>
      <c r="L101"/>
      <c r="M101"/>
      <c r="N101"/>
    </row>
    <row r="102" spans="2:14" x14ac:dyDescent="0.25">
      <c r="B102" s="82" t="str">
        <f t="shared" si="4"/>
        <v/>
      </c>
      <c r="C102" s="83"/>
      <c r="D102" s="83"/>
      <c r="E102" s="84"/>
      <c r="F102" s="18" t="str">
        <f t="shared" si="5"/>
        <v/>
      </c>
      <c r="G102" s="18" t="str">
        <f t="shared" si="6"/>
        <v/>
      </c>
      <c r="H102" s="88" t="str">
        <f t="shared" si="7"/>
        <v/>
      </c>
      <c r="K102"/>
      <c r="L102"/>
      <c r="M102"/>
      <c r="N102"/>
    </row>
    <row r="103" spans="2:14" x14ac:dyDescent="0.25">
      <c r="B103" s="82" t="str">
        <f t="shared" si="4"/>
        <v/>
      </c>
      <c r="C103" s="83"/>
      <c r="D103" s="83"/>
      <c r="E103" s="84"/>
      <c r="F103" s="18" t="str">
        <f t="shared" si="5"/>
        <v/>
      </c>
      <c r="G103" s="18" t="str">
        <f t="shared" si="6"/>
        <v/>
      </c>
      <c r="H103" s="88" t="str">
        <f t="shared" si="7"/>
        <v/>
      </c>
      <c r="K103"/>
      <c r="L103"/>
      <c r="M103"/>
      <c r="N103"/>
    </row>
    <row r="104" spans="2:14" x14ac:dyDescent="0.25">
      <c r="B104" s="82" t="str">
        <f t="shared" si="4"/>
        <v/>
      </c>
      <c r="C104" s="83"/>
      <c r="D104" s="83"/>
      <c r="E104" s="84"/>
      <c r="F104" s="18" t="str">
        <f t="shared" si="5"/>
        <v/>
      </c>
      <c r="G104" s="18" t="str">
        <f t="shared" si="6"/>
        <v/>
      </c>
      <c r="H104" s="88" t="str">
        <f t="shared" si="7"/>
        <v/>
      </c>
      <c r="K104"/>
      <c r="L104"/>
      <c r="M104"/>
      <c r="N104"/>
    </row>
    <row r="105" spans="2:14" x14ac:dyDescent="0.25">
      <c r="B105" s="82" t="str">
        <f t="shared" si="4"/>
        <v/>
      </c>
      <c r="C105" s="83"/>
      <c r="D105" s="83"/>
      <c r="E105" s="84"/>
      <c r="F105" s="18" t="str">
        <f t="shared" si="5"/>
        <v/>
      </c>
      <c r="G105" s="18" t="str">
        <f t="shared" si="6"/>
        <v/>
      </c>
      <c r="H105" s="88" t="str">
        <f t="shared" si="7"/>
        <v/>
      </c>
      <c r="K105"/>
      <c r="L105"/>
      <c r="M105"/>
      <c r="N105"/>
    </row>
    <row r="106" spans="2:14" x14ac:dyDescent="0.25">
      <c r="B106" s="82" t="str">
        <f t="shared" si="4"/>
        <v/>
      </c>
      <c r="C106" s="83"/>
      <c r="D106" s="83"/>
      <c r="E106" s="84"/>
      <c r="F106" s="18" t="str">
        <f t="shared" si="5"/>
        <v/>
      </c>
      <c r="G106" s="18" t="str">
        <f t="shared" si="6"/>
        <v/>
      </c>
      <c r="H106" s="88" t="str">
        <f t="shared" si="7"/>
        <v/>
      </c>
      <c r="K106"/>
      <c r="L106"/>
      <c r="M106"/>
      <c r="N106"/>
    </row>
    <row r="107" spans="2:14" x14ac:dyDescent="0.25">
      <c r="B107" s="82" t="str">
        <f t="shared" si="4"/>
        <v/>
      </c>
      <c r="C107" s="83"/>
      <c r="D107" s="83"/>
      <c r="E107" s="84"/>
      <c r="F107" s="18" t="str">
        <f t="shared" si="5"/>
        <v/>
      </c>
      <c r="G107" s="18" t="str">
        <f t="shared" si="6"/>
        <v/>
      </c>
      <c r="H107" s="88" t="str">
        <f t="shared" si="7"/>
        <v/>
      </c>
      <c r="K107"/>
      <c r="L107"/>
      <c r="M107"/>
      <c r="N107"/>
    </row>
    <row r="108" spans="2:14" x14ac:dyDescent="0.25">
      <c r="B108" s="82" t="str">
        <f t="shared" si="4"/>
        <v/>
      </c>
      <c r="C108" s="83"/>
      <c r="D108" s="83"/>
      <c r="E108" s="84"/>
      <c r="F108" s="18" t="str">
        <f t="shared" si="5"/>
        <v/>
      </c>
      <c r="G108" s="18" t="str">
        <f t="shared" si="6"/>
        <v/>
      </c>
      <c r="H108" s="88" t="str">
        <f t="shared" si="7"/>
        <v/>
      </c>
      <c r="K108"/>
      <c r="L108"/>
      <c r="M108"/>
      <c r="N108"/>
    </row>
    <row r="109" spans="2:14" x14ac:dyDescent="0.25">
      <c r="B109" s="82" t="str">
        <f t="shared" si="4"/>
        <v/>
      </c>
      <c r="C109" s="83"/>
      <c r="D109" s="83"/>
      <c r="E109" s="84"/>
      <c r="F109" s="18" t="str">
        <f t="shared" si="5"/>
        <v/>
      </c>
      <c r="G109" s="18" t="str">
        <f t="shared" si="6"/>
        <v/>
      </c>
      <c r="H109" s="88" t="str">
        <f t="shared" si="7"/>
        <v/>
      </c>
      <c r="K109"/>
      <c r="L109"/>
      <c r="M109"/>
      <c r="N109"/>
    </row>
    <row r="110" spans="2:14" x14ac:dyDescent="0.25">
      <c r="B110" s="82" t="str">
        <f t="shared" si="4"/>
        <v/>
      </c>
      <c r="C110" s="83"/>
      <c r="D110" s="83"/>
      <c r="E110" s="84"/>
      <c r="F110" s="18" t="str">
        <f t="shared" si="5"/>
        <v/>
      </c>
      <c r="G110" s="18" t="str">
        <f t="shared" si="6"/>
        <v/>
      </c>
      <c r="H110" s="88" t="str">
        <f t="shared" si="7"/>
        <v/>
      </c>
      <c r="K110"/>
      <c r="L110"/>
      <c r="M110"/>
      <c r="N110"/>
    </row>
    <row r="111" spans="2:14" x14ac:dyDescent="0.25">
      <c r="B111" s="82" t="str">
        <f t="shared" si="4"/>
        <v/>
      </c>
      <c r="C111" s="83"/>
      <c r="D111" s="83"/>
      <c r="E111" s="84"/>
      <c r="F111" s="18" t="str">
        <f t="shared" si="5"/>
        <v/>
      </c>
      <c r="G111" s="18" t="str">
        <f t="shared" si="6"/>
        <v/>
      </c>
      <c r="H111" s="88" t="str">
        <f t="shared" si="7"/>
        <v/>
      </c>
      <c r="K111"/>
      <c r="L111"/>
      <c r="M111"/>
      <c r="N111"/>
    </row>
    <row r="112" spans="2:14" x14ac:dyDescent="0.25">
      <c r="B112" s="82" t="str">
        <f t="shared" si="4"/>
        <v/>
      </c>
      <c r="C112" s="83"/>
      <c r="D112" s="83"/>
      <c r="E112" s="84"/>
      <c r="F112" s="18" t="str">
        <f t="shared" si="5"/>
        <v/>
      </c>
      <c r="G112" s="18" t="str">
        <f t="shared" si="6"/>
        <v/>
      </c>
      <c r="H112" s="88" t="str">
        <f t="shared" si="7"/>
        <v/>
      </c>
      <c r="K112"/>
      <c r="L112"/>
      <c r="M112"/>
      <c r="N112"/>
    </row>
    <row r="113" spans="2:14" x14ac:dyDescent="0.25">
      <c r="B113" s="82" t="str">
        <f t="shared" si="4"/>
        <v/>
      </c>
      <c r="C113" s="83"/>
      <c r="D113" s="83"/>
      <c r="E113" s="84"/>
      <c r="F113" s="18" t="str">
        <f t="shared" si="5"/>
        <v/>
      </c>
      <c r="G113" s="18" t="str">
        <f t="shared" si="6"/>
        <v/>
      </c>
      <c r="H113" s="88" t="str">
        <f t="shared" si="7"/>
        <v/>
      </c>
      <c r="K113"/>
      <c r="L113"/>
      <c r="M113"/>
      <c r="N113"/>
    </row>
    <row r="114" spans="2:14" x14ac:dyDescent="0.25">
      <c r="B114" s="82" t="str">
        <f t="shared" si="4"/>
        <v/>
      </c>
      <c r="C114" s="83"/>
      <c r="D114" s="83"/>
      <c r="E114" s="84"/>
      <c r="F114" s="18" t="str">
        <f t="shared" si="5"/>
        <v/>
      </c>
      <c r="G114" s="18" t="str">
        <f t="shared" si="6"/>
        <v/>
      </c>
      <c r="H114" s="88" t="str">
        <f t="shared" si="7"/>
        <v/>
      </c>
      <c r="K114"/>
      <c r="L114"/>
      <c r="M114"/>
      <c r="N114"/>
    </row>
    <row r="115" spans="2:14" x14ac:dyDescent="0.25">
      <c r="B115" s="82" t="str">
        <f t="shared" si="4"/>
        <v/>
      </c>
      <c r="C115" s="83"/>
      <c r="D115" s="83"/>
      <c r="E115" s="84"/>
      <c r="F115" s="18" t="str">
        <f t="shared" si="5"/>
        <v/>
      </c>
      <c r="G115" s="18" t="str">
        <f t="shared" si="6"/>
        <v/>
      </c>
      <c r="H115" s="88" t="str">
        <f t="shared" si="7"/>
        <v/>
      </c>
      <c r="K115"/>
      <c r="L115"/>
      <c r="M115"/>
      <c r="N115"/>
    </row>
    <row r="116" spans="2:14" x14ac:dyDescent="0.25">
      <c r="B116" s="82" t="str">
        <f t="shared" si="4"/>
        <v/>
      </c>
      <c r="C116" s="83"/>
      <c r="D116" s="83"/>
      <c r="E116" s="84"/>
      <c r="F116" s="18" t="str">
        <f t="shared" si="5"/>
        <v/>
      </c>
      <c r="G116" s="18" t="str">
        <f t="shared" si="6"/>
        <v/>
      </c>
      <c r="H116" s="88" t="str">
        <f t="shared" si="7"/>
        <v/>
      </c>
      <c r="K116"/>
      <c r="L116"/>
      <c r="M116"/>
      <c r="N116"/>
    </row>
    <row r="117" spans="2:14" x14ac:dyDescent="0.25">
      <c r="B117" s="82" t="str">
        <f t="shared" si="4"/>
        <v/>
      </c>
      <c r="C117" s="83"/>
      <c r="D117" s="83"/>
      <c r="E117" s="84"/>
      <c r="F117" s="18" t="str">
        <f t="shared" si="5"/>
        <v/>
      </c>
      <c r="G117" s="18" t="str">
        <f t="shared" si="6"/>
        <v/>
      </c>
      <c r="H117" s="88" t="str">
        <f t="shared" si="7"/>
        <v/>
      </c>
      <c r="K117"/>
      <c r="L117"/>
      <c r="M117"/>
      <c r="N117"/>
    </row>
    <row r="118" spans="2:14" x14ac:dyDescent="0.25">
      <c r="B118" s="82" t="str">
        <f t="shared" si="4"/>
        <v/>
      </c>
      <c r="C118" s="83"/>
      <c r="D118" s="83"/>
      <c r="E118" s="84"/>
      <c r="F118" s="18" t="str">
        <f t="shared" si="5"/>
        <v/>
      </c>
      <c r="G118" s="18" t="str">
        <f t="shared" si="6"/>
        <v/>
      </c>
      <c r="H118" s="88" t="str">
        <f t="shared" si="7"/>
        <v/>
      </c>
      <c r="K118"/>
      <c r="L118"/>
      <c r="M118"/>
      <c r="N118"/>
    </row>
    <row r="119" spans="2:14" x14ac:dyDescent="0.25">
      <c r="B119" s="82" t="str">
        <f t="shared" si="4"/>
        <v/>
      </c>
      <c r="C119" s="83"/>
      <c r="D119" s="83"/>
      <c r="E119" s="84"/>
      <c r="F119" s="18" t="str">
        <f t="shared" si="5"/>
        <v/>
      </c>
      <c r="G119" s="18" t="str">
        <f t="shared" si="6"/>
        <v/>
      </c>
      <c r="H119" s="88" t="str">
        <f t="shared" si="7"/>
        <v/>
      </c>
      <c r="K119"/>
      <c r="L119"/>
      <c r="M119"/>
      <c r="N119"/>
    </row>
    <row r="120" spans="2:14" x14ac:dyDescent="0.25">
      <c r="B120" s="82" t="str">
        <f t="shared" si="4"/>
        <v/>
      </c>
      <c r="C120" s="83"/>
      <c r="D120" s="83"/>
      <c r="E120" s="84"/>
      <c r="F120" s="18" t="str">
        <f t="shared" si="5"/>
        <v/>
      </c>
      <c r="G120" s="18" t="str">
        <f t="shared" si="6"/>
        <v/>
      </c>
      <c r="H120" s="88" t="str">
        <f t="shared" si="7"/>
        <v/>
      </c>
      <c r="K120"/>
      <c r="L120"/>
      <c r="M120"/>
      <c r="N120"/>
    </row>
    <row r="121" spans="2:14" x14ac:dyDescent="0.25">
      <c r="B121" s="82" t="str">
        <f t="shared" si="4"/>
        <v/>
      </c>
      <c r="C121" s="83"/>
      <c r="D121" s="83"/>
      <c r="E121" s="84"/>
      <c r="F121" s="18" t="str">
        <f t="shared" si="5"/>
        <v/>
      </c>
      <c r="G121" s="18" t="str">
        <f t="shared" si="6"/>
        <v/>
      </c>
      <c r="H121" s="88" t="str">
        <f t="shared" si="7"/>
        <v/>
      </c>
      <c r="K121"/>
      <c r="L121"/>
      <c r="M121"/>
      <c r="N121"/>
    </row>
    <row r="122" spans="2:14" x14ac:dyDescent="0.25">
      <c r="B122" s="82" t="str">
        <f t="shared" si="4"/>
        <v/>
      </c>
      <c r="C122" s="83"/>
      <c r="D122" s="83"/>
      <c r="E122" s="84"/>
      <c r="F122" s="18" t="str">
        <f t="shared" si="5"/>
        <v/>
      </c>
      <c r="G122" s="18" t="str">
        <f t="shared" si="6"/>
        <v/>
      </c>
      <c r="H122" s="88" t="str">
        <f t="shared" si="7"/>
        <v/>
      </c>
      <c r="K122"/>
      <c r="L122"/>
      <c r="M122"/>
      <c r="N122"/>
    </row>
    <row r="123" spans="2:14" x14ac:dyDescent="0.25">
      <c r="B123" s="82" t="str">
        <f t="shared" si="4"/>
        <v/>
      </c>
      <c r="C123" s="83"/>
      <c r="D123" s="83"/>
      <c r="E123" s="84"/>
      <c r="F123" s="18" t="str">
        <f t="shared" si="5"/>
        <v/>
      </c>
      <c r="G123" s="18" t="str">
        <f t="shared" si="6"/>
        <v/>
      </c>
      <c r="H123" s="88" t="str">
        <f t="shared" si="7"/>
        <v/>
      </c>
      <c r="K123"/>
      <c r="L123"/>
      <c r="M123"/>
      <c r="N123"/>
    </row>
    <row r="124" spans="2:14" x14ac:dyDescent="0.25">
      <c r="B124" s="82" t="str">
        <f t="shared" si="4"/>
        <v/>
      </c>
      <c r="C124" s="83"/>
      <c r="D124" s="83"/>
      <c r="E124" s="84"/>
      <c r="F124" s="18" t="str">
        <f t="shared" si="5"/>
        <v/>
      </c>
      <c r="G124" s="18" t="str">
        <f t="shared" si="6"/>
        <v/>
      </c>
      <c r="H124" s="88" t="str">
        <f t="shared" si="7"/>
        <v/>
      </c>
      <c r="K124"/>
      <c r="L124"/>
      <c r="M124"/>
      <c r="N124"/>
    </row>
    <row r="125" spans="2:14" x14ac:dyDescent="0.25">
      <c r="B125" s="82" t="str">
        <f t="shared" si="4"/>
        <v/>
      </c>
      <c r="C125" s="83"/>
      <c r="D125" s="83"/>
      <c r="E125" s="84"/>
      <c r="F125" s="18" t="str">
        <f t="shared" si="5"/>
        <v/>
      </c>
      <c r="G125" s="18" t="str">
        <f t="shared" si="6"/>
        <v/>
      </c>
      <c r="H125" s="88" t="str">
        <f t="shared" si="7"/>
        <v/>
      </c>
      <c r="K125"/>
      <c r="L125"/>
      <c r="M125"/>
      <c r="N125"/>
    </row>
    <row r="126" spans="2:14" x14ac:dyDescent="0.25">
      <c r="B126" s="82" t="str">
        <f t="shared" si="4"/>
        <v/>
      </c>
      <c r="C126" s="83"/>
      <c r="D126" s="83"/>
      <c r="E126" s="84"/>
      <c r="F126" s="18" t="str">
        <f t="shared" si="5"/>
        <v/>
      </c>
      <c r="G126" s="18" t="str">
        <f t="shared" si="6"/>
        <v/>
      </c>
      <c r="H126" s="88" t="str">
        <f t="shared" si="7"/>
        <v/>
      </c>
      <c r="K126"/>
      <c r="L126"/>
      <c r="M126"/>
      <c r="N126"/>
    </row>
    <row r="127" spans="2:14" x14ac:dyDescent="0.25">
      <c r="B127" s="82" t="str">
        <f t="shared" si="4"/>
        <v/>
      </c>
      <c r="C127" s="83"/>
      <c r="D127" s="83"/>
      <c r="E127" s="84"/>
      <c r="F127" s="18" t="str">
        <f t="shared" si="5"/>
        <v/>
      </c>
      <c r="G127" s="18" t="str">
        <f t="shared" si="6"/>
        <v/>
      </c>
      <c r="H127" s="88" t="str">
        <f t="shared" si="7"/>
        <v/>
      </c>
      <c r="K127"/>
      <c r="L127"/>
      <c r="M127"/>
      <c r="N127"/>
    </row>
    <row r="128" spans="2:14" x14ac:dyDescent="0.25">
      <c r="B128" s="82" t="str">
        <f t="shared" si="4"/>
        <v/>
      </c>
      <c r="C128" s="83"/>
      <c r="D128" s="83"/>
      <c r="E128" s="84"/>
      <c r="F128" s="18" t="str">
        <f t="shared" si="5"/>
        <v/>
      </c>
      <c r="G128" s="18" t="str">
        <f t="shared" si="6"/>
        <v/>
      </c>
      <c r="H128" s="88" t="str">
        <f t="shared" si="7"/>
        <v/>
      </c>
      <c r="K128"/>
      <c r="L128"/>
      <c r="M128"/>
      <c r="N128"/>
    </row>
    <row r="129" spans="2:8" x14ac:dyDescent="0.25">
      <c r="B129" s="82" t="str">
        <f t="shared" si="4"/>
        <v/>
      </c>
      <c r="C129" s="83"/>
      <c r="D129" s="83"/>
      <c r="E129" s="84"/>
      <c r="F129" s="18" t="str">
        <f t="shared" si="5"/>
        <v/>
      </c>
      <c r="G129" s="18" t="str">
        <f t="shared" si="6"/>
        <v/>
      </c>
      <c r="H129" s="88" t="str">
        <f t="shared" si="7"/>
        <v/>
      </c>
    </row>
    <row r="130" spans="2:8" x14ac:dyDescent="0.25">
      <c r="B130" s="82" t="str">
        <f t="shared" si="4"/>
        <v/>
      </c>
      <c r="C130" s="83"/>
      <c r="D130" s="83"/>
      <c r="E130" s="84"/>
      <c r="F130" s="18" t="str">
        <f t="shared" si="5"/>
        <v/>
      </c>
      <c r="G130" s="18" t="str">
        <f t="shared" si="6"/>
        <v/>
      </c>
      <c r="H130" s="88" t="str">
        <f t="shared" si="7"/>
        <v/>
      </c>
    </row>
    <row r="131" spans="2:8" x14ac:dyDescent="0.25">
      <c r="B131" s="82" t="str">
        <f t="shared" si="4"/>
        <v/>
      </c>
      <c r="C131" s="83"/>
      <c r="D131" s="83"/>
      <c r="E131" s="84"/>
      <c r="F131" s="18" t="str">
        <f t="shared" si="5"/>
        <v/>
      </c>
      <c r="G131" s="18" t="str">
        <f t="shared" si="6"/>
        <v/>
      </c>
      <c r="H131" s="88" t="str">
        <f t="shared" si="7"/>
        <v/>
      </c>
    </row>
    <row r="132" spans="2:8" x14ac:dyDescent="0.25">
      <c r="B132" s="82" t="str">
        <f t="shared" si="4"/>
        <v/>
      </c>
      <c r="C132" s="83"/>
      <c r="D132" s="83"/>
      <c r="E132" s="84"/>
      <c r="F132" s="18" t="str">
        <f t="shared" si="5"/>
        <v/>
      </c>
      <c r="G132" s="18" t="str">
        <f t="shared" si="6"/>
        <v/>
      </c>
      <c r="H132" s="88" t="str">
        <f t="shared" si="7"/>
        <v/>
      </c>
    </row>
    <row r="133" spans="2:8" x14ac:dyDescent="0.25">
      <c r="B133" s="82" t="str">
        <f t="shared" si="4"/>
        <v/>
      </c>
      <c r="C133" s="83"/>
      <c r="D133" s="83"/>
      <c r="E133" s="84"/>
      <c r="F133" s="18" t="str">
        <f t="shared" si="5"/>
        <v/>
      </c>
      <c r="G133" s="18" t="str">
        <f t="shared" si="6"/>
        <v/>
      </c>
      <c r="H133" s="88" t="str">
        <f t="shared" si="7"/>
        <v/>
      </c>
    </row>
    <row r="134" spans="2:8" x14ac:dyDescent="0.25">
      <c r="B134" s="82" t="str">
        <f t="shared" si="4"/>
        <v/>
      </c>
      <c r="C134" s="83"/>
      <c r="D134" s="83"/>
      <c r="E134" s="84"/>
      <c r="F134" s="18" t="str">
        <f t="shared" si="5"/>
        <v/>
      </c>
      <c r="G134" s="18" t="str">
        <f t="shared" si="6"/>
        <v/>
      </c>
      <c r="H134" s="88" t="str">
        <f t="shared" si="7"/>
        <v/>
      </c>
    </row>
    <row r="135" spans="2:8" x14ac:dyDescent="0.25">
      <c r="B135" s="82" t="str">
        <f t="shared" si="4"/>
        <v/>
      </c>
      <c r="C135" s="83"/>
      <c r="D135" s="83"/>
      <c r="E135" s="84"/>
      <c r="F135" s="18" t="str">
        <f t="shared" si="5"/>
        <v/>
      </c>
      <c r="G135" s="18" t="str">
        <f t="shared" si="6"/>
        <v/>
      </c>
      <c r="H135" s="88" t="str">
        <f t="shared" si="7"/>
        <v/>
      </c>
    </row>
    <row r="136" spans="2:8" x14ac:dyDescent="0.25">
      <c r="B136" s="82" t="str">
        <f t="shared" si="4"/>
        <v/>
      </c>
      <c r="C136" s="83"/>
      <c r="D136" s="83"/>
      <c r="E136" s="84"/>
      <c r="F136" s="18" t="str">
        <f t="shared" si="5"/>
        <v/>
      </c>
      <c r="G136" s="18" t="str">
        <f t="shared" si="6"/>
        <v/>
      </c>
      <c r="H136" s="88" t="str">
        <f t="shared" si="7"/>
        <v/>
      </c>
    </row>
    <row r="137" spans="2:8" x14ac:dyDescent="0.25">
      <c r="B137" s="82" t="str">
        <f t="shared" si="4"/>
        <v/>
      </c>
      <c r="C137" s="83"/>
      <c r="D137" s="83"/>
      <c r="E137" s="84"/>
      <c r="F137" s="18" t="str">
        <f t="shared" si="5"/>
        <v/>
      </c>
      <c r="G137" s="18" t="str">
        <f t="shared" si="6"/>
        <v/>
      </c>
      <c r="H137" s="88" t="str">
        <f t="shared" si="7"/>
        <v/>
      </c>
    </row>
    <row r="138" spans="2:8" x14ac:dyDescent="0.25">
      <c r="B138" s="82" t="str">
        <f t="shared" si="4"/>
        <v/>
      </c>
      <c r="C138" s="83"/>
      <c r="D138" s="83"/>
      <c r="E138" s="84"/>
      <c r="F138" s="18" t="str">
        <f t="shared" si="5"/>
        <v/>
      </c>
      <c r="G138" s="18" t="str">
        <f t="shared" si="6"/>
        <v/>
      </c>
      <c r="H138" s="88" t="str">
        <f t="shared" si="7"/>
        <v/>
      </c>
    </row>
    <row r="139" spans="2:8" x14ac:dyDescent="0.25">
      <c r="B139" s="82" t="str">
        <f t="shared" si="4"/>
        <v/>
      </c>
      <c r="C139" s="83"/>
      <c r="D139" s="83"/>
      <c r="E139" s="84"/>
      <c r="F139" s="18" t="str">
        <f t="shared" si="5"/>
        <v/>
      </c>
      <c r="G139" s="18" t="str">
        <f t="shared" si="6"/>
        <v/>
      </c>
      <c r="H139" s="88" t="str">
        <f t="shared" si="7"/>
        <v/>
      </c>
    </row>
    <row r="140" spans="2:8" x14ac:dyDescent="0.25">
      <c r="B140" s="82" t="str">
        <f t="shared" si="4"/>
        <v/>
      </c>
      <c r="C140" s="83"/>
      <c r="D140" s="83"/>
      <c r="E140" s="84"/>
      <c r="F140" s="18" t="str">
        <f t="shared" si="5"/>
        <v/>
      </c>
      <c r="G140" s="18" t="str">
        <f t="shared" si="6"/>
        <v/>
      </c>
      <c r="H140" s="88" t="str">
        <f t="shared" si="7"/>
        <v/>
      </c>
    </row>
    <row r="141" spans="2:8" x14ac:dyDescent="0.25">
      <c r="B141" s="82" t="str">
        <f t="shared" si="4"/>
        <v/>
      </c>
      <c r="C141" s="83"/>
      <c r="D141" s="83"/>
      <c r="E141" s="84"/>
      <c r="F141" s="18" t="str">
        <f t="shared" si="5"/>
        <v/>
      </c>
      <c r="G141" s="18" t="str">
        <f t="shared" si="6"/>
        <v/>
      </c>
      <c r="H141" s="88" t="str">
        <f t="shared" si="7"/>
        <v/>
      </c>
    </row>
    <row r="142" spans="2:8" x14ac:dyDescent="0.25">
      <c r="B142" s="82" t="str">
        <f t="shared" si="4"/>
        <v/>
      </c>
      <c r="C142" s="83"/>
      <c r="D142" s="83"/>
      <c r="E142" s="84"/>
      <c r="F142" s="18" t="str">
        <f t="shared" si="5"/>
        <v/>
      </c>
      <c r="G142" s="18" t="str">
        <f t="shared" si="6"/>
        <v/>
      </c>
      <c r="H142" s="88" t="str">
        <f t="shared" si="7"/>
        <v/>
      </c>
    </row>
    <row r="143" spans="2:8" x14ac:dyDescent="0.25">
      <c r="B143" s="82" t="str">
        <f t="shared" si="4"/>
        <v/>
      </c>
      <c r="C143" s="83"/>
      <c r="D143" s="83"/>
      <c r="E143" s="84"/>
      <c r="F143" s="18" t="str">
        <f t="shared" si="5"/>
        <v/>
      </c>
      <c r="G143" s="18" t="str">
        <f t="shared" si="6"/>
        <v/>
      </c>
      <c r="H143" s="88" t="str">
        <f t="shared" si="7"/>
        <v/>
      </c>
    </row>
    <row r="144" spans="2:8" x14ac:dyDescent="0.25">
      <c r="B144" s="82" t="str">
        <f t="shared" si="4"/>
        <v/>
      </c>
      <c r="C144" s="83"/>
      <c r="D144" s="83"/>
      <c r="E144" s="84"/>
      <c r="F144" s="18" t="str">
        <f t="shared" si="5"/>
        <v/>
      </c>
      <c r="G144" s="18" t="str">
        <f t="shared" si="6"/>
        <v/>
      </c>
      <c r="H144" s="88" t="str">
        <f t="shared" si="7"/>
        <v/>
      </c>
    </row>
    <row r="145" spans="2:8" x14ac:dyDescent="0.25">
      <c r="B145" s="82" t="str">
        <f t="shared" si="4"/>
        <v/>
      </c>
      <c r="C145" s="83"/>
      <c r="D145" s="83"/>
      <c r="E145" s="84"/>
      <c r="F145" s="18" t="str">
        <f t="shared" si="5"/>
        <v/>
      </c>
      <c r="G145" s="18" t="str">
        <f t="shared" si="6"/>
        <v/>
      </c>
      <c r="H145" s="88" t="str">
        <f t="shared" si="7"/>
        <v/>
      </c>
    </row>
    <row r="146" spans="2:8" x14ac:dyDescent="0.25">
      <c r="B146" s="82" t="str">
        <f t="shared" si="4"/>
        <v/>
      </c>
      <c r="C146" s="83"/>
      <c r="D146" s="83"/>
      <c r="E146" s="84"/>
      <c r="F146" s="18" t="str">
        <f t="shared" si="5"/>
        <v/>
      </c>
      <c r="G146" s="18" t="str">
        <f t="shared" si="6"/>
        <v/>
      </c>
      <c r="H146" s="88" t="str">
        <f t="shared" si="7"/>
        <v/>
      </c>
    </row>
    <row r="147" spans="2:8" x14ac:dyDescent="0.25">
      <c r="B147" s="82" t="str">
        <f t="shared" si="4"/>
        <v/>
      </c>
      <c r="C147" s="83"/>
      <c r="D147" s="83"/>
      <c r="E147" s="84"/>
      <c r="F147" s="18" t="str">
        <f t="shared" si="5"/>
        <v/>
      </c>
      <c r="G147" s="18" t="str">
        <f t="shared" si="6"/>
        <v/>
      </c>
      <c r="H147" s="88" t="str">
        <f t="shared" si="7"/>
        <v/>
      </c>
    </row>
    <row r="148" spans="2:8" x14ac:dyDescent="0.25">
      <c r="B148" s="82" t="str">
        <f t="shared" si="4"/>
        <v/>
      </c>
      <c r="C148" s="83"/>
      <c r="D148" s="83"/>
      <c r="E148" s="84"/>
      <c r="F148" s="18" t="str">
        <f t="shared" si="5"/>
        <v/>
      </c>
      <c r="G148" s="18" t="str">
        <f t="shared" si="6"/>
        <v/>
      </c>
      <c r="H148" s="88" t="str">
        <f t="shared" si="7"/>
        <v/>
      </c>
    </row>
    <row r="149" spans="2:8" x14ac:dyDescent="0.25">
      <c r="B149" s="82" t="str">
        <f t="shared" si="4"/>
        <v/>
      </c>
      <c r="C149" s="83"/>
      <c r="D149" s="83"/>
      <c r="E149" s="84"/>
      <c r="F149" s="18" t="str">
        <f t="shared" si="5"/>
        <v/>
      </c>
      <c r="G149" s="18" t="str">
        <f t="shared" si="6"/>
        <v/>
      </c>
      <c r="H149" s="88" t="str">
        <f t="shared" si="7"/>
        <v/>
      </c>
    </row>
    <row r="150" spans="2:8" x14ac:dyDescent="0.25">
      <c r="B150" s="82" t="str">
        <f t="shared" si="4"/>
        <v/>
      </c>
      <c r="C150" s="83"/>
      <c r="D150" s="83"/>
      <c r="E150" s="84"/>
      <c r="F150" s="18" t="str">
        <f t="shared" si="5"/>
        <v/>
      </c>
      <c r="G150" s="18" t="str">
        <f t="shared" si="6"/>
        <v/>
      </c>
      <c r="H150" s="88" t="str">
        <f t="shared" si="7"/>
        <v/>
      </c>
    </row>
    <row r="151" spans="2:8" x14ac:dyDescent="0.25">
      <c r="B151" s="82" t="str">
        <f t="shared" si="4"/>
        <v/>
      </c>
      <c r="C151" s="83"/>
      <c r="D151" s="83"/>
      <c r="E151" s="84"/>
      <c r="F151" s="18" t="str">
        <f t="shared" si="5"/>
        <v/>
      </c>
      <c r="G151" s="18" t="str">
        <f t="shared" si="6"/>
        <v/>
      </c>
      <c r="H151" s="88" t="str">
        <f t="shared" si="7"/>
        <v/>
      </c>
    </row>
    <row r="152" spans="2:8" x14ac:dyDescent="0.25">
      <c r="B152" s="82" t="str">
        <f t="shared" si="4"/>
        <v/>
      </c>
      <c r="C152" s="83"/>
      <c r="D152" s="83"/>
      <c r="E152" s="84"/>
      <c r="F152" s="18" t="str">
        <f t="shared" si="5"/>
        <v/>
      </c>
      <c r="G152" s="18" t="str">
        <f t="shared" si="6"/>
        <v/>
      </c>
      <c r="H152" s="88" t="str">
        <f t="shared" si="7"/>
        <v/>
      </c>
    </row>
    <row r="153" spans="2:8" x14ac:dyDescent="0.25">
      <c r="B153" s="82" t="str">
        <f t="shared" si="4"/>
        <v/>
      </c>
      <c r="C153" s="83"/>
      <c r="D153" s="83"/>
      <c r="E153" s="84"/>
      <c r="F153" s="18" t="str">
        <f t="shared" si="5"/>
        <v/>
      </c>
      <c r="G153" s="18" t="str">
        <f t="shared" si="6"/>
        <v/>
      </c>
      <c r="H153" s="88" t="str">
        <f t="shared" si="7"/>
        <v/>
      </c>
    </row>
    <row r="154" spans="2:8" x14ac:dyDescent="0.25">
      <c r="B154" s="82" t="str">
        <f t="shared" si="4"/>
        <v/>
      </c>
      <c r="C154" s="83"/>
      <c r="D154" s="83"/>
      <c r="E154" s="84"/>
      <c r="F154" s="18" t="str">
        <f t="shared" si="5"/>
        <v/>
      </c>
      <c r="G154" s="18" t="str">
        <f t="shared" si="6"/>
        <v/>
      </c>
      <c r="H154" s="88" t="str">
        <f t="shared" si="7"/>
        <v/>
      </c>
    </row>
    <row r="155" spans="2:8" x14ac:dyDescent="0.25">
      <c r="B155" s="82" t="str">
        <f t="shared" ref="B155:B218" si="8">IF(K137="","",K137)</f>
        <v/>
      </c>
      <c r="C155" s="83"/>
      <c r="D155" s="83"/>
      <c r="E155" s="84"/>
      <c r="F155" s="18" t="str">
        <f t="shared" ref="F155:F218" si="9">IF(L137="","",L137)</f>
        <v/>
      </c>
      <c r="G155" s="18" t="str">
        <f t="shared" ref="G155:G218" si="10">IF(M137="","",M137)</f>
        <v/>
      </c>
      <c r="H155" s="88" t="str">
        <f t="shared" ref="H155:H218" si="11">IF(N137="","",N137)</f>
        <v/>
      </c>
    </row>
    <row r="156" spans="2:8" x14ac:dyDescent="0.25">
      <c r="B156" s="82" t="str">
        <f t="shared" si="8"/>
        <v/>
      </c>
      <c r="C156" s="83"/>
      <c r="D156" s="83"/>
      <c r="E156" s="84"/>
      <c r="F156" s="18" t="str">
        <f t="shared" si="9"/>
        <v/>
      </c>
      <c r="G156" s="18" t="str">
        <f t="shared" si="10"/>
        <v/>
      </c>
      <c r="H156" s="88" t="str">
        <f t="shared" si="11"/>
        <v/>
      </c>
    </row>
    <row r="157" spans="2:8" x14ac:dyDescent="0.25">
      <c r="B157" s="82" t="str">
        <f t="shared" si="8"/>
        <v/>
      </c>
      <c r="C157" s="83"/>
      <c r="D157" s="83"/>
      <c r="E157" s="84"/>
      <c r="F157" s="18" t="str">
        <f t="shared" si="9"/>
        <v/>
      </c>
      <c r="G157" s="18" t="str">
        <f t="shared" si="10"/>
        <v/>
      </c>
      <c r="H157" s="88" t="str">
        <f t="shared" si="11"/>
        <v/>
      </c>
    </row>
    <row r="158" spans="2:8" x14ac:dyDescent="0.25">
      <c r="B158" s="82" t="str">
        <f t="shared" si="8"/>
        <v/>
      </c>
      <c r="C158" s="83"/>
      <c r="D158" s="83"/>
      <c r="E158" s="84"/>
      <c r="F158" s="18" t="str">
        <f t="shared" si="9"/>
        <v/>
      </c>
      <c r="G158" s="18" t="str">
        <f t="shared" si="10"/>
        <v/>
      </c>
      <c r="H158" s="88" t="str">
        <f t="shared" si="11"/>
        <v/>
      </c>
    </row>
    <row r="159" spans="2:8" x14ac:dyDescent="0.25">
      <c r="B159" s="82" t="str">
        <f t="shared" si="8"/>
        <v/>
      </c>
      <c r="C159" s="83"/>
      <c r="D159" s="83"/>
      <c r="E159" s="84"/>
      <c r="F159" s="18" t="str">
        <f t="shared" si="9"/>
        <v/>
      </c>
      <c r="G159" s="18" t="str">
        <f t="shared" si="10"/>
        <v/>
      </c>
      <c r="H159" s="88" t="str">
        <f t="shared" si="11"/>
        <v/>
      </c>
    </row>
    <row r="160" spans="2:8" x14ac:dyDescent="0.25">
      <c r="B160" s="82" t="str">
        <f t="shared" si="8"/>
        <v/>
      </c>
      <c r="C160" s="83"/>
      <c r="D160" s="83"/>
      <c r="E160" s="84"/>
      <c r="F160" s="18" t="str">
        <f t="shared" si="9"/>
        <v/>
      </c>
      <c r="G160" s="18" t="str">
        <f t="shared" si="10"/>
        <v/>
      </c>
      <c r="H160" s="88" t="str">
        <f t="shared" si="11"/>
        <v/>
      </c>
    </row>
    <row r="161" spans="2:8" x14ac:dyDescent="0.25">
      <c r="B161" s="82" t="str">
        <f t="shared" si="8"/>
        <v/>
      </c>
      <c r="C161" s="83"/>
      <c r="D161" s="83"/>
      <c r="E161" s="84"/>
      <c r="F161" s="18" t="str">
        <f t="shared" si="9"/>
        <v/>
      </c>
      <c r="G161" s="18" t="str">
        <f t="shared" si="10"/>
        <v/>
      </c>
      <c r="H161" s="88" t="str">
        <f t="shared" si="11"/>
        <v/>
      </c>
    </row>
    <row r="162" spans="2:8" x14ac:dyDescent="0.25">
      <c r="B162" s="82" t="str">
        <f t="shared" si="8"/>
        <v/>
      </c>
      <c r="C162" s="83"/>
      <c r="D162" s="83"/>
      <c r="E162" s="84"/>
      <c r="F162" s="18" t="str">
        <f t="shared" si="9"/>
        <v/>
      </c>
      <c r="G162" s="18" t="str">
        <f t="shared" si="10"/>
        <v/>
      </c>
      <c r="H162" s="88" t="str">
        <f t="shared" si="11"/>
        <v/>
      </c>
    </row>
    <row r="163" spans="2:8" x14ac:dyDescent="0.25">
      <c r="B163" s="82" t="str">
        <f t="shared" si="8"/>
        <v/>
      </c>
      <c r="C163" s="83"/>
      <c r="D163" s="83"/>
      <c r="E163" s="84"/>
      <c r="F163" s="18" t="str">
        <f t="shared" si="9"/>
        <v/>
      </c>
      <c r="G163" s="18" t="str">
        <f t="shared" si="10"/>
        <v/>
      </c>
      <c r="H163" s="88" t="str">
        <f t="shared" si="11"/>
        <v/>
      </c>
    </row>
    <row r="164" spans="2:8" x14ac:dyDescent="0.25">
      <c r="B164" s="82" t="str">
        <f t="shared" si="8"/>
        <v/>
      </c>
      <c r="C164" s="83"/>
      <c r="D164" s="83"/>
      <c r="E164" s="84"/>
      <c r="F164" s="18" t="str">
        <f t="shared" si="9"/>
        <v/>
      </c>
      <c r="G164" s="18" t="str">
        <f t="shared" si="10"/>
        <v/>
      </c>
      <c r="H164" s="88" t="str">
        <f t="shared" si="11"/>
        <v/>
      </c>
    </row>
    <row r="165" spans="2:8" x14ac:dyDescent="0.25">
      <c r="B165" s="82" t="str">
        <f t="shared" si="8"/>
        <v/>
      </c>
      <c r="C165" s="83"/>
      <c r="D165" s="83"/>
      <c r="E165" s="84"/>
      <c r="F165" s="18" t="str">
        <f t="shared" si="9"/>
        <v/>
      </c>
      <c r="G165" s="18" t="str">
        <f t="shared" si="10"/>
        <v/>
      </c>
      <c r="H165" s="88" t="str">
        <f t="shared" si="11"/>
        <v/>
      </c>
    </row>
    <row r="166" spans="2:8" x14ac:dyDescent="0.25">
      <c r="B166" s="82" t="str">
        <f t="shared" si="8"/>
        <v/>
      </c>
      <c r="C166" s="83"/>
      <c r="D166" s="83"/>
      <c r="E166" s="84"/>
      <c r="F166" s="18" t="str">
        <f t="shared" si="9"/>
        <v/>
      </c>
      <c r="G166" s="18" t="str">
        <f t="shared" si="10"/>
        <v/>
      </c>
      <c r="H166" s="88" t="str">
        <f t="shared" si="11"/>
        <v/>
      </c>
    </row>
    <row r="167" spans="2:8" x14ac:dyDescent="0.25">
      <c r="B167" s="82" t="str">
        <f t="shared" si="8"/>
        <v/>
      </c>
      <c r="C167" s="83"/>
      <c r="D167" s="83"/>
      <c r="E167" s="84"/>
      <c r="F167" s="18" t="str">
        <f t="shared" si="9"/>
        <v/>
      </c>
      <c r="G167" s="18" t="str">
        <f t="shared" si="10"/>
        <v/>
      </c>
      <c r="H167" s="88" t="str">
        <f t="shared" si="11"/>
        <v/>
      </c>
    </row>
    <row r="168" spans="2:8" x14ac:dyDescent="0.25">
      <c r="B168" s="82" t="str">
        <f t="shared" si="8"/>
        <v/>
      </c>
      <c r="C168" s="83"/>
      <c r="D168" s="83"/>
      <c r="E168" s="84"/>
      <c r="F168" s="18" t="str">
        <f t="shared" si="9"/>
        <v/>
      </c>
      <c r="G168" s="18" t="str">
        <f t="shared" si="10"/>
        <v/>
      </c>
      <c r="H168" s="88" t="str">
        <f t="shared" si="11"/>
        <v/>
      </c>
    </row>
    <row r="169" spans="2:8" x14ac:dyDescent="0.25">
      <c r="B169" s="82" t="str">
        <f t="shared" si="8"/>
        <v/>
      </c>
      <c r="C169" s="83"/>
      <c r="D169" s="83"/>
      <c r="E169" s="84"/>
      <c r="F169" s="18" t="str">
        <f t="shared" si="9"/>
        <v/>
      </c>
      <c r="G169" s="18" t="str">
        <f t="shared" si="10"/>
        <v/>
      </c>
      <c r="H169" s="88" t="str">
        <f t="shared" si="11"/>
        <v/>
      </c>
    </row>
    <row r="170" spans="2:8" x14ac:dyDescent="0.25">
      <c r="B170" s="82" t="str">
        <f t="shared" si="8"/>
        <v/>
      </c>
      <c r="C170" s="83"/>
      <c r="D170" s="83"/>
      <c r="E170" s="84"/>
      <c r="F170" s="18" t="str">
        <f t="shared" si="9"/>
        <v/>
      </c>
      <c r="G170" s="18" t="str">
        <f t="shared" si="10"/>
        <v/>
      </c>
      <c r="H170" s="88" t="str">
        <f t="shared" si="11"/>
        <v/>
      </c>
    </row>
    <row r="171" spans="2:8" x14ac:dyDescent="0.25">
      <c r="B171" s="82" t="str">
        <f t="shared" si="8"/>
        <v/>
      </c>
      <c r="C171" s="83"/>
      <c r="D171" s="83"/>
      <c r="E171" s="84"/>
      <c r="F171" s="18" t="str">
        <f t="shared" si="9"/>
        <v/>
      </c>
      <c r="G171" s="18" t="str">
        <f t="shared" si="10"/>
        <v/>
      </c>
      <c r="H171" s="88" t="str">
        <f t="shared" si="11"/>
        <v/>
      </c>
    </row>
    <row r="172" spans="2:8" x14ac:dyDescent="0.25">
      <c r="B172" s="82" t="str">
        <f t="shared" si="8"/>
        <v/>
      </c>
      <c r="C172" s="83"/>
      <c r="D172" s="83"/>
      <c r="E172" s="84"/>
      <c r="F172" s="18" t="str">
        <f t="shared" si="9"/>
        <v/>
      </c>
      <c r="G172" s="18" t="str">
        <f t="shared" si="10"/>
        <v/>
      </c>
      <c r="H172" s="88" t="str">
        <f t="shared" si="11"/>
        <v/>
      </c>
    </row>
    <row r="173" spans="2:8" x14ac:dyDescent="0.25">
      <c r="B173" s="82" t="str">
        <f t="shared" si="8"/>
        <v/>
      </c>
      <c r="C173" s="83"/>
      <c r="D173" s="83"/>
      <c r="E173" s="84"/>
      <c r="F173" s="18" t="str">
        <f t="shared" si="9"/>
        <v/>
      </c>
      <c r="G173" s="18" t="str">
        <f t="shared" si="10"/>
        <v/>
      </c>
      <c r="H173" s="88" t="str">
        <f t="shared" si="11"/>
        <v/>
      </c>
    </row>
    <row r="174" spans="2:8" x14ac:dyDescent="0.25">
      <c r="B174" s="82" t="str">
        <f t="shared" si="8"/>
        <v/>
      </c>
      <c r="C174" s="83"/>
      <c r="D174" s="83"/>
      <c r="E174" s="84"/>
      <c r="F174" s="18" t="str">
        <f t="shared" si="9"/>
        <v/>
      </c>
      <c r="G174" s="18" t="str">
        <f t="shared" si="10"/>
        <v/>
      </c>
      <c r="H174" s="88" t="str">
        <f t="shared" si="11"/>
        <v/>
      </c>
    </row>
    <row r="175" spans="2:8" x14ac:dyDescent="0.25">
      <c r="B175" s="82" t="str">
        <f t="shared" si="8"/>
        <v/>
      </c>
      <c r="C175" s="83"/>
      <c r="D175" s="83"/>
      <c r="E175" s="84"/>
      <c r="F175" s="18" t="str">
        <f t="shared" si="9"/>
        <v/>
      </c>
      <c r="G175" s="18" t="str">
        <f t="shared" si="10"/>
        <v/>
      </c>
      <c r="H175" s="88" t="str">
        <f t="shared" si="11"/>
        <v/>
      </c>
    </row>
    <row r="176" spans="2:8" x14ac:dyDescent="0.25">
      <c r="B176" s="82" t="str">
        <f t="shared" si="8"/>
        <v/>
      </c>
      <c r="C176" s="83"/>
      <c r="D176" s="83"/>
      <c r="E176" s="84"/>
      <c r="F176" s="18" t="str">
        <f t="shared" si="9"/>
        <v/>
      </c>
      <c r="G176" s="18" t="str">
        <f t="shared" si="10"/>
        <v/>
      </c>
      <c r="H176" s="88" t="str">
        <f t="shared" si="11"/>
        <v/>
      </c>
    </row>
    <row r="177" spans="2:8" x14ac:dyDescent="0.25">
      <c r="B177" s="82" t="str">
        <f t="shared" si="8"/>
        <v/>
      </c>
      <c r="C177" s="83"/>
      <c r="D177" s="83"/>
      <c r="E177" s="84"/>
      <c r="F177" s="18" t="str">
        <f t="shared" si="9"/>
        <v/>
      </c>
      <c r="G177" s="18" t="str">
        <f t="shared" si="10"/>
        <v/>
      </c>
      <c r="H177" s="88" t="str">
        <f t="shared" si="11"/>
        <v/>
      </c>
    </row>
    <row r="178" spans="2:8" x14ac:dyDescent="0.25">
      <c r="B178" s="82" t="str">
        <f t="shared" si="8"/>
        <v/>
      </c>
      <c r="C178" s="83"/>
      <c r="D178" s="83"/>
      <c r="E178" s="84"/>
      <c r="F178" s="18" t="str">
        <f t="shared" si="9"/>
        <v/>
      </c>
      <c r="G178" s="18" t="str">
        <f t="shared" si="10"/>
        <v/>
      </c>
      <c r="H178" s="88" t="str">
        <f t="shared" si="11"/>
        <v/>
      </c>
    </row>
    <row r="179" spans="2:8" x14ac:dyDescent="0.25">
      <c r="B179" s="82" t="str">
        <f t="shared" si="8"/>
        <v/>
      </c>
      <c r="C179" s="83"/>
      <c r="D179" s="83"/>
      <c r="E179" s="84"/>
      <c r="F179" s="18" t="str">
        <f t="shared" si="9"/>
        <v/>
      </c>
      <c r="G179" s="18" t="str">
        <f t="shared" si="10"/>
        <v/>
      </c>
      <c r="H179" s="88" t="str">
        <f t="shared" si="11"/>
        <v/>
      </c>
    </row>
    <row r="180" spans="2:8" x14ac:dyDescent="0.25">
      <c r="B180" s="82" t="str">
        <f t="shared" si="8"/>
        <v/>
      </c>
      <c r="C180" s="83"/>
      <c r="D180" s="83"/>
      <c r="E180" s="84"/>
      <c r="F180" s="18" t="str">
        <f t="shared" si="9"/>
        <v/>
      </c>
      <c r="G180" s="18" t="str">
        <f t="shared" si="10"/>
        <v/>
      </c>
      <c r="H180" s="88" t="str">
        <f t="shared" si="11"/>
        <v/>
      </c>
    </row>
    <row r="181" spans="2:8" x14ac:dyDescent="0.25">
      <c r="B181" s="82" t="str">
        <f t="shared" si="8"/>
        <v/>
      </c>
      <c r="C181" s="83"/>
      <c r="D181" s="83"/>
      <c r="E181" s="84"/>
      <c r="F181" s="18" t="str">
        <f t="shared" si="9"/>
        <v/>
      </c>
      <c r="G181" s="18" t="str">
        <f t="shared" si="10"/>
        <v/>
      </c>
      <c r="H181" s="88" t="str">
        <f t="shared" si="11"/>
        <v/>
      </c>
    </row>
    <row r="182" spans="2:8" x14ac:dyDescent="0.25">
      <c r="B182" s="82" t="str">
        <f t="shared" si="8"/>
        <v/>
      </c>
      <c r="C182" s="83"/>
      <c r="D182" s="83"/>
      <c r="E182" s="84"/>
      <c r="F182" s="18" t="str">
        <f t="shared" si="9"/>
        <v/>
      </c>
      <c r="G182" s="18" t="str">
        <f t="shared" si="10"/>
        <v/>
      </c>
      <c r="H182" s="88" t="str">
        <f t="shared" si="11"/>
        <v/>
      </c>
    </row>
    <row r="183" spans="2:8" x14ac:dyDescent="0.25">
      <c r="B183" s="82" t="str">
        <f t="shared" si="8"/>
        <v/>
      </c>
      <c r="C183" s="83"/>
      <c r="D183" s="83"/>
      <c r="E183" s="84"/>
      <c r="F183" s="18" t="str">
        <f t="shared" si="9"/>
        <v/>
      </c>
      <c r="G183" s="18" t="str">
        <f t="shared" si="10"/>
        <v/>
      </c>
      <c r="H183" s="88" t="str">
        <f t="shared" si="11"/>
        <v/>
      </c>
    </row>
    <row r="184" spans="2:8" x14ac:dyDescent="0.25">
      <c r="B184" s="82" t="str">
        <f t="shared" si="8"/>
        <v/>
      </c>
      <c r="C184" s="83"/>
      <c r="D184" s="83"/>
      <c r="E184" s="84"/>
      <c r="F184" s="18" t="str">
        <f t="shared" si="9"/>
        <v/>
      </c>
      <c r="G184" s="18" t="str">
        <f t="shared" si="10"/>
        <v/>
      </c>
      <c r="H184" s="88" t="str">
        <f t="shared" si="11"/>
        <v/>
      </c>
    </row>
    <row r="185" spans="2:8" x14ac:dyDescent="0.25">
      <c r="B185" s="82" t="str">
        <f t="shared" si="8"/>
        <v/>
      </c>
      <c r="C185" s="83"/>
      <c r="D185" s="83"/>
      <c r="E185" s="84"/>
      <c r="F185" s="18" t="str">
        <f t="shared" si="9"/>
        <v/>
      </c>
      <c r="G185" s="18" t="str">
        <f t="shared" si="10"/>
        <v/>
      </c>
      <c r="H185" s="88" t="str">
        <f t="shared" si="11"/>
        <v/>
      </c>
    </row>
    <row r="186" spans="2:8" x14ac:dyDescent="0.25">
      <c r="B186" s="82" t="str">
        <f t="shared" si="8"/>
        <v/>
      </c>
      <c r="C186" s="83"/>
      <c r="D186" s="83"/>
      <c r="E186" s="84"/>
      <c r="F186" s="18" t="str">
        <f t="shared" si="9"/>
        <v/>
      </c>
      <c r="G186" s="18" t="str">
        <f t="shared" si="10"/>
        <v/>
      </c>
      <c r="H186" s="88" t="str">
        <f t="shared" si="11"/>
        <v/>
      </c>
    </row>
    <row r="187" spans="2:8" x14ac:dyDescent="0.25">
      <c r="B187" s="82" t="str">
        <f t="shared" si="8"/>
        <v/>
      </c>
      <c r="C187" s="83"/>
      <c r="D187" s="83"/>
      <c r="E187" s="84"/>
      <c r="F187" s="18" t="str">
        <f t="shared" si="9"/>
        <v/>
      </c>
      <c r="G187" s="18" t="str">
        <f t="shared" si="10"/>
        <v/>
      </c>
      <c r="H187" s="88" t="str">
        <f t="shared" si="11"/>
        <v/>
      </c>
    </row>
    <row r="188" spans="2:8" x14ac:dyDescent="0.25">
      <c r="B188" s="82" t="str">
        <f t="shared" si="8"/>
        <v/>
      </c>
      <c r="C188" s="83"/>
      <c r="D188" s="83"/>
      <c r="E188" s="84"/>
      <c r="F188" s="18" t="str">
        <f t="shared" si="9"/>
        <v/>
      </c>
      <c r="G188" s="18" t="str">
        <f t="shared" si="10"/>
        <v/>
      </c>
      <c r="H188" s="88" t="str">
        <f t="shared" si="11"/>
        <v/>
      </c>
    </row>
    <row r="189" spans="2:8" x14ac:dyDescent="0.25">
      <c r="B189" s="82" t="str">
        <f t="shared" si="8"/>
        <v/>
      </c>
      <c r="C189" s="83"/>
      <c r="D189" s="83"/>
      <c r="E189" s="84"/>
      <c r="F189" s="18" t="str">
        <f t="shared" si="9"/>
        <v/>
      </c>
      <c r="G189" s="18" t="str">
        <f t="shared" si="10"/>
        <v/>
      </c>
      <c r="H189" s="88" t="str">
        <f t="shared" si="11"/>
        <v/>
      </c>
    </row>
    <row r="190" spans="2:8" x14ac:dyDescent="0.25">
      <c r="B190" s="82" t="str">
        <f t="shared" si="8"/>
        <v/>
      </c>
      <c r="C190" s="83"/>
      <c r="D190" s="83"/>
      <c r="E190" s="84"/>
      <c r="F190" s="18" t="str">
        <f t="shared" si="9"/>
        <v/>
      </c>
      <c r="G190" s="18" t="str">
        <f t="shared" si="10"/>
        <v/>
      </c>
      <c r="H190" s="88" t="str">
        <f t="shared" si="11"/>
        <v/>
      </c>
    </row>
    <row r="191" spans="2:8" x14ac:dyDescent="0.25">
      <c r="B191" s="82" t="str">
        <f t="shared" si="8"/>
        <v/>
      </c>
      <c r="C191" s="83"/>
      <c r="D191" s="83"/>
      <c r="E191" s="84"/>
      <c r="F191" s="18" t="str">
        <f t="shared" si="9"/>
        <v/>
      </c>
      <c r="G191" s="18" t="str">
        <f t="shared" si="10"/>
        <v/>
      </c>
      <c r="H191" s="88" t="str">
        <f t="shared" si="11"/>
        <v/>
      </c>
    </row>
    <row r="192" spans="2:8" x14ac:dyDescent="0.25">
      <c r="B192" s="82" t="str">
        <f t="shared" si="8"/>
        <v/>
      </c>
      <c r="C192" s="83"/>
      <c r="D192" s="83"/>
      <c r="E192" s="84"/>
      <c r="F192" s="18" t="str">
        <f t="shared" si="9"/>
        <v/>
      </c>
      <c r="G192" s="18" t="str">
        <f t="shared" si="10"/>
        <v/>
      </c>
      <c r="H192" s="88" t="str">
        <f t="shared" si="11"/>
        <v/>
      </c>
    </row>
    <row r="193" spans="2:8" x14ac:dyDescent="0.25">
      <c r="B193" s="82" t="str">
        <f t="shared" si="8"/>
        <v/>
      </c>
      <c r="C193" s="83"/>
      <c r="D193" s="83"/>
      <c r="E193" s="84"/>
      <c r="F193" s="18" t="str">
        <f t="shared" si="9"/>
        <v/>
      </c>
      <c r="G193" s="18" t="str">
        <f t="shared" si="10"/>
        <v/>
      </c>
      <c r="H193" s="88" t="str">
        <f t="shared" si="11"/>
        <v/>
      </c>
    </row>
    <row r="194" spans="2:8" x14ac:dyDescent="0.25">
      <c r="B194" s="82" t="str">
        <f t="shared" si="8"/>
        <v/>
      </c>
      <c r="C194" s="83"/>
      <c r="D194" s="83"/>
      <c r="E194" s="84"/>
      <c r="F194" s="18" t="str">
        <f t="shared" si="9"/>
        <v/>
      </c>
      <c r="G194" s="18" t="str">
        <f t="shared" si="10"/>
        <v/>
      </c>
      <c r="H194" s="88" t="str">
        <f t="shared" si="11"/>
        <v/>
      </c>
    </row>
    <row r="195" spans="2:8" x14ac:dyDescent="0.25">
      <c r="B195" s="82" t="str">
        <f t="shared" si="8"/>
        <v/>
      </c>
      <c r="C195" s="83"/>
      <c r="D195" s="83"/>
      <c r="E195" s="84"/>
      <c r="F195" s="18" t="str">
        <f t="shared" si="9"/>
        <v/>
      </c>
      <c r="G195" s="18" t="str">
        <f t="shared" si="10"/>
        <v/>
      </c>
      <c r="H195" s="88" t="str">
        <f t="shared" si="11"/>
        <v/>
      </c>
    </row>
    <row r="196" spans="2:8" x14ac:dyDescent="0.25">
      <c r="B196" s="82" t="str">
        <f t="shared" si="8"/>
        <v/>
      </c>
      <c r="C196" s="83"/>
      <c r="D196" s="83"/>
      <c r="E196" s="84"/>
      <c r="F196" s="18" t="str">
        <f t="shared" si="9"/>
        <v/>
      </c>
      <c r="G196" s="18" t="str">
        <f t="shared" si="10"/>
        <v/>
      </c>
      <c r="H196" s="88" t="str">
        <f t="shared" si="11"/>
        <v/>
      </c>
    </row>
    <row r="197" spans="2:8" x14ac:dyDescent="0.25">
      <c r="B197" s="82" t="str">
        <f t="shared" si="8"/>
        <v/>
      </c>
      <c r="C197" s="83"/>
      <c r="D197" s="83"/>
      <c r="E197" s="84"/>
      <c r="F197" s="18" t="str">
        <f t="shared" si="9"/>
        <v/>
      </c>
      <c r="G197" s="18" t="str">
        <f t="shared" si="10"/>
        <v/>
      </c>
      <c r="H197" s="88" t="str">
        <f t="shared" si="11"/>
        <v/>
      </c>
    </row>
    <row r="198" spans="2:8" x14ac:dyDescent="0.25">
      <c r="B198" s="82" t="str">
        <f t="shared" si="8"/>
        <v/>
      </c>
      <c r="C198" s="83"/>
      <c r="D198" s="83"/>
      <c r="E198" s="84"/>
      <c r="F198" s="18" t="str">
        <f t="shared" si="9"/>
        <v/>
      </c>
      <c r="G198" s="18" t="str">
        <f t="shared" si="10"/>
        <v/>
      </c>
      <c r="H198" s="88" t="str">
        <f t="shared" si="11"/>
        <v/>
      </c>
    </row>
    <row r="199" spans="2:8" x14ac:dyDescent="0.25">
      <c r="B199" s="82" t="str">
        <f t="shared" si="8"/>
        <v/>
      </c>
      <c r="C199" s="83"/>
      <c r="D199" s="83"/>
      <c r="E199" s="84"/>
      <c r="F199" s="18" t="str">
        <f t="shared" si="9"/>
        <v/>
      </c>
      <c r="G199" s="18" t="str">
        <f t="shared" si="10"/>
        <v/>
      </c>
      <c r="H199" s="88" t="str">
        <f t="shared" si="11"/>
        <v/>
      </c>
    </row>
    <row r="200" spans="2:8" x14ac:dyDescent="0.25">
      <c r="B200" s="82" t="str">
        <f t="shared" si="8"/>
        <v/>
      </c>
      <c r="C200" s="83"/>
      <c r="D200" s="83"/>
      <c r="E200" s="84"/>
      <c r="F200" s="18" t="str">
        <f t="shared" si="9"/>
        <v/>
      </c>
      <c r="G200" s="18" t="str">
        <f t="shared" si="10"/>
        <v/>
      </c>
      <c r="H200" s="88" t="str">
        <f t="shared" si="11"/>
        <v/>
      </c>
    </row>
    <row r="201" spans="2:8" x14ac:dyDescent="0.25">
      <c r="B201" s="82" t="str">
        <f t="shared" si="8"/>
        <v/>
      </c>
      <c r="C201" s="83"/>
      <c r="D201" s="83"/>
      <c r="E201" s="84"/>
      <c r="F201" s="18" t="str">
        <f t="shared" si="9"/>
        <v/>
      </c>
      <c r="G201" s="18" t="str">
        <f t="shared" si="10"/>
        <v/>
      </c>
      <c r="H201" s="88" t="str">
        <f t="shared" si="11"/>
        <v/>
      </c>
    </row>
    <row r="202" spans="2:8" x14ac:dyDescent="0.25">
      <c r="B202" s="82" t="str">
        <f t="shared" si="8"/>
        <v/>
      </c>
      <c r="C202" s="83"/>
      <c r="D202" s="83"/>
      <c r="E202" s="84"/>
      <c r="F202" s="18" t="str">
        <f t="shared" si="9"/>
        <v/>
      </c>
      <c r="G202" s="18" t="str">
        <f t="shared" si="10"/>
        <v/>
      </c>
      <c r="H202" s="88" t="str">
        <f t="shared" si="11"/>
        <v/>
      </c>
    </row>
    <row r="203" spans="2:8" x14ac:dyDescent="0.25">
      <c r="B203" s="82" t="str">
        <f t="shared" si="8"/>
        <v/>
      </c>
      <c r="C203" s="83"/>
      <c r="D203" s="83"/>
      <c r="E203" s="84"/>
      <c r="F203" s="18" t="str">
        <f t="shared" si="9"/>
        <v/>
      </c>
      <c r="G203" s="18" t="str">
        <f t="shared" si="10"/>
        <v/>
      </c>
      <c r="H203" s="88" t="str">
        <f t="shared" si="11"/>
        <v/>
      </c>
    </row>
    <row r="204" spans="2:8" x14ac:dyDescent="0.25">
      <c r="B204" s="82" t="str">
        <f t="shared" si="8"/>
        <v/>
      </c>
      <c r="C204" s="83"/>
      <c r="D204" s="83"/>
      <c r="E204" s="84"/>
      <c r="F204" s="18" t="str">
        <f t="shared" si="9"/>
        <v/>
      </c>
      <c r="G204" s="18" t="str">
        <f t="shared" si="10"/>
        <v/>
      </c>
      <c r="H204" s="88" t="str">
        <f t="shared" si="11"/>
        <v/>
      </c>
    </row>
    <row r="205" spans="2:8" x14ac:dyDescent="0.25">
      <c r="B205" s="82" t="str">
        <f t="shared" si="8"/>
        <v/>
      </c>
      <c r="C205" s="83"/>
      <c r="D205" s="83"/>
      <c r="E205" s="84"/>
      <c r="F205" s="18" t="str">
        <f t="shared" si="9"/>
        <v/>
      </c>
      <c r="G205" s="18" t="str">
        <f t="shared" si="10"/>
        <v/>
      </c>
      <c r="H205" s="88" t="str">
        <f t="shared" si="11"/>
        <v/>
      </c>
    </row>
    <row r="206" spans="2:8" x14ac:dyDescent="0.25">
      <c r="B206" s="82" t="str">
        <f t="shared" si="8"/>
        <v/>
      </c>
      <c r="C206" s="83"/>
      <c r="D206" s="83"/>
      <c r="E206" s="84"/>
      <c r="F206" s="18" t="str">
        <f t="shared" si="9"/>
        <v/>
      </c>
      <c r="G206" s="18" t="str">
        <f t="shared" si="10"/>
        <v/>
      </c>
      <c r="H206" s="88" t="str">
        <f t="shared" si="11"/>
        <v/>
      </c>
    </row>
    <row r="207" spans="2:8" x14ac:dyDescent="0.25">
      <c r="B207" s="82" t="str">
        <f t="shared" si="8"/>
        <v/>
      </c>
      <c r="C207" s="83"/>
      <c r="D207" s="83"/>
      <c r="E207" s="84"/>
      <c r="F207" s="18" t="str">
        <f t="shared" si="9"/>
        <v/>
      </c>
      <c r="G207" s="18" t="str">
        <f t="shared" si="10"/>
        <v/>
      </c>
      <c r="H207" s="88" t="str">
        <f t="shared" si="11"/>
        <v/>
      </c>
    </row>
    <row r="208" spans="2:8" x14ac:dyDescent="0.25">
      <c r="B208" s="82" t="str">
        <f t="shared" si="8"/>
        <v/>
      </c>
      <c r="C208" s="83"/>
      <c r="D208" s="83"/>
      <c r="E208" s="84"/>
      <c r="F208" s="18" t="str">
        <f t="shared" si="9"/>
        <v/>
      </c>
      <c r="G208" s="18" t="str">
        <f t="shared" si="10"/>
        <v/>
      </c>
      <c r="H208" s="88" t="str">
        <f t="shared" si="11"/>
        <v/>
      </c>
    </row>
    <row r="209" spans="2:8" x14ac:dyDescent="0.25">
      <c r="B209" s="82" t="str">
        <f t="shared" si="8"/>
        <v/>
      </c>
      <c r="C209" s="83"/>
      <c r="D209" s="83"/>
      <c r="E209" s="84"/>
      <c r="F209" s="18" t="str">
        <f t="shared" si="9"/>
        <v/>
      </c>
      <c r="G209" s="18" t="str">
        <f t="shared" si="10"/>
        <v/>
      </c>
      <c r="H209" s="88" t="str">
        <f t="shared" si="11"/>
        <v/>
      </c>
    </row>
    <row r="210" spans="2:8" x14ac:dyDescent="0.25">
      <c r="B210" s="82" t="str">
        <f t="shared" si="8"/>
        <v/>
      </c>
      <c r="C210" s="83"/>
      <c r="D210" s="83"/>
      <c r="E210" s="84"/>
      <c r="F210" s="18" t="str">
        <f t="shared" si="9"/>
        <v/>
      </c>
      <c r="G210" s="18" t="str">
        <f t="shared" si="10"/>
        <v/>
      </c>
      <c r="H210" s="88" t="str">
        <f t="shared" si="11"/>
        <v/>
      </c>
    </row>
    <row r="211" spans="2:8" x14ac:dyDescent="0.25">
      <c r="B211" s="82" t="str">
        <f t="shared" si="8"/>
        <v/>
      </c>
      <c r="C211" s="83"/>
      <c r="D211" s="83"/>
      <c r="E211" s="84"/>
      <c r="F211" s="18" t="str">
        <f t="shared" si="9"/>
        <v/>
      </c>
      <c r="G211" s="18" t="str">
        <f t="shared" si="10"/>
        <v/>
      </c>
      <c r="H211" s="88" t="str">
        <f t="shared" si="11"/>
        <v/>
      </c>
    </row>
    <row r="212" spans="2:8" x14ac:dyDescent="0.25">
      <c r="B212" s="82" t="str">
        <f t="shared" si="8"/>
        <v/>
      </c>
      <c r="C212" s="83"/>
      <c r="D212" s="83"/>
      <c r="E212" s="84"/>
      <c r="F212" s="18" t="str">
        <f t="shared" si="9"/>
        <v/>
      </c>
      <c r="G212" s="18" t="str">
        <f t="shared" si="10"/>
        <v/>
      </c>
      <c r="H212" s="88" t="str">
        <f t="shared" si="11"/>
        <v/>
      </c>
    </row>
    <row r="213" spans="2:8" x14ac:dyDescent="0.25">
      <c r="B213" s="82" t="str">
        <f t="shared" si="8"/>
        <v/>
      </c>
      <c r="C213" s="83"/>
      <c r="D213" s="83"/>
      <c r="E213" s="84"/>
      <c r="F213" s="18" t="str">
        <f t="shared" si="9"/>
        <v/>
      </c>
      <c r="G213" s="18" t="str">
        <f t="shared" si="10"/>
        <v/>
      </c>
      <c r="H213" s="88" t="str">
        <f t="shared" si="11"/>
        <v/>
      </c>
    </row>
    <row r="214" spans="2:8" x14ac:dyDescent="0.25">
      <c r="B214" s="82" t="str">
        <f t="shared" si="8"/>
        <v/>
      </c>
      <c r="C214" s="83"/>
      <c r="D214" s="83"/>
      <c r="E214" s="84"/>
      <c r="F214" s="18" t="str">
        <f t="shared" si="9"/>
        <v/>
      </c>
      <c r="G214" s="18" t="str">
        <f t="shared" si="10"/>
        <v/>
      </c>
      <c r="H214" s="88" t="str">
        <f t="shared" si="11"/>
        <v/>
      </c>
    </row>
    <row r="215" spans="2:8" x14ac:dyDescent="0.25">
      <c r="B215" s="82" t="str">
        <f t="shared" si="8"/>
        <v/>
      </c>
      <c r="C215" s="83"/>
      <c r="D215" s="83"/>
      <c r="E215" s="84"/>
      <c r="F215" s="18" t="str">
        <f t="shared" si="9"/>
        <v/>
      </c>
      <c r="G215" s="18" t="str">
        <f t="shared" si="10"/>
        <v/>
      </c>
      <c r="H215" s="88" t="str">
        <f t="shared" si="11"/>
        <v/>
      </c>
    </row>
    <row r="216" spans="2:8" x14ac:dyDescent="0.25">
      <c r="B216" s="82" t="str">
        <f t="shared" si="8"/>
        <v/>
      </c>
      <c r="C216" s="83"/>
      <c r="D216" s="83"/>
      <c r="E216" s="84"/>
      <c r="F216" s="18" t="str">
        <f t="shared" si="9"/>
        <v/>
      </c>
      <c r="G216" s="18" t="str">
        <f t="shared" si="10"/>
        <v/>
      </c>
      <c r="H216" s="88" t="str">
        <f t="shared" si="11"/>
        <v/>
      </c>
    </row>
    <row r="217" spans="2:8" x14ac:dyDescent="0.25">
      <c r="B217" s="82" t="str">
        <f t="shared" si="8"/>
        <v/>
      </c>
      <c r="C217" s="83"/>
      <c r="D217" s="83"/>
      <c r="E217" s="84"/>
      <c r="F217" s="18" t="str">
        <f t="shared" si="9"/>
        <v/>
      </c>
      <c r="G217" s="18" t="str">
        <f t="shared" si="10"/>
        <v/>
      </c>
      <c r="H217" s="88" t="str">
        <f t="shared" si="11"/>
        <v/>
      </c>
    </row>
    <row r="218" spans="2:8" x14ac:dyDescent="0.25">
      <c r="B218" s="82" t="str">
        <f t="shared" si="8"/>
        <v/>
      </c>
      <c r="C218" s="83"/>
      <c r="D218" s="83"/>
      <c r="E218" s="84"/>
      <c r="F218" s="18" t="str">
        <f t="shared" si="9"/>
        <v/>
      </c>
      <c r="G218" s="18" t="str">
        <f t="shared" si="10"/>
        <v/>
      </c>
      <c r="H218" s="88" t="str">
        <f t="shared" si="11"/>
        <v/>
      </c>
    </row>
    <row r="219" spans="2:8" x14ac:dyDescent="0.25">
      <c r="B219" s="82" t="str">
        <f t="shared" ref="B219:B282" si="12">IF(K201="","",K201)</f>
        <v/>
      </c>
      <c r="C219" s="83"/>
      <c r="D219" s="83"/>
      <c r="E219" s="84"/>
      <c r="F219" s="18" t="str">
        <f t="shared" ref="F219:F282" si="13">IF(L201="","",L201)</f>
        <v/>
      </c>
      <c r="G219" s="18" t="str">
        <f t="shared" ref="G219:G282" si="14">IF(M201="","",M201)</f>
        <v/>
      </c>
      <c r="H219" s="88" t="str">
        <f t="shared" ref="H219:H282" si="15">IF(N201="","",N201)</f>
        <v/>
      </c>
    </row>
    <row r="220" spans="2:8" x14ac:dyDescent="0.25">
      <c r="B220" s="82" t="str">
        <f t="shared" si="12"/>
        <v/>
      </c>
      <c r="C220" s="83"/>
      <c r="D220" s="83"/>
      <c r="E220" s="84"/>
      <c r="F220" s="18" t="str">
        <f t="shared" si="13"/>
        <v/>
      </c>
      <c r="G220" s="18" t="str">
        <f t="shared" si="14"/>
        <v/>
      </c>
      <c r="H220" s="88" t="str">
        <f t="shared" si="15"/>
        <v/>
      </c>
    </row>
    <row r="221" spans="2:8" x14ac:dyDescent="0.25">
      <c r="B221" s="82" t="str">
        <f t="shared" si="12"/>
        <v/>
      </c>
      <c r="C221" s="83"/>
      <c r="D221" s="83"/>
      <c r="E221" s="84"/>
      <c r="F221" s="18" t="str">
        <f t="shared" si="13"/>
        <v/>
      </c>
      <c r="G221" s="18" t="str">
        <f t="shared" si="14"/>
        <v/>
      </c>
      <c r="H221" s="88" t="str">
        <f t="shared" si="15"/>
        <v/>
      </c>
    </row>
    <row r="222" spans="2:8" x14ac:dyDescent="0.25">
      <c r="B222" s="82" t="str">
        <f t="shared" si="12"/>
        <v/>
      </c>
      <c r="C222" s="83"/>
      <c r="D222" s="83"/>
      <c r="E222" s="84"/>
      <c r="F222" s="18" t="str">
        <f t="shared" si="13"/>
        <v/>
      </c>
      <c r="G222" s="18" t="str">
        <f t="shared" si="14"/>
        <v/>
      </c>
      <c r="H222" s="88" t="str">
        <f t="shared" si="15"/>
        <v/>
      </c>
    </row>
    <row r="223" spans="2:8" x14ac:dyDescent="0.25">
      <c r="B223" s="82" t="str">
        <f t="shared" si="12"/>
        <v/>
      </c>
      <c r="C223" s="83"/>
      <c r="D223" s="83"/>
      <c r="E223" s="84"/>
      <c r="F223" s="18" t="str">
        <f t="shared" si="13"/>
        <v/>
      </c>
      <c r="G223" s="18" t="str">
        <f t="shared" si="14"/>
        <v/>
      </c>
      <c r="H223" s="88" t="str">
        <f t="shared" si="15"/>
        <v/>
      </c>
    </row>
    <row r="224" spans="2:8" x14ac:dyDescent="0.25">
      <c r="B224" s="82" t="str">
        <f t="shared" si="12"/>
        <v/>
      </c>
      <c r="C224" s="83"/>
      <c r="D224" s="83"/>
      <c r="E224" s="84"/>
      <c r="F224" s="18" t="str">
        <f t="shared" si="13"/>
        <v/>
      </c>
      <c r="G224" s="18" t="str">
        <f t="shared" si="14"/>
        <v/>
      </c>
      <c r="H224" s="88" t="str">
        <f t="shared" si="15"/>
        <v/>
      </c>
    </row>
    <row r="225" spans="2:8" x14ac:dyDescent="0.25">
      <c r="B225" s="82" t="str">
        <f t="shared" si="12"/>
        <v/>
      </c>
      <c r="C225" s="83"/>
      <c r="D225" s="83"/>
      <c r="E225" s="84"/>
      <c r="F225" s="18" t="str">
        <f t="shared" si="13"/>
        <v/>
      </c>
      <c r="G225" s="18" t="str">
        <f t="shared" si="14"/>
        <v/>
      </c>
      <c r="H225" s="88" t="str">
        <f t="shared" si="15"/>
        <v/>
      </c>
    </row>
    <row r="226" spans="2:8" x14ac:dyDescent="0.25">
      <c r="B226" s="82" t="str">
        <f t="shared" si="12"/>
        <v/>
      </c>
      <c r="C226" s="83"/>
      <c r="D226" s="83"/>
      <c r="E226" s="84"/>
      <c r="F226" s="18" t="str">
        <f t="shared" si="13"/>
        <v/>
      </c>
      <c r="G226" s="18" t="str">
        <f t="shared" si="14"/>
        <v/>
      </c>
      <c r="H226" s="88" t="str">
        <f t="shared" si="15"/>
        <v/>
      </c>
    </row>
    <row r="227" spans="2:8" x14ac:dyDescent="0.25">
      <c r="B227" s="82" t="str">
        <f t="shared" si="12"/>
        <v/>
      </c>
      <c r="C227" s="83"/>
      <c r="D227" s="83"/>
      <c r="E227" s="84"/>
      <c r="F227" s="18" t="str">
        <f t="shared" si="13"/>
        <v/>
      </c>
      <c r="G227" s="18" t="str">
        <f t="shared" si="14"/>
        <v/>
      </c>
      <c r="H227" s="88" t="str">
        <f t="shared" si="15"/>
        <v/>
      </c>
    </row>
    <row r="228" spans="2:8" x14ac:dyDescent="0.25">
      <c r="B228" s="82" t="str">
        <f t="shared" si="12"/>
        <v/>
      </c>
      <c r="C228" s="83"/>
      <c r="D228" s="83"/>
      <c r="E228" s="84"/>
      <c r="F228" s="18" t="str">
        <f t="shared" si="13"/>
        <v/>
      </c>
      <c r="G228" s="18" t="str">
        <f t="shared" si="14"/>
        <v/>
      </c>
      <c r="H228" s="88" t="str">
        <f t="shared" si="15"/>
        <v/>
      </c>
    </row>
    <row r="229" spans="2:8" x14ac:dyDescent="0.25">
      <c r="B229" s="82" t="str">
        <f t="shared" si="12"/>
        <v/>
      </c>
      <c r="C229" s="83"/>
      <c r="D229" s="83"/>
      <c r="E229" s="84"/>
      <c r="F229" s="18" t="str">
        <f t="shared" si="13"/>
        <v/>
      </c>
      <c r="G229" s="18" t="str">
        <f t="shared" si="14"/>
        <v/>
      </c>
      <c r="H229" s="88" t="str">
        <f t="shared" si="15"/>
        <v/>
      </c>
    </row>
    <row r="230" spans="2:8" x14ac:dyDescent="0.25">
      <c r="B230" s="82" t="str">
        <f t="shared" si="12"/>
        <v/>
      </c>
      <c r="C230" s="83"/>
      <c r="D230" s="83"/>
      <c r="E230" s="84"/>
      <c r="F230" s="18" t="str">
        <f t="shared" si="13"/>
        <v/>
      </c>
      <c r="G230" s="18" t="str">
        <f t="shared" si="14"/>
        <v/>
      </c>
      <c r="H230" s="88" t="str">
        <f t="shared" si="15"/>
        <v/>
      </c>
    </row>
    <row r="231" spans="2:8" x14ac:dyDescent="0.25">
      <c r="B231" s="82" t="str">
        <f t="shared" si="12"/>
        <v/>
      </c>
      <c r="C231" s="83"/>
      <c r="D231" s="83"/>
      <c r="E231" s="84"/>
      <c r="F231" s="18" t="str">
        <f t="shared" si="13"/>
        <v/>
      </c>
      <c r="G231" s="18" t="str">
        <f t="shared" si="14"/>
        <v/>
      </c>
      <c r="H231" s="88" t="str">
        <f t="shared" si="15"/>
        <v/>
      </c>
    </row>
    <row r="232" spans="2:8" x14ac:dyDescent="0.25">
      <c r="B232" s="82" t="str">
        <f t="shared" si="12"/>
        <v/>
      </c>
      <c r="C232" s="83"/>
      <c r="D232" s="83"/>
      <c r="E232" s="84"/>
      <c r="F232" s="18" t="str">
        <f t="shared" si="13"/>
        <v/>
      </c>
      <c r="G232" s="18" t="str">
        <f t="shared" si="14"/>
        <v/>
      </c>
      <c r="H232" s="88" t="str">
        <f t="shared" si="15"/>
        <v/>
      </c>
    </row>
    <row r="233" spans="2:8" x14ac:dyDescent="0.25">
      <c r="B233" s="82" t="str">
        <f t="shared" si="12"/>
        <v/>
      </c>
      <c r="C233" s="83"/>
      <c r="D233" s="83"/>
      <c r="E233" s="84"/>
      <c r="F233" s="18" t="str">
        <f t="shared" si="13"/>
        <v/>
      </c>
      <c r="G233" s="18" t="str">
        <f t="shared" si="14"/>
        <v/>
      </c>
      <c r="H233" s="88" t="str">
        <f t="shared" si="15"/>
        <v/>
      </c>
    </row>
    <row r="234" spans="2:8" x14ac:dyDescent="0.25">
      <c r="B234" s="82" t="str">
        <f t="shared" si="12"/>
        <v/>
      </c>
      <c r="C234" s="83"/>
      <c r="D234" s="83"/>
      <c r="E234" s="84"/>
      <c r="F234" s="18" t="str">
        <f t="shared" si="13"/>
        <v/>
      </c>
      <c r="G234" s="18" t="str">
        <f t="shared" si="14"/>
        <v/>
      </c>
      <c r="H234" s="88" t="str">
        <f t="shared" si="15"/>
        <v/>
      </c>
    </row>
    <row r="235" spans="2:8" x14ac:dyDescent="0.25">
      <c r="B235" s="82" t="str">
        <f t="shared" si="12"/>
        <v/>
      </c>
      <c r="C235" s="83"/>
      <c r="D235" s="83"/>
      <c r="E235" s="84"/>
      <c r="F235" s="18" t="str">
        <f t="shared" si="13"/>
        <v/>
      </c>
      <c r="G235" s="18" t="str">
        <f t="shared" si="14"/>
        <v/>
      </c>
      <c r="H235" s="88" t="str">
        <f t="shared" si="15"/>
        <v/>
      </c>
    </row>
    <row r="236" spans="2:8" x14ac:dyDescent="0.25">
      <c r="B236" s="82" t="str">
        <f t="shared" si="12"/>
        <v/>
      </c>
      <c r="C236" s="83"/>
      <c r="D236" s="83"/>
      <c r="E236" s="84"/>
      <c r="F236" s="18" t="str">
        <f t="shared" si="13"/>
        <v/>
      </c>
      <c r="G236" s="18" t="str">
        <f t="shared" si="14"/>
        <v/>
      </c>
      <c r="H236" s="88" t="str">
        <f t="shared" si="15"/>
        <v/>
      </c>
    </row>
    <row r="237" spans="2:8" x14ac:dyDescent="0.25">
      <c r="B237" s="82" t="str">
        <f t="shared" si="12"/>
        <v/>
      </c>
      <c r="C237" s="83"/>
      <c r="D237" s="83"/>
      <c r="E237" s="84"/>
      <c r="F237" s="18" t="str">
        <f t="shared" si="13"/>
        <v/>
      </c>
      <c r="G237" s="18" t="str">
        <f t="shared" si="14"/>
        <v/>
      </c>
      <c r="H237" s="88" t="str">
        <f t="shared" si="15"/>
        <v/>
      </c>
    </row>
    <row r="238" spans="2:8" x14ac:dyDescent="0.25">
      <c r="B238" s="82" t="str">
        <f t="shared" si="12"/>
        <v/>
      </c>
      <c r="C238" s="83"/>
      <c r="D238" s="83"/>
      <c r="E238" s="84"/>
      <c r="F238" s="18" t="str">
        <f t="shared" si="13"/>
        <v/>
      </c>
      <c r="G238" s="18" t="str">
        <f t="shared" si="14"/>
        <v/>
      </c>
      <c r="H238" s="88" t="str">
        <f t="shared" si="15"/>
        <v/>
      </c>
    </row>
    <row r="239" spans="2:8" x14ac:dyDescent="0.25">
      <c r="B239" s="82" t="str">
        <f t="shared" si="12"/>
        <v/>
      </c>
      <c r="C239" s="83"/>
      <c r="D239" s="83"/>
      <c r="E239" s="84"/>
      <c r="F239" s="18" t="str">
        <f t="shared" si="13"/>
        <v/>
      </c>
      <c r="G239" s="18" t="str">
        <f t="shared" si="14"/>
        <v/>
      </c>
      <c r="H239" s="88" t="str">
        <f t="shared" si="15"/>
        <v/>
      </c>
    </row>
    <row r="240" spans="2:8" x14ac:dyDescent="0.25">
      <c r="B240" s="82" t="str">
        <f t="shared" si="12"/>
        <v/>
      </c>
      <c r="C240" s="83"/>
      <c r="D240" s="83"/>
      <c r="E240" s="84"/>
      <c r="F240" s="18" t="str">
        <f t="shared" si="13"/>
        <v/>
      </c>
      <c r="G240" s="18" t="str">
        <f t="shared" si="14"/>
        <v/>
      </c>
      <c r="H240" s="88" t="str">
        <f t="shared" si="15"/>
        <v/>
      </c>
    </row>
    <row r="241" spans="2:8" x14ac:dyDescent="0.25">
      <c r="B241" s="82" t="str">
        <f t="shared" si="12"/>
        <v/>
      </c>
      <c r="C241" s="83"/>
      <c r="D241" s="83"/>
      <c r="E241" s="84"/>
      <c r="F241" s="18" t="str">
        <f t="shared" si="13"/>
        <v/>
      </c>
      <c r="G241" s="18" t="str">
        <f t="shared" si="14"/>
        <v/>
      </c>
      <c r="H241" s="88" t="str">
        <f t="shared" si="15"/>
        <v/>
      </c>
    </row>
    <row r="242" spans="2:8" x14ac:dyDescent="0.25">
      <c r="B242" s="82" t="str">
        <f t="shared" si="12"/>
        <v/>
      </c>
      <c r="C242" s="83"/>
      <c r="D242" s="83"/>
      <c r="E242" s="84"/>
      <c r="F242" s="18" t="str">
        <f t="shared" si="13"/>
        <v/>
      </c>
      <c r="G242" s="18" t="str">
        <f t="shared" si="14"/>
        <v/>
      </c>
      <c r="H242" s="88" t="str">
        <f t="shared" si="15"/>
        <v/>
      </c>
    </row>
    <row r="243" spans="2:8" x14ac:dyDescent="0.25">
      <c r="B243" s="82" t="str">
        <f t="shared" si="12"/>
        <v/>
      </c>
      <c r="C243" s="83"/>
      <c r="D243" s="83"/>
      <c r="E243" s="84"/>
      <c r="F243" s="18" t="str">
        <f t="shared" si="13"/>
        <v/>
      </c>
      <c r="G243" s="18" t="str">
        <f t="shared" si="14"/>
        <v/>
      </c>
      <c r="H243" s="88" t="str">
        <f t="shared" si="15"/>
        <v/>
      </c>
    </row>
    <row r="244" spans="2:8" x14ac:dyDescent="0.25">
      <c r="B244" s="82" t="str">
        <f t="shared" si="12"/>
        <v/>
      </c>
      <c r="C244" s="83"/>
      <c r="D244" s="83"/>
      <c r="E244" s="84"/>
      <c r="F244" s="18" t="str">
        <f t="shared" si="13"/>
        <v/>
      </c>
      <c r="G244" s="18" t="str">
        <f t="shared" si="14"/>
        <v/>
      </c>
      <c r="H244" s="88" t="str">
        <f t="shared" si="15"/>
        <v/>
      </c>
    </row>
    <row r="245" spans="2:8" x14ac:dyDescent="0.25">
      <c r="B245" s="82" t="str">
        <f t="shared" si="12"/>
        <v/>
      </c>
      <c r="C245" s="83"/>
      <c r="D245" s="83"/>
      <c r="E245" s="84"/>
      <c r="F245" s="18" t="str">
        <f t="shared" si="13"/>
        <v/>
      </c>
      <c r="G245" s="18" t="str">
        <f t="shared" si="14"/>
        <v/>
      </c>
      <c r="H245" s="88" t="str">
        <f t="shared" si="15"/>
        <v/>
      </c>
    </row>
    <row r="246" spans="2:8" x14ac:dyDescent="0.25">
      <c r="B246" s="82" t="str">
        <f t="shared" si="12"/>
        <v/>
      </c>
      <c r="C246" s="83"/>
      <c r="D246" s="83"/>
      <c r="E246" s="84"/>
      <c r="F246" s="18" t="str">
        <f t="shared" si="13"/>
        <v/>
      </c>
      <c r="G246" s="18" t="str">
        <f t="shared" si="14"/>
        <v/>
      </c>
      <c r="H246" s="88" t="str">
        <f t="shared" si="15"/>
        <v/>
      </c>
    </row>
    <row r="247" spans="2:8" x14ac:dyDescent="0.25">
      <c r="B247" s="82" t="str">
        <f t="shared" si="12"/>
        <v/>
      </c>
      <c r="C247" s="83"/>
      <c r="D247" s="83"/>
      <c r="E247" s="84"/>
      <c r="F247" s="18" t="str">
        <f t="shared" si="13"/>
        <v/>
      </c>
      <c r="G247" s="18" t="str">
        <f t="shared" si="14"/>
        <v/>
      </c>
      <c r="H247" s="88" t="str">
        <f t="shared" si="15"/>
        <v/>
      </c>
    </row>
    <row r="248" spans="2:8" x14ac:dyDescent="0.25">
      <c r="B248" s="82" t="str">
        <f t="shared" si="12"/>
        <v/>
      </c>
      <c r="C248" s="83"/>
      <c r="D248" s="83"/>
      <c r="E248" s="84"/>
      <c r="F248" s="18" t="str">
        <f t="shared" si="13"/>
        <v/>
      </c>
      <c r="G248" s="18" t="str">
        <f t="shared" si="14"/>
        <v/>
      </c>
      <c r="H248" s="88" t="str">
        <f t="shared" si="15"/>
        <v/>
      </c>
    </row>
    <row r="249" spans="2:8" x14ac:dyDescent="0.25">
      <c r="B249" s="82" t="str">
        <f t="shared" si="12"/>
        <v/>
      </c>
      <c r="C249" s="83"/>
      <c r="D249" s="83"/>
      <c r="E249" s="84"/>
      <c r="F249" s="18" t="str">
        <f t="shared" si="13"/>
        <v/>
      </c>
      <c r="G249" s="18" t="str">
        <f t="shared" si="14"/>
        <v/>
      </c>
      <c r="H249" s="88" t="str">
        <f t="shared" si="15"/>
        <v/>
      </c>
    </row>
    <row r="250" spans="2:8" x14ac:dyDescent="0.25">
      <c r="B250" s="82" t="str">
        <f t="shared" si="12"/>
        <v/>
      </c>
      <c r="C250" s="83"/>
      <c r="D250" s="83"/>
      <c r="E250" s="84"/>
      <c r="F250" s="18" t="str">
        <f t="shared" si="13"/>
        <v/>
      </c>
      <c r="G250" s="18" t="str">
        <f t="shared" si="14"/>
        <v/>
      </c>
      <c r="H250" s="88" t="str">
        <f t="shared" si="15"/>
        <v/>
      </c>
    </row>
    <row r="251" spans="2:8" x14ac:dyDescent="0.25">
      <c r="B251" s="82" t="str">
        <f t="shared" si="12"/>
        <v/>
      </c>
      <c r="C251" s="83"/>
      <c r="D251" s="83"/>
      <c r="E251" s="84"/>
      <c r="F251" s="18" t="str">
        <f t="shared" si="13"/>
        <v/>
      </c>
      <c r="G251" s="18" t="str">
        <f t="shared" si="14"/>
        <v/>
      </c>
      <c r="H251" s="88" t="str">
        <f t="shared" si="15"/>
        <v/>
      </c>
    </row>
    <row r="252" spans="2:8" x14ac:dyDescent="0.25">
      <c r="B252" s="82" t="str">
        <f t="shared" si="12"/>
        <v/>
      </c>
      <c r="C252" s="83"/>
      <c r="D252" s="83"/>
      <c r="E252" s="84"/>
      <c r="F252" s="18" t="str">
        <f t="shared" si="13"/>
        <v/>
      </c>
      <c r="G252" s="18" t="str">
        <f t="shared" si="14"/>
        <v/>
      </c>
      <c r="H252" s="88" t="str">
        <f t="shared" si="15"/>
        <v/>
      </c>
    </row>
    <row r="253" spans="2:8" x14ac:dyDescent="0.25">
      <c r="B253" s="82" t="str">
        <f t="shared" si="12"/>
        <v/>
      </c>
      <c r="C253" s="83"/>
      <c r="D253" s="83"/>
      <c r="E253" s="84"/>
      <c r="F253" s="18" t="str">
        <f t="shared" si="13"/>
        <v/>
      </c>
      <c r="G253" s="18" t="str">
        <f t="shared" si="14"/>
        <v/>
      </c>
      <c r="H253" s="88" t="str">
        <f t="shared" si="15"/>
        <v/>
      </c>
    </row>
    <row r="254" spans="2:8" x14ac:dyDescent="0.25">
      <c r="B254" s="82" t="str">
        <f t="shared" si="12"/>
        <v/>
      </c>
      <c r="C254" s="83"/>
      <c r="D254" s="83"/>
      <c r="E254" s="84"/>
      <c r="F254" s="18" t="str">
        <f t="shared" si="13"/>
        <v/>
      </c>
      <c r="G254" s="18" t="str">
        <f t="shared" si="14"/>
        <v/>
      </c>
      <c r="H254" s="88" t="str">
        <f t="shared" si="15"/>
        <v/>
      </c>
    </row>
    <row r="255" spans="2:8" x14ac:dyDescent="0.25">
      <c r="B255" s="82" t="str">
        <f t="shared" si="12"/>
        <v/>
      </c>
      <c r="C255" s="83"/>
      <c r="D255" s="83"/>
      <c r="E255" s="84"/>
      <c r="F255" s="18" t="str">
        <f t="shared" si="13"/>
        <v/>
      </c>
      <c r="G255" s="18" t="str">
        <f t="shared" si="14"/>
        <v/>
      </c>
      <c r="H255" s="88" t="str">
        <f t="shared" si="15"/>
        <v/>
      </c>
    </row>
    <row r="256" spans="2:8" x14ac:dyDescent="0.25">
      <c r="B256" s="82" t="str">
        <f t="shared" si="12"/>
        <v/>
      </c>
      <c r="C256" s="83"/>
      <c r="D256" s="83"/>
      <c r="E256" s="84"/>
      <c r="F256" s="18" t="str">
        <f t="shared" si="13"/>
        <v/>
      </c>
      <c r="G256" s="18" t="str">
        <f t="shared" si="14"/>
        <v/>
      </c>
      <c r="H256" s="88" t="str">
        <f t="shared" si="15"/>
        <v/>
      </c>
    </row>
    <row r="257" spans="2:8" x14ac:dyDescent="0.25">
      <c r="B257" s="82" t="str">
        <f t="shared" si="12"/>
        <v/>
      </c>
      <c r="C257" s="83"/>
      <c r="D257" s="83"/>
      <c r="E257" s="84"/>
      <c r="F257" s="18" t="str">
        <f t="shared" si="13"/>
        <v/>
      </c>
      <c r="G257" s="18" t="str">
        <f t="shared" si="14"/>
        <v/>
      </c>
      <c r="H257" s="88" t="str">
        <f t="shared" si="15"/>
        <v/>
      </c>
    </row>
    <row r="258" spans="2:8" x14ac:dyDescent="0.25">
      <c r="B258" s="82" t="str">
        <f t="shared" si="12"/>
        <v/>
      </c>
      <c r="C258" s="83"/>
      <c r="D258" s="83"/>
      <c r="E258" s="84"/>
      <c r="F258" s="18" t="str">
        <f t="shared" si="13"/>
        <v/>
      </c>
      <c r="G258" s="18" t="str">
        <f t="shared" si="14"/>
        <v/>
      </c>
      <c r="H258" s="88" t="str">
        <f t="shared" si="15"/>
        <v/>
      </c>
    </row>
    <row r="259" spans="2:8" x14ac:dyDescent="0.25">
      <c r="B259" s="82" t="str">
        <f t="shared" si="12"/>
        <v/>
      </c>
      <c r="C259" s="83"/>
      <c r="D259" s="83"/>
      <c r="E259" s="84"/>
      <c r="F259" s="18" t="str">
        <f t="shared" si="13"/>
        <v/>
      </c>
      <c r="G259" s="18" t="str">
        <f t="shared" si="14"/>
        <v/>
      </c>
      <c r="H259" s="88" t="str">
        <f t="shared" si="15"/>
        <v/>
      </c>
    </row>
    <row r="260" spans="2:8" x14ac:dyDescent="0.25">
      <c r="B260" s="82" t="str">
        <f t="shared" si="12"/>
        <v/>
      </c>
      <c r="C260" s="83"/>
      <c r="D260" s="83"/>
      <c r="E260" s="84"/>
      <c r="F260" s="18" t="str">
        <f t="shared" si="13"/>
        <v/>
      </c>
      <c r="G260" s="18" t="str">
        <f t="shared" si="14"/>
        <v/>
      </c>
      <c r="H260" s="88" t="str">
        <f t="shared" si="15"/>
        <v/>
      </c>
    </row>
    <row r="261" spans="2:8" x14ac:dyDescent="0.25">
      <c r="B261" s="82" t="str">
        <f t="shared" si="12"/>
        <v/>
      </c>
      <c r="C261" s="83"/>
      <c r="D261" s="83"/>
      <c r="E261" s="84"/>
      <c r="F261" s="18" t="str">
        <f t="shared" si="13"/>
        <v/>
      </c>
      <c r="G261" s="18" t="str">
        <f t="shared" si="14"/>
        <v/>
      </c>
      <c r="H261" s="88" t="str">
        <f t="shared" si="15"/>
        <v/>
      </c>
    </row>
    <row r="262" spans="2:8" x14ac:dyDescent="0.25">
      <c r="B262" s="82" t="str">
        <f t="shared" si="12"/>
        <v/>
      </c>
      <c r="C262" s="83"/>
      <c r="D262" s="83"/>
      <c r="E262" s="84"/>
      <c r="F262" s="18" t="str">
        <f t="shared" si="13"/>
        <v/>
      </c>
      <c r="G262" s="18" t="str">
        <f t="shared" si="14"/>
        <v/>
      </c>
      <c r="H262" s="88" t="str">
        <f t="shared" si="15"/>
        <v/>
      </c>
    </row>
    <row r="263" spans="2:8" x14ac:dyDescent="0.25">
      <c r="B263" s="82" t="str">
        <f t="shared" si="12"/>
        <v/>
      </c>
      <c r="C263" s="83"/>
      <c r="D263" s="83"/>
      <c r="E263" s="84"/>
      <c r="F263" s="18" t="str">
        <f t="shared" si="13"/>
        <v/>
      </c>
      <c r="G263" s="18" t="str">
        <f t="shared" si="14"/>
        <v/>
      </c>
      <c r="H263" s="88" t="str">
        <f t="shared" si="15"/>
        <v/>
      </c>
    </row>
    <row r="264" spans="2:8" x14ac:dyDescent="0.25">
      <c r="B264" s="82" t="str">
        <f t="shared" si="12"/>
        <v/>
      </c>
      <c r="C264" s="83"/>
      <c r="D264" s="83"/>
      <c r="E264" s="84"/>
      <c r="F264" s="18" t="str">
        <f t="shared" si="13"/>
        <v/>
      </c>
      <c r="G264" s="18" t="str">
        <f t="shared" si="14"/>
        <v/>
      </c>
      <c r="H264" s="88" t="str">
        <f t="shared" si="15"/>
        <v/>
      </c>
    </row>
    <row r="265" spans="2:8" x14ac:dyDescent="0.25">
      <c r="B265" s="82" t="str">
        <f t="shared" si="12"/>
        <v/>
      </c>
      <c r="C265" s="83"/>
      <c r="D265" s="83"/>
      <c r="E265" s="84"/>
      <c r="F265" s="18" t="str">
        <f t="shared" si="13"/>
        <v/>
      </c>
      <c r="G265" s="18" t="str">
        <f t="shared" si="14"/>
        <v/>
      </c>
      <c r="H265" s="88" t="str">
        <f t="shared" si="15"/>
        <v/>
      </c>
    </row>
    <row r="266" spans="2:8" x14ac:dyDescent="0.25">
      <c r="B266" s="82" t="str">
        <f t="shared" si="12"/>
        <v/>
      </c>
      <c r="C266" s="83"/>
      <c r="D266" s="83"/>
      <c r="E266" s="84"/>
      <c r="F266" s="18" t="str">
        <f t="shared" si="13"/>
        <v/>
      </c>
      <c r="G266" s="18" t="str">
        <f t="shared" si="14"/>
        <v/>
      </c>
      <c r="H266" s="88" t="str">
        <f t="shared" si="15"/>
        <v/>
      </c>
    </row>
    <row r="267" spans="2:8" x14ac:dyDescent="0.25">
      <c r="B267" s="82" t="str">
        <f t="shared" si="12"/>
        <v/>
      </c>
      <c r="C267" s="83"/>
      <c r="D267" s="83"/>
      <c r="E267" s="84"/>
      <c r="F267" s="18" t="str">
        <f t="shared" si="13"/>
        <v/>
      </c>
      <c r="G267" s="18" t="str">
        <f t="shared" si="14"/>
        <v/>
      </c>
      <c r="H267" s="88" t="str">
        <f t="shared" si="15"/>
        <v/>
      </c>
    </row>
    <row r="268" spans="2:8" x14ac:dyDescent="0.25">
      <c r="B268" s="82" t="str">
        <f t="shared" si="12"/>
        <v/>
      </c>
      <c r="C268" s="83"/>
      <c r="D268" s="83"/>
      <c r="E268" s="84"/>
      <c r="F268" s="18" t="str">
        <f t="shared" si="13"/>
        <v/>
      </c>
      <c r="G268" s="18" t="str">
        <f t="shared" si="14"/>
        <v/>
      </c>
      <c r="H268" s="88" t="str">
        <f t="shared" si="15"/>
        <v/>
      </c>
    </row>
    <row r="269" spans="2:8" x14ac:dyDescent="0.25">
      <c r="B269" s="82" t="str">
        <f t="shared" si="12"/>
        <v/>
      </c>
      <c r="C269" s="83"/>
      <c r="D269" s="83"/>
      <c r="E269" s="84"/>
      <c r="F269" s="18" t="str">
        <f t="shared" si="13"/>
        <v/>
      </c>
      <c r="G269" s="18" t="str">
        <f t="shared" si="14"/>
        <v/>
      </c>
      <c r="H269" s="88" t="str">
        <f t="shared" si="15"/>
        <v/>
      </c>
    </row>
    <row r="270" spans="2:8" x14ac:dyDescent="0.25">
      <c r="B270" s="82" t="str">
        <f t="shared" si="12"/>
        <v/>
      </c>
      <c r="C270" s="83"/>
      <c r="D270" s="83"/>
      <c r="E270" s="84"/>
      <c r="F270" s="18" t="str">
        <f t="shared" si="13"/>
        <v/>
      </c>
      <c r="G270" s="18" t="str">
        <f t="shared" si="14"/>
        <v/>
      </c>
      <c r="H270" s="88" t="str">
        <f t="shared" si="15"/>
        <v/>
      </c>
    </row>
    <row r="271" spans="2:8" x14ac:dyDescent="0.25">
      <c r="B271" s="82" t="str">
        <f t="shared" si="12"/>
        <v/>
      </c>
      <c r="C271" s="83"/>
      <c r="D271" s="83"/>
      <c r="E271" s="84"/>
      <c r="F271" s="18" t="str">
        <f t="shared" si="13"/>
        <v/>
      </c>
      <c r="G271" s="18" t="str">
        <f t="shared" si="14"/>
        <v/>
      </c>
      <c r="H271" s="88" t="str">
        <f t="shared" si="15"/>
        <v/>
      </c>
    </row>
    <row r="272" spans="2:8" x14ac:dyDescent="0.25">
      <c r="B272" s="82" t="str">
        <f t="shared" si="12"/>
        <v/>
      </c>
      <c r="C272" s="83"/>
      <c r="D272" s="83"/>
      <c r="E272" s="84"/>
      <c r="F272" s="18" t="str">
        <f t="shared" si="13"/>
        <v/>
      </c>
      <c r="G272" s="18" t="str">
        <f t="shared" si="14"/>
        <v/>
      </c>
      <c r="H272" s="88" t="str">
        <f t="shared" si="15"/>
        <v/>
      </c>
    </row>
    <row r="273" spans="2:8" x14ac:dyDescent="0.25">
      <c r="B273" s="82" t="str">
        <f t="shared" si="12"/>
        <v/>
      </c>
      <c r="C273" s="83"/>
      <c r="D273" s="83"/>
      <c r="E273" s="84"/>
      <c r="F273" s="18" t="str">
        <f t="shared" si="13"/>
        <v/>
      </c>
      <c r="G273" s="18" t="str">
        <f t="shared" si="14"/>
        <v/>
      </c>
      <c r="H273" s="88" t="str">
        <f t="shared" si="15"/>
        <v/>
      </c>
    </row>
    <row r="274" spans="2:8" x14ac:dyDescent="0.25">
      <c r="B274" s="82" t="str">
        <f t="shared" si="12"/>
        <v/>
      </c>
      <c r="C274" s="83"/>
      <c r="D274" s="83"/>
      <c r="E274" s="84"/>
      <c r="F274" s="18" t="str">
        <f t="shared" si="13"/>
        <v/>
      </c>
      <c r="G274" s="18" t="str">
        <f t="shared" si="14"/>
        <v/>
      </c>
      <c r="H274" s="88" t="str">
        <f t="shared" si="15"/>
        <v/>
      </c>
    </row>
    <row r="275" spans="2:8" x14ac:dyDescent="0.25">
      <c r="B275" s="82" t="str">
        <f t="shared" si="12"/>
        <v/>
      </c>
      <c r="C275" s="83"/>
      <c r="D275" s="83"/>
      <c r="E275" s="84"/>
      <c r="F275" s="18" t="str">
        <f t="shared" si="13"/>
        <v/>
      </c>
      <c r="G275" s="18" t="str">
        <f t="shared" si="14"/>
        <v/>
      </c>
      <c r="H275" s="88" t="str">
        <f t="shared" si="15"/>
        <v/>
      </c>
    </row>
    <row r="276" spans="2:8" x14ac:dyDescent="0.25">
      <c r="B276" s="82" t="str">
        <f t="shared" si="12"/>
        <v/>
      </c>
      <c r="C276" s="83"/>
      <c r="D276" s="83"/>
      <c r="E276" s="84"/>
      <c r="F276" s="18" t="str">
        <f t="shared" si="13"/>
        <v/>
      </c>
      <c r="G276" s="18" t="str">
        <f t="shared" si="14"/>
        <v/>
      </c>
      <c r="H276" s="88" t="str">
        <f t="shared" si="15"/>
        <v/>
      </c>
    </row>
    <row r="277" spans="2:8" x14ac:dyDescent="0.25">
      <c r="B277" s="82" t="str">
        <f t="shared" si="12"/>
        <v/>
      </c>
      <c r="C277" s="83"/>
      <c r="D277" s="83"/>
      <c r="E277" s="84"/>
      <c r="F277" s="18" t="str">
        <f t="shared" si="13"/>
        <v/>
      </c>
      <c r="G277" s="18" t="str">
        <f t="shared" si="14"/>
        <v/>
      </c>
      <c r="H277" s="88" t="str">
        <f t="shared" si="15"/>
        <v/>
      </c>
    </row>
    <row r="278" spans="2:8" x14ac:dyDescent="0.25">
      <c r="B278" s="82" t="str">
        <f t="shared" si="12"/>
        <v/>
      </c>
      <c r="C278" s="83"/>
      <c r="D278" s="83"/>
      <c r="E278" s="84"/>
      <c r="F278" s="18" t="str">
        <f t="shared" si="13"/>
        <v/>
      </c>
      <c r="G278" s="18" t="str">
        <f t="shared" si="14"/>
        <v/>
      </c>
      <c r="H278" s="88" t="str">
        <f t="shared" si="15"/>
        <v/>
      </c>
    </row>
    <row r="279" spans="2:8" x14ac:dyDescent="0.25">
      <c r="B279" s="82" t="str">
        <f t="shared" si="12"/>
        <v/>
      </c>
      <c r="C279" s="83"/>
      <c r="D279" s="83"/>
      <c r="E279" s="84"/>
      <c r="F279" s="18" t="str">
        <f t="shared" si="13"/>
        <v/>
      </c>
      <c r="G279" s="18" t="str">
        <f t="shared" si="14"/>
        <v/>
      </c>
      <c r="H279" s="88" t="str">
        <f t="shared" si="15"/>
        <v/>
      </c>
    </row>
    <row r="280" spans="2:8" x14ac:dyDescent="0.25">
      <c r="B280" s="82" t="str">
        <f t="shared" si="12"/>
        <v/>
      </c>
      <c r="C280" s="83"/>
      <c r="D280" s="83"/>
      <c r="E280" s="84"/>
      <c r="F280" s="18" t="str">
        <f t="shared" si="13"/>
        <v/>
      </c>
      <c r="G280" s="18" t="str">
        <f t="shared" si="14"/>
        <v/>
      </c>
      <c r="H280" s="88" t="str">
        <f t="shared" si="15"/>
        <v/>
      </c>
    </row>
    <row r="281" spans="2:8" x14ac:dyDescent="0.25">
      <c r="B281" s="82" t="str">
        <f t="shared" si="12"/>
        <v/>
      </c>
      <c r="C281" s="83"/>
      <c r="D281" s="83"/>
      <c r="E281" s="84"/>
      <c r="F281" s="18" t="str">
        <f t="shared" si="13"/>
        <v/>
      </c>
      <c r="G281" s="18" t="str">
        <f t="shared" si="14"/>
        <v/>
      </c>
      <c r="H281" s="88" t="str">
        <f t="shared" si="15"/>
        <v/>
      </c>
    </row>
    <row r="282" spans="2:8" x14ac:dyDescent="0.25">
      <c r="B282" s="82" t="str">
        <f t="shared" si="12"/>
        <v/>
      </c>
      <c r="C282" s="83"/>
      <c r="D282" s="83"/>
      <c r="E282" s="84"/>
      <c r="F282" s="18" t="str">
        <f t="shared" si="13"/>
        <v/>
      </c>
      <c r="G282" s="18" t="str">
        <f t="shared" si="14"/>
        <v/>
      </c>
      <c r="H282" s="88" t="str">
        <f t="shared" si="15"/>
        <v/>
      </c>
    </row>
    <row r="283" spans="2:8" x14ac:dyDescent="0.25">
      <c r="B283" s="82" t="str">
        <f t="shared" ref="B283:B346" si="16">IF(K265="","",K265)</f>
        <v/>
      </c>
      <c r="C283" s="83"/>
      <c r="D283" s="83"/>
      <c r="E283" s="84"/>
      <c r="F283" s="18" t="str">
        <f t="shared" ref="F283:F346" si="17">IF(L265="","",L265)</f>
        <v/>
      </c>
      <c r="G283" s="18" t="str">
        <f t="shared" ref="G283:G346" si="18">IF(M265="","",M265)</f>
        <v/>
      </c>
      <c r="H283" s="88" t="str">
        <f t="shared" ref="H283:H346" si="19">IF(N265="","",N265)</f>
        <v/>
      </c>
    </row>
    <row r="284" spans="2:8" x14ac:dyDescent="0.25">
      <c r="B284" s="82" t="str">
        <f t="shared" si="16"/>
        <v/>
      </c>
      <c r="C284" s="83"/>
      <c r="D284" s="83"/>
      <c r="E284" s="84"/>
      <c r="F284" s="18" t="str">
        <f t="shared" si="17"/>
        <v/>
      </c>
      <c r="G284" s="18" t="str">
        <f t="shared" si="18"/>
        <v/>
      </c>
      <c r="H284" s="88" t="str">
        <f t="shared" si="19"/>
        <v/>
      </c>
    </row>
    <row r="285" spans="2:8" x14ac:dyDescent="0.25">
      <c r="B285" s="82" t="str">
        <f t="shared" si="16"/>
        <v/>
      </c>
      <c r="C285" s="83"/>
      <c r="D285" s="83"/>
      <c r="E285" s="84"/>
      <c r="F285" s="18" t="str">
        <f t="shared" si="17"/>
        <v/>
      </c>
      <c r="G285" s="18" t="str">
        <f t="shared" si="18"/>
        <v/>
      </c>
      <c r="H285" s="88" t="str">
        <f t="shared" si="19"/>
        <v/>
      </c>
    </row>
    <row r="286" spans="2:8" x14ac:dyDescent="0.25">
      <c r="B286" s="82" t="str">
        <f t="shared" si="16"/>
        <v/>
      </c>
      <c r="C286" s="83"/>
      <c r="D286" s="83"/>
      <c r="E286" s="84"/>
      <c r="F286" s="18" t="str">
        <f t="shared" si="17"/>
        <v/>
      </c>
      <c r="G286" s="18" t="str">
        <f t="shared" si="18"/>
        <v/>
      </c>
      <c r="H286" s="88" t="str">
        <f t="shared" si="19"/>
        <v/>
      </c>
    </row>
    <row r="287" spans="2:8" x14ac:dyDescent="0.25">
      <c r="B287" s="82" t="str">
        <f t="shared" si="16"/>
        <v/>
      </c>
      <c r="C287" s="83"/>
      <c r="D287" s="83"/>
      <c r="E287" s="84"/>
      <c r="F287" s="18" t="str">
        <f t="shared" si="17"/>
        <v/>
      </c>
      <c r="G287" s="18" t="str">
        <f t="shared" si="18"/>
        <v/>
      </c>
      <c r="H287" s="88" t="str">
        <f t="shared" si="19"/>
        <v/>
      </c>
    </row>
    <row r="288" spans="2:8" x14ac:dyDescent="0.25">
      <c r="B288" s="82" t="str">
        <f t="shared" si="16"/>
        <v/>
      </c>
      <c r="C288" s="83"/>
      <c r="D288" s="83"/>
      <c r="E288" s="84"/>
      <c r="F288" s="18" t="str">
        <f t="shared" si="17"/>
        <v/>
      </c>
      <c r="G288" s="18" t="str">
        <f t="shared" si="18"/>
        <v/>
      </c>
      <c r="H288" s="88" t="str">
        <f t="shared" si="19"/>
        <v/>
      </c>
    </row>
    <row r="289" spans="2:8" x14ac:dyDescent="0.25">
      <c r="B289" s="82" t="str">
        <f t="shared" si="16"/>
        <v/>
      </c>
      <c r="C289" s="83"/>
      <c r="D289" s="83"/>
      <c r="E289" s="84"/>
      <c r="F289" s="18" t="str">
        <f t="shared" si="17"/>
        <v/>
      </c>
      <c r="G289" s="18" t="str">
        <f t="shared" si="18"/>
        <v/>
      </c>
      <c r="H289" s="88" t="str">
        <f t="shared" si="19"/>
        <v/>
      </c>
    </row>
    <row r="290" spans="2:8" x14ac:dyDescent="0.25">
      <c r="B290" s="82" t="str">
        <f t="shared" si="16"/>
        <v/>
      </c>
      <c r="C290" s="83"/>
      <c r="D290" s="83"/>
      <c r="E290" s="84"/>
      <c r="F290" s="18" t="str">
        <f t="shared" si="17"/>
        <v/>
      </c>
      <c r="G290" s="18" t="str">
        <f t="shared" si="18"/>
        <v/>
      </c>
      <c r="H290" s="88" t="str">
        <f t="shared" si="19"/>
        <v/>
      </c>
    </row>
    <row r="291" spans="2:8" x14ac:dyDescent="0.25">
      <c r="B291" s="82" t="str">
        <f t="shared" si="16"/>
        <v/>
      </c>
      <c r="C291" s="83"/>
      <c r="D291" s="83"/>
      <c r="E291" s="84"/>
      <c r="F291" s="18" t="str">
        <f t="shared" si="17"/>
        <v/>
      </c>
      <c r="G291" s="18" t="str">
        <f t="shared" si="18"/>
        <v/>
      </c>
      <c r="H291" s="88" t="str">
        <f t="shared" si="19"/>
        <v/>
      </c>
    </row>
    <row r="292" spans="2:8" x14ac:dyDescent="0.25">
      <c r="B292" s="82" t="str">
        <f t="shared" si="16"/>
        <v/>
      </c>
      <c r="C292" s="83"/>
      <c r="D292" s="83"/>
      <c r="E292" s="84"/>
      <c r="F292" s="18" t="str">
        <f t="shared" si="17"/>
        <v/>
      </c>
      <c r="G292" s="18" t="str">
        <f t="shared" si="18"/>
        <v/>
      </c>
      <c r="H292" s="88" t="str">
        <f t="shared" si="19"/>
        <v/>
      </c>
    </row>
    <row r="293" spans="2:8" x14ac:dyDescent="0.25">
      <c r="B293" s="82" t="str">
        <f t="shared" si="16"/>
        <v/>
      </c>
      <c r="C293" s="83"/>
      <c r="D293" s="83"/>
      <c r="E293" s="84"/>
      <c r="F293" s="18" t="str">
        <f t="shared" si="17"/>
        <v/>
      </c>
      <c r="G293" s="18" t="str">
        <f t="shared" si="18"/>
        <v/>
      </c>
      <c r="H293" s="88" t="str">
        <f t="shared" si="19"/>
        <v/>
      </c>
    </row>
    <row r="294" spans="2:8" x14ac:dyDescent="0.25">
      <c r="B294" s="82" t="str">
        <f t="shared" si="16"/>
        <v/>
      </c>
      <c r="C294" s="83"/>
      <c r="D294" s="83"/>
      <c r="E294" s="84"/>
      <c r="F294" s="18" t="str">
        <f t="shared" si="17"/>
        <v/>
      </c>
      <c r="G294" s="18" t="str">
        <f t="shared" si="18"/>
        <v/>
      </c>
      <c r="H294" s="88" t="str">
        <f t="shared" si="19"/>
        <v/>
      </c>
    </row>
    <row r="295" spans="2:8" x14ac:dyDescent="0.25">
      <c r="B295" s="82" t="str">
        <f t="shared" si="16"/>
        <v/>
      </c>
      <c r="C295" s="83"/>
      <c r="D295" s="83"/>
      <c r="E295" s="84"/>
      <c r="F295" s="18" t="str">
        <f t="shared" si="17"/>
        <v/>
      </c>
      <c r="G295" s="18" t="str">
        <f t="shared" si="18"/>
        <v/>
      </c>
      <c r="H295" s="88" t="str">
        <f t="shared" si="19"/>
        <v/>
      </c>
    </row>
    <row r="296" spans="2:8" x14ac:dyDescent="0.25">
      <c r="B296" s="82" t="str">
        <f t="shared" si="16"/>
        <v/>
      </c>
      <c r="C296" s="83"/>
      <c r="D296" s="83"/>
      <c r="E296" s="84"/>
      <c r="F296" s="18" t="str">
        <f t="shared" si="17"/>
        <v/>
      </c>
      <c r="G296" s="18" t="str">
        <f t="shared" si="18"/>
        <v/>
      </c>
      <c r="H296" s="88" t="str">
        <f t="shared" si="19"/>
        <v/>
      </c>
    </row>
    <row r="297" spans="2:8" x14ac:dyDescent="0.25">
      <c r="B297" s="82" t="str">
        <f t="shared" si="16"/>
        <v/>
      </c>
      <c r="C297" s="83"/>
      <c r="D297" s="83"/>
      <c r="E297" s="84"/>
      <c r="F297" s="18" t="str">
        <f t="shared" si="17"/>
        <v/>
      </c>
      <c r="G297" s="18" t="str">
        <f t="shared" si="18"/>
        <v/>
      </c>
      <c r="H297" s="88" t="str">
        <f t="shared" si="19"/>
        <v/>
      </c>
    </row>
    <row r="298" spans="2:8" x14ac:dyDescent="0.25">
      <c r="B298" s="82" t="str">
        <f t="shared" si="16"/>
        <v/>
      </c>
      <c r="C298" s="83"/>
      <c r="D298" s="83"/>
      <c r="E298" s="84"/>
      <c r="F298" s="18" t="str">
        <f t="shared" si="17"/>
        <v/>
      </c>
      <c r="G298" s="18" t="str">
        <f t="shared" si="18"/>
        <v/>
      </c>
      <c r="H298" s="88" t="str">
        <f t="shared" si="19"/>
        <v/>
      </c>
    </row>
    <row r="299" spans="2:8" x14ac:dyDescent="0.25">
      <c r="B299" s="82" t="str">
        <f t="shared" si="16"/>
        <v/>
      </c>
      <c r="C299" s="83"/>
      <c r="D299" s="83"/>
      <c r="E299" s="84"/>
      <c r="F299" s="18" t="str">
        <f t="shared" si="17"/>
        <v/>
      </c>
      <c r="G299" s="18" t="str">
        <f t="shared" si="18"/>
        <v/>
      </c>
      <c r="H299" s="88" t="str">
        <f t="shared" si="19"/>
        <v/>
      </c>
    </row>
    <row r="300" spans="2:8" x14ac:dyDescent="0.25">
      <c r="B300" s="82" t="str">
        <f t="shared" si="16"/>
        <v/>
      </c>
      <c r="C300" s="83"/>
      <c r="D300" s="83"/>
      <c r="E300" s="84"/>
      <c r="F300" s="18" t="str">
        <f t="shared" si="17"/>
        <v/>
      </c>
      <c r="G300" s="18" t="str">
        <f t="shared" si="18"/>
        <v/>
      </c>
      <c r="H300" s="88" t="str">
        <f t="shared" si="19"/>
        <v/>
      </c>
    </row>
    <row r="301" spans="2:8" x14ac:dyDescent="0.25">
      <c r="B301" s="82" t="str">
        <f t="shared" si="16"/>
        <v/>
      </c>
      <c r="C301" s="83"/>
      <c r="D301" s="83"/>
      <c r="E301" s="84"/>
      <c r="F301" s="18" t="str">
        <f t="shared" si="17"/>
        <v/>
      </c>
      <c r="G301" s="18" t="str">
        <f t="shared" si="18"/>
        <v/>
      </c>
      <c r="H301" s="88" t="str">
        <f t="shared" si="19"/>
        <v/>
      </c>
    </row>
    <row r="302" spans="2:8" x14ac:dyDescent="0.25">
      <c r="B302" s="82" t="str">
        <f t="shared" si="16"/>
        <v/>
      </c>
      <c r="C302" s="83"/>
      <c r="D302" s="83"/>
      <c r="E302" s="84"/>
      <c r="F302" s="18" t="str">
        <f t="shared" si="17"/>
        <v/>
      </c>
      <c r="G302" s="18" t="str">
        <f t="shared" si="18"/>
        <v/>
      </c>
      <c r="H302" s="88" t="str">
        <f t="shared" si="19"/>
        <v/>
      </c>
    </row>
    <row r="303" spans="2:8" x14ac:dyDescent="0.25">
      <c r="B303" s="82" t="str">
        <f t="shared" si="16"/>
        <v/>
      </c>
      <c r="C303" s="83"/>
      <c r="D303" s="83"/>
      <c r="E303" s="84"/>
      <c r="F303" s="18" t="str">
        <f t="shared" si="17"/>
        <v/>
      </c>
      <c r="G303" s="18" t="str">
        <f t="shared" si="18"/>
        <v/>
      </c>
      <c r="H303" s="88" t="str">
        <f t="shared" si="19"/>
        <v/>
      </c>
    </row>
    <row r="304" spans="2:8" x14ac:dyDescent="0.25">
      <c r="B304" s="82" t="str">
        <f t="shared" si="16"/>
        <v/>
      </c>
      <c r="C304" s="83"/>
      <c r="D304" s="83"/>
      <c r="E304" s="84"/>
      <c r="F304" s="18" t="str">
        <f t="shared" si="17"/>
        <v/>
      </c>
      <c r="G304" s="18" t="str">
        <f t="shared" si="18"/>
        <v/>
      </c>
      <c r="H304" s="88" t="str">
        <f t="shared" si="19"/>
        <v/>
      </c>
    </row>
    <row r="305" spans="2:8" x14ac:dyDescent="0.25">
      <c r="B305" s="82" t="str">
        <f t="shared" si="16"/>
        <v/>
      </c>
      <c r="C305" s="83"/>
      <c r="D305" s="83"/>
      <c r="E305" s="84"/>
      <c r="F305" s="18" t="str">
        <f t="shared" si="17"/>
        <v/>
      </c>
      <c r="G305" s="18" t="str">
        <f t="shared" si="18"/>
        <v/>
      </c>
      <c r="H305" s="88" t="str">
        <f t="shared" si="19"/>
        <v/>
      </c>
    </row>
    <row r="306" spans="2:8" x14ac:dyDescent="0.25">
      <c r="B306" s="82" t="str">
        <f t="shared" si="16"/>
        <v/>
      </c>
      <c r="C306" s="83"/>
      <c r="D306" s="83"/>
      <c r="E306" s="84"/>
      <c r="F306" s="18" t="str">
        <f t="shared" si="17"/>
        <v/>
      </c>
      <c r="G306" s="18" t="str">
        <f t="shared" si="18"/>
        <v/>
      </c>
      <c r="H306" s="88" t="str">
        <f t="shared" si="19"/>
        <v/>
      </c>
    </row>
    <row r="307" spans="2:8" x14ac:dyDescent="0.25">
      <c r="B307" s="82" t="str">
        <f t="shared" si="16"/>
        <v/>
      </c>
      <c r="C307" s="83"/>
      <c r="D307" s="83"/>
      <c r="E307" s="84"/>
      <c r="F307" s="18" t="str">
        <f t="shared" si="17"/>
        <v/>
      </c>
      <c r="G307" s="18" t="str">
        <f t="shared" si="18"/>
        <v/>
      </c>
      <c r="H307" s="88" t="str">
        <f t="shared" si="19"/>
        <v/>
      </c>
    </row>
    <row r="308" spans="2:8" x14ac:dyDescent="0.25">
      <c r="B308" s="82" t="str">
        <f t="shared" si="16"/>
        <v/>
      </c>
      <c r="C308" s="83"/>
      <c r="D308" s="83"/>
      <c r="E308" s="84"/>
      <c r="F308" s="18" t="str">
        <f t="shared" si="17"/>
        <v/>
      </c>
      <c r="G308" s="18" t="str">
        <f t="shared" si="18"/>
        <v/>
      </c>
      <c r="H308" s="88" t="str">
        <f t="shared" si="19"/>
        <v/>
      </c>
    </row>
    <row r="309" spans="2:8" x14ac:dyDescent="0.25">
      <c r="B309" s="82" t="str">
        <f t="shared" si="16"/>
        <v/>
      </c>
      <c r="C309" s="83"/>
      <c r="D309" s="83"/>
      <c r="E309" s="84"/>
      <c r="F309" s="18" t="str">
        <f t="shared" si="17"/>
        <v/>
      </c>
      <c r="G309" s="18" t="str">
        <f t="shared" si="18"/>
        <v/>
      </c>
      <c r="H309" s="88" t="str">
        <f t="shared" si="19"/>
        <v/>
      </c>
    </row>
    <row r="310" spans="2:8" x14ac:dyDescent="0.25">
      <c r="B310" s="82" t="str">
        <f t="shared" si="16"/>
        <v/>
      </c>
      <c r="C310" s="83"/>
      <c r="D310" s="83"/>
      <c r="E310" s="84"/>
      <c r="F310" s="18" t="str">
        <f t="shared" si="17"/>
        <v/>
      </c>
      <c r="G310" s="18" t="str">
        <f t="shared" si="18"/>
        <v/>
      </c>
      <c r="H310" s="88" t="str">
        <f t="shared" si="19"/>
        <v/>
      </c>
    </row>
    <row r="311" spans="2:8" x14ac:dyDescent="0.25">
      <c r="B311" s="82" t="str">
        <f t="shared" si="16"/>
        <v/>
      </c>
      <c r="C311" s="83"/>
      <c r="D311" s="83"/>
      <c r="E311" s="84"/>
      <c r="F311" s="18" t="str">
        <f t="shared" si="17"/>
        <v/>
      </c>
      <c r="G311" s="18" t="str">
        <f t="shared" si="18"/>
        <v/>
      </c>
      <c r="H311" s="88" t="str">
        <f t="shared" si="19"/>
        <v/>
      </c>
    </row>
    <row r="312" spans="2:8" x14ac:dyDescent="0.25">
      <c r="B312" s="82" t="str">
        <f t="shared" si="16"/>
        <v/>
      </c>
      <c r="C312" s="83"/>
      <c r="D312" s="83"/>
      <c r="E312" s="84"/>
      <c r="F312" s="18" t="str">
        <f t="shared" si="17"/>
        <v/>
      </c>
      <c r="G312" s="18" t="str">
        <f t="shared" si="18"/>
        <v/>
      </c>
      <c r="H312" s="88" t="str">
        <f t="shared" si="19"/>
        <v/>
      </c>
    </row>
    <row r="313" spans="2:8" x14ac:dyDescent="0.25">
      <c r="B313" s="82" t="str">
        <f t="shared" si="16"/>
        <v/>
      </c>
      <c r="C313" s="83"/>
      <c r="D313" s="83"/>
      <c r="E313" s="84"/>
      <c r="F313" s="18" t="str">
        <f t="shared" si="17"/>
        <v/>
      </c>
      <c r="G313" s="18" t="str">
        <f t="shared" si="18"/>
        <v/>
      </c>
      <c r="H313" s="88" t="str">
        <f t="shared" si="19"/>
        <v/>
      </c>
    </row>
    <row r="314" spans="2:8" x14ac:dyDescent="0.25">
      <c r="B314" s="82" t="str">
        <f t="shared" si="16"/>
        <v/>
      </c>
      <c r="C314" s="83"/>
      <c r="D314" s="83"/>
      <c r="E314" s="84"/>
      <c r="F314" s="18" t="str">
        <f t="shared" si="17"/>
        <v/>
      </c>
      <c r="G314" s="18" t="str">
        <f t="shared" si="18"/>
        <v/>
      </c>
      <c r="H314" s="88" t="str">
        <f t="shared" si="19"/>
        <v/>
      </c>
    </row>
    <row r="315" spans="2:8" x14ac:dyDescent="0.25">
      <c r="B315" s="82" t="str">
        <f t="shared" si="16"/>
        <v/>
      </c>
      <c r="C315" s="83"/>
      <c r="D315" s="83"/>
      <c r="E315" s="84"/>
      <c r="F315" s="18" t="str">
        <f t="shared" si="17"/>
        <v/>
      </c>
      <c r="G315" s="18" t="str">
        <f t="shared" si="18"/>
        <v/>
      </c>
      <c r="H315" s="88" t="str">
        <f t="shared" si="19"/>
        <v/>
      </c>
    </row>
    <row r="316" spans="2:8" x14ac:dyDescent="0.25">
      <c r="B316" s="82" t="str">
        <f t="shared" si="16"/>
        <v/>
      </c>
      <c r="C316" s="83"/>
      <c r="D316" s="83"/>
      <c r="E316" s="84"/>
      <c r="F316" s="18" t="str">
        <f t="shared" si="17"/>
        <v/>
      </c>
      <c r="G316" s="18" t="str">
        <f t="shared" si="18"/>
        <v/>
      </c>
      <c r="H316" s="88" t="str">
        <f t="shared" si="19"/>
        <v/>
      </c>
    </row>
    <row r="317" spans="2:8" x14ac:dyDescent="0.25">
      <c r="B317" s="82" t="str">
        <f t="shared" si="16"/>
        <v/>
      </c>
      <c r="C317" s="83"/>
      <c r="D317" s="83"/>
      <c r="E317" s="84"/>
      <c r="F317" s="18" t="str">
        <f t="shared" si="17"/>
        <v/>
      </c>
      <c r="G317" s="18" t="str">
        <f t="shared" si="18"/>
        <v/>
      </c>
      <c r="H317" s="88" t="str">
        <f t="shared" si="19"/>
        <v/>
      </c>
    </row>
    <row r="318" spans="2:8" x14ac:dyDescent="0.25">
      <c r="B318" s="82" t="str">
        <f t="shared" si="16"/>
        <v/>
      </c>
      <c r="C318" s="83"/>
      <c r="D318" s="83"/>
      <c r="E318" s="84"/>
      <c r="F318" s="18" t="str">
        <f t="shared" si="17"/>
        <v/>
      </c>
      <c r="G318" s="18" t="str">
        <f t="shared" si="18"/>
        <v/>
      </c>
      <c r="H318" s="88" t="str">
        <f t="shared" si="19"/>
        <v/>
      </c>
    </row>
    <row r="319" spans="2:8" x14ac:dyDescent="0.25">
      <c r="B319" s="82" t="str">
        <f t="shared" si="16"/>
        <v/>
      </c>
      <c r="C319" s="83"/>
      <c r="D319" s="83"/>
      <c r="E319" s="84"/>
      <c r="F319" s="18" t="str">
        <f t="shared" si="17"/>
        <v/>
      </c>
      <c r="G319" s="18" t="str">
        <f t="shared" si="18"/>
        <v/>
      </c>
      <c r="H319" s="88" t="str">
        <f t="shared" si="19"/>
        <v/>
      </c>
    </row>
    <row r="320" spans="2:8" x14ac:dyDescent="0.25">
      <c r="B320" s="82" t="str">
        <f t="shared" si="16"/>
        <v/>
      </c>
      <c r="C320" s="83"/>
      <c r="D320" s="83"/>
      <c r="E320" s="84"/>
      <c r="F320" s="18" t="str">
        <f t="shared" si="17"/>
        <v/>
      </c>
      <c r="G320" s="18" t="str">
        <f t="shared" si="18"/>
        <v/>
      </c>
      <c r="H320" s="88" t="str">
        <f t="shared" si="19"/>
        <v/>
      </c>
    </row>
    <row r="321" spans="2:8" x14ac:dyDescent="0.25">
      <c r="B321" s="82" t="str">
        <f t="shared" si="16"/>
        <v/>
      </c>
      <c r="C321" s="83"/>
      <c r="D321" s="83"/>
      <c r="E321" s="84"/>
      <c r="F321" s="18" t="str">
        <f t="shared" si="17"/>
        <v/>
      </c>
      <c r="G321" s="18" t="str">
        <f t="shared" si="18"/>
        <v/>
      </c>
      <c r="H321" s="88" t="str">
        <f t="shared" si="19"/>
        <v/>
      </c>
    </row>
    <row r="322" spans="2:8" x14ac:dyDescent="0.25">
      <c r="B322" s="82" t="str">
        <f t="shared" si="16"/>
        <v/>
      </c>
      <c r="C322" s="83"/>
      <c r="D322" s="83"/>
      <c r="E322" s="84"/>
      <c r="F322" s="18" t="str">
        <f t="shared" si="17"/>
        <v/>
      </c>
      <c r="G322" s="18" t="str">
        <f t="shared" si="18"/>
        <v/>
      </c>
      <c r="H322" s="88" t="str">
        <f t="shared" si="19"/>
        <v/>
      </c>
    </row>
    <row r="323" spans="2:8" x14ac:dyDescent="0.25">
      <c r="B323" s="82" t="str">
        <f t="shared" si="16"/>
        <v/>
      </c>
      <c r="C323" s="83"/>
      <c r="D323" s="83"/>
      <c r="E323" s="84"/>
      <c r="F323" s="18" t="str">
        <f t="shared" si="17"/>
        <v/>
      </c>
      <c r="G323" s="18" t="str">
        <f t="shared" si="18"/>
        <v/>
      </c>
      <c r="H323" s="88" t="str">
        <f t="shared" si="19"/>
        <v/>
      </c>
    </row>
    <row r="324" spans="2:8" x14ac:dyDescent="0.25">
      <c r="B324" s="82" t="str">
        <f t="shared" si="16"/>
        <v/>
      </c>
      <c r="C324" s="83"/>
      <c r="D324" s="83"/>
      <c r="E324" s="84"/>
      <c r="F324" s="18" t="str">
        <f t="shared" si="17"/>
        <v/>
      </c>
      <c r="G324" s="18" t="str">
        <f t="shared" si="18"/>
        <v/>
      </c>
      <c r="H324" s="88" t="str">
        <f t="shared" si="19"/>
        <v/>
      </c>
    </row>
    <row r="325" spans="2:8" x14ac:dyDescent="0.25">
      <c r="B325" s="82" t="str">
        <f t="shared" si="16"/>
        <v/>
      </c>
      <c r="C325" s="83"/>
      <c r="D325" s="83"/>
      <c r="E325" s="84"/>
      <c r="F325" s="18" t="str">
        <f t="shared" si="17"/>
        <v/>
      </c>
      <c r="G325" s="18" t="str">
        <f t="shared" si="18"/>
        <v/>
      </c>
      <c r="H325" s="88" t="str">
        <f t="shared" si="19"/>
        <v/>
      </c>
    </row>
    <row r="326" spans="2:8" x14ac:dyDescent="0.25">
      <c r="B326" s="82" t="str">
        <f t="shared" si="16"/>
        <v/>
      </c>
      <c r="C326" s="83"/>
      <c r="D326" s="83"/>
      <c r="E326" s="84"/>
      <c r="F326" s="18" t="str">
        <f t="shared" si="17"/>
        <v/>
      </c>
      <c r="G326" s="18" t="str">
        <f t="shared" si="18"/>
        <v/>
      </c>
      <c r="H326" s="88" t="str">
        <f t="shared" si="19"/>
        <v/>
      </c>
    </row>
    <row r="327" spans="2:8" x14ac:dyDescent="0.25">
      <c r="B327" s="82" t="str">
        <f t="shared" si="16"/>
        <v/>
      </c>
      <c r="C327" s="83"/>
      <c r="D327" s="83"/>
      <c r="E327" s="84"/>
      <c r="F327" s="18" t="str">
        <f t="shared" si="17"/>
        <v/>
      </c>
      <c r="G327" s="18" t="str">
        <f t="shared" si="18"/>
        <v/>
      </c>
      <c r="H327" s="88" t="str">
        <f t="shared" si="19"/>
        <v/>
      </c>
    </row>
    <row r="328" spans="2:8" x14ac:dyDescent="0.25">
      <c r="B328" s="82" t="str">
        <f t="shared" si="16"/>
        <v/>
      </c>
      <c r="C328" s="83"/>
      <c r="D328" s="83"/>
      <c r="E328" s="84"/>
      <c r="F328" s="18" t="str">
        <f t="shared" si="17"/>
        <v/>
      </c>
      <c r="G328" s="18" t="str">
        <f t="shared" si="18"/>
        <v/>
      </c>
      <c r="H328" s="88" t="str">
        <f t="shared" si="19"/>
        <v/>
      </c>
    </row>
    <row r="329" spans="2:8" x14ac:dyDescent="0.25">
      <c r="B329" s="82" t="str">
        <f t="shared" si="16"/>
        <v/>
      </c>
      <c r="C329" s="83"/>
      <c r="D329" s="83"/>
      <c r="E329" s="84"/>
      <c r="F329" s="18" t="str">
        <f t="shared" si="17"/>
        <v/>
      </c>
      <c r="G329" s="18" t="str">
        <f t="shared" si="18"/>
        <v/>
      </c>
      <c r="H329" s="88" t="str">
        <f t="shared" si="19"/>
        <v/>
      </c>
    </row>
    <row r="330" spans="2:8" x14ac:dyDescent="0.25">
      <c r="B330" s="82" t="str">
        <f t="shared" si="16"/>
        <v/>
      </c>
      <c r="C330" s="83"/>
      <c r="D330" s="83"/>
      <c r="E330" s="84"/>
      <c r="F330" s="18" t="str">
        <f t="shared" si="17"/>
        <v/>
      </c>
      <c r="G330" s="18" t="str">
        <f t="shared" si="18"/>
        <v/>
      </c>
      <c r="H330" s="88" t="str">
        <f t="shared" si="19"/>
        <v/>
      </c>
    </row>
    <row r="331" spans="2:8" x14ac:dyDescent="0.25">
      <c r="B331" s="82" t="str">
        <f t="shared" si="16"/>
        <v/>
      </c>
      <c r="C331" s="83"/>
      <c r="D331" s="83"/>
      <c r="E331" s="84"/>
      <c r="F331" s="18" t="str">
        <f t="shared" si="17"/>
        <v/>
      </c>
      <c r="G331" s="18" t="str">
        <f t="shared" si="18"/>
        <v/>
      </c>
      <c r="H331" s="88" t="str">
        <f t="shared" si="19"/>
        <v/>
      </c>
    </row>
    <row r="332" spans="2:8" x14ac:dyDescent="0.25">
      <c r="B332" s="82" t="str">
        <f t="shared" si="16"/>
        <v/>
      </c>
      <c r="C332" s="83"/>
      <c r="D332" s="83"/>
      <c r="E332" s="84"/>
      <c r="F332" s="18" t="str">
        <f t="shared" si="17"/>
        <v/>
      </c>
      <c r="G332" s="18" t="str">
        <f t="shared" si="18"/>
        <v/>
      </c>
      <c r="H332" s="88" t="str">
        <f t="shared" si="19"/>
        <v/>
      </c>
    </row>
    <row r="333" spans="2:8" x14ac:dyDescent="0.25">
      <c r="B333" s="82" t="str">
        <f t="shared" si="16"/>
        <v/>
      </c>
      <c r="C333" s="83"/>
      <c r="D333" s="83"/>
      <c r="E333" s="84"/>
      <c r="F333" s="18" t="str">
        <f t="shared" si="17"/>
        <v/>
      </c>
      <c r="G333" s="18" t="str">
        <f t="shared" si="18"/>
        <v/>
      </c>
      <c r="H333" s="88" t="str">
        <f t="shared" si="19"/>
        <v/>
      </c>
    </row>
    <row r="334" spans="2:8" x14ac:dyDescent="0.25">
      <c r="B334" s="82" t="str">
        <f t="shared" si="16"/>
        <v/>
      </c>
      <c r="C334" s="83"/>
      <c r="D334" s="83"/>
      <c r="E334" s="84"/>
      <c r="F334" s="18" t="str">
        <f t="shared" si="17"/>
        <v/>
      </c>
      <c r="G334" s="18" t="str">
        <f t="shared" si="18"/>
        <v/>
      </c>
      <c r="H334" s="88" t="str">
        <f t="shared" si="19"/>
        <v/>
      </c>
    </row>
    <row r="335" spans="2:8" x14ac:dyDescent="0.25">
      <c r="B335" s="82" t="str">
        <f t="shared" si="16"/>
        <v/>
      </c>
      <c r="C335" s="83"/>
      <c r="D335" s="83"/>
      <c r="E335" s="84"/>
      <c r="F335" s="18" t="str">
        <f t="shared" si="17"/>
        <v/>
      </c>
      <c r="G335" s="18" t="str">
        <f t="shared" si="18"/>
        <v/>
      </c>
      <c r="H335" s="88" t="str">
        <f t="shared" si="19"/>
        <v/>
      </c>
    </row>
    <row r="336" spans="2:8" x14ac:dyDescent="0.25">
      <c r="B336" s="82" t="str">
        <f t="shared" si="16"/>
        <v/>
      </c>
      <c r="C336" s="83"/>
      <c r="D336" s="83"/>
      <c r="E336" s="84"/>
      <c r="F336" s="18" t="str">
        <f t="shared" si="17"/>
        <v/>
      </c>
      <c r="G336" s="18" t="str">
        <f t="shared" si="18"/>
        <v/>
      </c>
      <c r="H336" s="88" t="str">
        <f t="shared" si="19"/>
        <v/>
      </c>
    </row>
    <row r="337" spans="2:8" x14ac:dyDescent="0.25">
      <c r="B337" s="82" t="str">
        <f t="shared" si="16"/>
        <v/>
      </c>
      <c r="C337" s="83"/>
      <c r="D337" s="83"/>
      <c r="E337" s="84"/>
      <c r="F337" s="18" t="str">
        <f t="shared" si="17"/>
        <v/>
      </c>
      <c r="G337" s="18" t="str">
        <f t="shared" si="18"/>
        <v/>
      </c>
      <c r="H337" s="88" t="str">
        <f t="shared" si="19"/>
        <v/>
      </c>
    </row>
    <row r="338" spans="2:8" x14ac:dyDescent="0.25">
      <c r="B338" s="82" t="str">
        <f t="shared" si="16"/>
        <v/>
      </c>
      <c r="C338" s="83"/>
      <c r="D338" s="83"/>
      <c r="E338" s="84"/>
      <c r="F338" s="18" t="str">
        <f t="shared" si="17"/>
        <v/>
      </c>
      <c r="G338" s="18" t="str">
        <f t="shared" si="18"/>
        <v/>
      </c>
      <c r="H338" s="88" t="str">
        <f t="shared" si="19"/>
        <v/>
      </c>
    </row>
    <row r="339" spans="2:8" x14ac:dyDescent="0.25">
      <c r="B339" s="82" t="str">
        <f t="shared" si="16"/>
        <v/>
      </c>
      <c r="C339" s="83"/>
      <c r="D339" s="83"/>
      <c r="E339" s="84"/>
      <c r="F339" s="18" t="str">
        <f t="shared" si="17"/>
        <v/>
      </c>
      <c r="G339" s="18" t="str">
        <f t="shared" si="18"/>
        <v/>
      </c>
      <c r="H339" s="88" t="str">
        <f t="shared" si="19"/>
        <v/>
      </c>
    </row>
    <row r="340" spans="2:8" x14ac:dyDescent="0.25">
      <c r="B340" s="82" t="str">
        <f t="shared" si="16"/>
        <v/>
      </c>
      <c r="C340" s="83"/>
      <c r="D340" s="83"/>
      <c r="E340" s="84"/>
      <c r="F340" s="18" t="str">
        <f t="shared" si="17"/>
        <v/>
      </c>
      <c r="G340" s="18" t="str">
        <f t="shared" si="18"/>
        <v/>
      </c>
      <c r="H340" s="88" t="str">
        <f t="shared" si="19"/>
        <v/>
      </c>
    </row>
    <row r="341" spans="2:8" x14ac:dyDescent="0.25">
      <c r="B341" s="82" t="str">
        <f t="shared" si="16"/>
        <v/>
      </c>
      <c r="C341" s="83"/>
      <c r="D341" s="83"/>
      <c r="E341" s="84"/>
      <c r="F341" s="18" t="str">
        <f t="shared" si="17"/>
        <v/>
      </c>
      <c r="G341" s="18" t="str">
        <f t="shared" si="18"/>
        <v/>
      </c>
      <c r="H341" s="88" t="str">
        <f t="shared" si="19"/>
        <v/>
      </c>
    </row>
    <row r="342" spans="2:8" x14ac:dyDescent="0.25">
      <c r="B342" s="82" t="str">
        <f t="shared" si="16"/>
        <v/>
      </c>
      <c r="C342" s="83"/>
      <c r="D342" s="83"/>
      <c r="E342" s="84"/>
      <c r="F342" s="18" t="str">
        <f t="shared" si="17"/>
        <v/>
      </c>
      <c r="G342" s="18" t="str">
        <f t="shared" si="18"/>
        <v/>
      </c>
      <c r="H342" s="88" t="str">
        <f t="shared" si="19"/>
        <v/>
      </c>
    </row>
    <row r="343" spans="2:8" x14ac:dyDescent="0.25">
      <c r="B343" s="82" t="str">
        <f t="shared" si="16"/>
        <v/>
      </c>
      <c r="C343" s="83"/>
      <c r="D343" s="83"/>
      <c r="E343" s="84"/>
      <c r="F343" s="18" t="str">
        <f t="shared" si="17"/>
        <v/>
      </c>
      <c r="G343" s="18" t="str">
        <f t="shared" si="18"/>
        <v/>
      </c>
      <c r="H343" s="88" t="str">
        <f t="shared" si="19"/>
        <v/>
      </c>
    </row>
    <row r="344" spans="2:8" x14ac:dyDescent="0.25">
      <c r="B344" s="82" t="str">
        <f t="shared" si="16"/>
        <v/>
      </c>
      <c r="C344" s="83"/>
      <c r="D344" s="83"/>
      <c r="E344" s="84"/>
      <c r="F344" s="18" t="str">
        <f t="shared" si="17"/>
        <v/>
      </c>
      <c r="G344" s="18" t="str">
        <f t="shared" si="18"/>
        <v/>
      </c>
      <c r="H344" s="88" t="str">
        <f t="shared" si="19"/>
        <v/>
      </c>
    </row>
    <row r="345" spans="2:8" x14ac:dyDescent="0.25">
      <c r="B345" s="82" t="str">
        <f t="shared" si="16"/>
        <v/>
      </c>
      <c r="C345" s="83"/>
      <c r="D345" s="83"/>
      <c r="E345" s="84"/>
      <c r="F345" s="18" t="str">
        <f t="shared" si="17"/>
        <v/>
      </c>
      <c r="G345" s="18" t="str">
        <f t="shared" si="18"/>
        <v/>
      </c>
      <c r="H345" s="88" t="str">
        <f t="shared" si="19"/>
        <v/>
      </c>
    </row>
    <row r="346" spans="2:8" x14ac:dyDescent="0.25">
      <c r="B346" s="82" t="str">
        <f t="shared" si="16"/>
        <v/>
      </c>
      <c r="C346" s="83"/>
      <c r="D346" s="83"/>
      <c r="E346" s="84"/>
      <c r="F346" s="18" t="str">
        <f t="shared" si="17"/>
        <v/>
      </c>
      <c r="G346" s="18" t="str">
        <f t="shared" si="18"/>
        <v/>
      </c>
      <c r="H346" s="88" t="str">
        <f t="shared" si="19"/>
        <v/>
      </c>
    </row>
    <row r="347" spans="2:8" x14ac:dyDescent="0.25">
      <c r="B347" s="82" t="str">
        <f t="shared" ref="B347:B410" si="20">IF(K329="","",K329)</f>
        <v/>
      </c>
      <c r="C347" s="83"/>
      <c r="D347" s="83"/>
      <c r="E347" s="84"/>
      <c r="F347" s="18" t="str">
        <f t="shared" ref="F347:F410" si="21">IF(L329="","",L329)</f>
        <v/>
      </c>
      <c r="G347" s="18" t="str">
        <f t="shared" ref="G347:G410" si="22">IF(M329="","",M329)</f>
        <v/>
      </c>
      <c r="H347" s="88" t="str">
        <f t="shared" ref="H347:H410" si="23">IF(N329="","",N329)</f>
        <v/>
      </c>
    </row>
    <row r="348" spans="2:8" x14ac:dyDescent="0.25">
      <c r="B348" s="82" t="str">
        <f t="shared" si="20"/>
        <v/>
      </c>
      <c r="C348" s="83"/>
      <c r="D348" s="83"/>
      <c r="E348" s="84"/>
      <c r="F348" s="18" t="str">
        <f t="shared" si="21"/>
        <v/>
      </c>
      <c r="G348" s="18" t="str">
        <f t="shared" si="22"/>
        <v/>
      </c>
      <c r="H348" s="88" t="str">
        <f t="shared" si="23"/>
        <v/>
      </c>
    </row>
    <row r="349" spans="2:8" x14ac:dyDescent="0.25">
      <c r="B349" s="82" t="str">
        <f t="shared" si="20"/>
        <v/>
      </c>
      <c r="C349" s="83"/>
      <c r="D349" s="83"/>
      <c r="E349" s="84"/>
      <c r="F349" s="18" t="str">
        <f t="shared" si="21"/>
        <v/>
      </c>
      <c r="G349" s="18" t="str">
        <f t="shared" si="22"/>
        <v/>
      </c>
      <c r="H349" s="88" t="str">
        <f t="shared" si="23"/>
        <v/>
      </c>
    </row>
    <row r="350" spans="2:8" x14ac:dyDescent="0.25">
      <c r="B350" s="82" t="str">
        <f t="shared" si="20"/>
        <v/>
      </c>
      <c r="C350" s="83"/>
      <c r="D350" s="83"/>
      <c r="E350" s="84"/>
      <c r="F350" s="18" t="str">
        <f t="shared" si="21"/>
        <v/>
      </c>
      <c r="G350" s="18" t="str">
        <f t="shared" si="22"/>
        <v/>
      </c>
      <c r="H350" s="88" t="str">
        <f t="shared" si="23"/>
        <v/>
      </c>
    </row>
    <row r="351" spans="2:8" x14ac:dyDescent="0.25">
      <c r="B351" s="82" t="str">
        <f t="shared" si="20"/>
        <v/>
      </c>
      <c r="C351" s="83"/>
      <c r="D351" s="83"/>
      <c r="E351" s="84"/>
      <c r="F351" s="18" t="str">
        <f t="shared" si="21"/>
        <v/>
      </c>
      <c r="G351" s="18" t="str">
        <f t="shared" si="22"/>
        <v/>
      </c>
      <c r="H351" s="88" t="str">
        <f t="shared" si="23"/>
        <v/>
      </c>
    </row>
    <row r="352" spans="2:8" x14ac:dyDescent="0.25">
      <c r="B352" s="82" t="str">
        <f t="shared" si="20"/>
        <v/>
      </c>
      <c r="C352" s="83"/>
      <c r="D352" s="83"/>
      <c r="E352" s="84"/>
      <c r="F352" s="18" t="str">
        <f t="shared" si="21"/>
        <v/>
      </c>
      <c r="G352" s="18" t="str">
        <f t="shared" si="22"/>
        <v/>
      </c>
      <c r="H352" s="88" t="str">
        <f t="shared" si="23"/>
        <v/>
      </c>
    </row>
    <row r="353" spans="2:8" x14ac:dyDescent="0.25">
      <c r="B353" s="82" t="str">
        <f t="shared" si="20"/>
        <v/>
      </c>
      <c r="C353" s="83"/>
      <c r="D353" s="83"/>
      <c r="E353" s="84"/>
      <c r="F353" s="18" t="str">
        <f t="shared" si="21"/>
        <v/>
      </c>
      <c r="G353" s="18" t="str">
        <f t="shared" si="22"/>
        <v/>
      </c>
      <c r="H353" s="88" t="str">
        <f t="shared" si="23"/>
        <v/>
      </c>
    </row>
    <row r="354" spans="2:8" x14ac:dyDescent="0.25">
      <c r="B354" s="82" t="str">
        <f t="shared" si="20"/>
        <v/>
      </c>
      <c r="C354" s="83"/>
      <c r="D354" s="83"/>
      <c r="E354" s="84"/>
      <c r="F354" s="18" t="str">
        <f t="shared" si="21"/>
        <v/>
      </c>
      <c r="G354" s="18" t="str">
        <f t="shared" si="22"/>
        <v/>
      </c>
      <c r="H354" s="88" t="str">
        <f t="shared" si="23"/>
        <v/>
      </c>
    </row>
    <row r="355" spans="2:8" x14ac:dyDescent="0.25">
      <c r="B355" s="82" t="str">
        <f t="shared" si="20"/>
        <v/>
      </c>
      <c r="C355" s="83"/>
      <c r="D355" s="83"/>
      <c r="E355" s="84"/>
      <c r="F355" s="18" t="str">
        <f t="shared" si="21"/>
        <v/>
      </c>
      <c r="G355" s="18" t="str">
        <f t="shared" si="22"/>
        <v/>
      </c>
      <c r="H355" s="88" t="str">
        <f t="shared" si="23"/>
        <v/>
      </c>
    </row>
    <row r="356" spans="2:8" x14ac:dyDescent="0.25">
      <c r="B356" s="82" t="str">
        <f t="shared" si="20"/>
        <v/>
      </c>
      <c r="C356" s="83"/>
      <c r="D356" s="83"/>
      <c r="E356" s="84"/>
      <c r="F356" s="18" t="str">
        <f t="shared" si="21"/>
        <v/>
      </c>
      <c r="G356" s="18" t="str">
        <f t="shared" si="22"/>
        <v/>
      </c>
      <c r="H356" s="88" t="str">
        <f t="shared" si="23"/>
        <v/>
      </c>
    </row>
    <row r="357" spans="2:8" x14ac:dyDescent="0.25">
      <c r="B357" s="82" t="str">
        <f t="shared" si="20"/>
        <v/>
      </c>
      <c r="C357" s="83"/>
      <c r="D357" s="83"/>
      <c r="E357" s="84"/>
      <c r="F357" s="18" t="str">
        <f t="shared" si="21"/>
        <v/>
      </c>
      <c r="G357" s="18" t="str">
        <f t="shared" si="22"/>
        <v/>
      </c>
      <c r="H357" s="88" t="str">
        <f t="shared" si="23"/>
        <v/>
      </c>
    </row>
    <row r="358" spans="2:8" x14ac:dyDescent="0.25">
      <c r="B358" s="82" t="str">
        <f t="shared" si="20"/>
        <v/>
      </c>
      <c r="C358" s="83"/>
      <c r="D358" s="83"/>
      <c r="E358" s="84"/>
      <c r="F358" s="18" t="str">
        <f t="shared" si="21"/>
        <v/>
      </c>
      <c r="G358" s="18" t="str">
        <f t="shared" si="22"/>
        <v/>
      </c>
      <c r="H358" s="88" t="str">
        <f t="shared" si="23"/>
        <v/>
      </c>
    </row>
    <row r="359" spans="2:8" x14ac:dyDescent="0.25">
      <c r="B359" s="82" t="str">
        <f t="shared" si="20"/>
        <v/>
      </c>
      <c r="C359" s="83"/>
      <c r="D359" s="83"/>
      <c r="E359" s="84"/>
      <c r="F359" s="18" t="str">
        <f t="shared" si="21"/>
        <v/>
      </c>
      <c r="G359" s="18" t="str">
        <f t="shared" si="22"/>
        <v/>
      </c>
      <c r="H359" s="88" t="str">
        <f t="shared" si="23"/>
        <v/>
      </c>
    </row>
    <row r="360" spans="2:8" x14ac:dyDescent="0.25">
      <c r="B360" s="82" t="str">
        <f t="shared" si="20"/>
        <v/>
      </c>
      <c r="C360" s="83"/>
      <c r="D360" s="83"/>
      <c r="E360" s="84"/>
      <c r="F360" s="18" t="str">
        <f t="shared" si="21"/>
        <v/>
      </c>
      <c r="G360" s="18" t="str">
        <f t="shared" si="22"/>
        <v/>
      </c>
      <c r="H360" s="88" t="str">
        <f t="shared" si="23"/>
        <v/>
      </c>
    </row>
    <row r="361" spans="2:8" x14ac:dyDescent="0.25">
      <c r="B361" s="82" t="str">
        <f t="shared" si="20"/>
        <v/>
      </c>
      <c r="C361" s="83"/>
      <c r="D361" s="83"/>
      <c r="E361" s="84"/>
      <c r="F361" s="18" t="str">
        <f t="shared" si="21"/>
        <v/>
      </c>
      <c r="G361" s="18" t="str">
        <f t="shared" si="22"/>
        <v/>
      </c>
      <c r="H361" s="88" t="str">
        <f t="shared" si="23"/>
        <v/>
      </c>
    </row>
    <row r="362" spans="2:8" x14ac:dyDescent="0.25">
      <c r="B362" s="82" t="str">
        <f t="shared" si="20"/>
        <v/>
      </c>
      <c r="C362" s="83"/>
      <c r="D362" s="83"/>
      <c r="E362" s="84"/>
      <c r="F362" s="18" t="str">
        <f t="shared" si="21"/>
        <v/>
      </c>
      <c r="G362" s="18" t="str">
        <f t="shared" si="22"/>
        <v/>
      </c>
      <c r="H362" s="88" t="str">
        <f t="shared" si="23"/>
        <v/>
      </c>
    </row>
    <row r="363" spans="2:8" x14ac:dyDescent="0.25">
      <c r="B363" s="82" t="str">
        <f t="shared" si="20"/>
        <v/>
      </c>
      <c r="C363" s="83"/>
      <c r="D363" s="83"/>
      <c r="E363" s="84"/>
      <c r="F363" s="18" t="str">
        <f t="shared" si="21"/>
        <v/>
      </c>
      <c r="G363" s="18" t="str">
        <f t="shared" si="22"/>
        <v/>
      </c>
      <c r="H363" s="88" t="str">
        <f t="shared" si="23"/>
        <v/>
      </c>
    </row>
    <row r="364" spans="2:8" x14ac:dyDescent="0.25">
      <c r="B364" s="82" t="str">
        <f t="shared" si="20"/>
        <v/>
      </c>
      <c r="C364" s="83"/>
      <c r="D364" s="83"/>
      <c r="E364" s="84"/>
      <c r="F364" s="18" t="str">
        <f t="shared" si="21"/>
        <v/>
      </c>
      <c r="G364" s="18" t="str">
        <f t="shared" si="22"/>
        <v/>
      </c>
      <c r="H364" s="88" t="str">
        <f t="shared" si="23"/>
        <v/>
      </c>
    </row>
    <row r="365" spans="2:8" x14ac:dyDescent="0.25">
      <c r="B365" s="82" t="str">
        <f t="shared" si="20"/>
        <v/>
      </c>
      <c r="C365" s="83"/>
      <c r="D365" s="83"/>
      <c r="E365" s="84"/>
      <c r="F365" s="18" t="str">
        <f t="shared" si="21"/>
        <v/>
      </c>
      <c r="G365" s="18" t="str">
        <f t="shared" si="22"/>
        <v/>
      </c>
      <c r="H365" s="88" t="str">
        <f t="shared" si="23"/>
        <v/>
      </c>
    </row>
    <row r="366" spans="2:8" x14ac:dyDescent="0.25">
      <c r="B366" s="82" t="str">
        <f t="shared" si="20"/>
        <v/>
      </c>
      <c r="C366" s="83"/>
      <c r="D366" s="83"/>
      <c r="E366" s="84"/>
      <c r="F366" s="18" t="str">
        <f t="shared" si="21"/>
        <v/>
      </c>
      <c r="G366" s="18" t="str">
        <f t="shared" si="22"/>
        <v/>
      </c>
      <c r="H366" s="88" t="str">
        <f t="shared" si="23"/>
        <v/>
      </c>
    </row>
    <row r="367" spans="2:8" x14ac:dyDescent="0.25">
      <c r="B367" s="82" t="str">
        <f t="shared" si="20"/>
        <v/>
      </c>
      <c r="C367" s="83"/>
      <c r="D367" s="83"/>
      <c r="E367" s="84"/>
      <c r="F367" s="18" t="str">
        <f t="shared" si="21"/>
        <v/>
      </c>
      <c r="G367" s="18" t="str">
        <f t="shared" si="22"/>
        <v/>
      </c>
      <c r="H367" s="88" t="str">
        <f t="shared" si="23"/>
        <v/>
      </c>
    </row>
    <row r="368" spans="2:8" x14ac:dyDescent="0.25">
      <c r="B368" s="82" t="str">
        <f t="shared" si="20"/>
        <v/>
      </c>
      <c r="C368" s="83"/>
      <c r="D368" s="83"/>
      <c r="E368" s="84"/>
      <c r="F368" s="18" t="str">
        <f t="shared" si="21"/>
        <v/>
      </c>
      <c r="G368" s="18" t="str">
        <f t="shared" si="22"/>
        <v/>
      </c>
      <c r="H368" s="88" t="str">
        <f t="shared" si="23"/>
        <v/>
      </c>
    </row>
    <row r="369" spans="2:8" x14ac:dyDescent="0.25">
      <c r="B369" s="82" t="str">
        <f t="shared" si="20"/>
        <v/>
      </c>
      <c r="C369" s="83"/>
      <c r="D369" s="83"/>
      <c r="E369" s="84"/>
      <c r="F369" s="18" t="str">
        <f t="shared" si="21"/>
        <v/>
      </c>
      <c r="G369" s="18" t="str">
        <f t="shared" si="22"/>
        <v/>
      </c>
      <c r="H369" s="88" t="str">
        <f t="shared" si="23"/>
        <v/>
      </c>
    </row>
    <row r="370" spans="2:8" x14ac:dyDescent="0.25">
      <c r="B370" s="82" t="str">
        <f t="shared" si="20"/>
        <v/>
      </c>
      <c r="C370" s="83"/>
      <c r="D370" s="83"/>
      <c r="E370" s="84"/>
      <c r="F370" s="18" t="str">
        <f t="shared" si="21"/>
        <v/>
      </c>
      <c r="G370" s="18" t="str">
        <f t="shared" si="22"/>
        <v/>
      </c>
      <c r="H370" s="88" t="str">
        <f t="shared" si="23"/>
        <v/>
      </c>
    </row>
    <row r="371" spans="2:8" x14ac:dyDescent="0.25">
      <c r="B371" s="82" t="str">
        <f t="shared" si="20"/>
        <v/>
      </c>
      <c r="C371" s="83"/>
      <c r="D371" s="83"/>
      <c r="E371" s="84"/>
      <c r="F371" s="18" t="str">
        <f t="shared" si="21"/>
        <v/>
      </c>
      <c r="G371" s="18" t="str">
        <f t="shared" si="22"/>
        <v/>
      </c>
      <c r="H371" s="88" t="str">
        <f t="shared" si="23"/>
        <v/>
      </c>
    </row>
    <row r="372" spans="2:8" x14ac:dyDescent="0.25">
      <c r="B372" s="82" t="str">
        <f t="shared" si="20"/>
        <v/>
      </c>
      <c r="C372" s="83"/>
      <c r="D372" s="83"/>
      <c r="E372" s="84"/>
      <c r="F372" s="18" t="str">
        <f t="shared" si="21"/>
        <v/>
      </c>
      <c r="G372" s="18" t="str">
        <f t="shared" si="22"/>
        <v/>
      </c>
      <c r="H372" s="88" t="str">
        <f t="shared" si="23"/>
        <v/>
      </c>
    </row>
    <row r="373" spans="2:8" x14ac:dyDescent="0.25">
      <c r="B373" s="82" t="str">
        <f t="shared" si="20"/>
        <v/>
      </c>
      <c r="C373" s="83"/>
      <c r="D373" s="83"/>
      <c r="E373" s="84"/>
      <c r="F373" s="18" t="str">
        <f t="shared" si="21"/>
        <v/>
      </c>
      <c r="G373" s="18" t="str">
        <f t="shared" si="22"/>
        <v/>
      </c>
      <c r="H373" s="88" t="str">
        <f t="shared" si="23"/>
        <v/>
      </c>
    </row>
    <row r="374" spans="2:8" x14ac:dyDescent="0.25">
      <c r="B374" s="82" t="str">
        <f t="shared" si="20"/>
        <v/>
      </c>
      <c r="C374" s="83"/>
      <c r="D374" s="83"/>
      <c r="E374" s="84"/>
      <c r="F374" s="18" t="str">
        <f t="shared" si="21"/>
        <v/>
      </c>
      <c r="G374" s="18" t="str">
        <f t="shared" si="22"/>
        <v/>
      </c>
      <c r="H374" s="88" t="str">
        <f t="shared" si="23"/>
        <v/>
      </c>
    </row>
    <row r="375" spans="2:8" x14ac:dyDescent="0.25">
      <c r="B375" s="82" t="str">
        <f t="shared" si="20"/>
        <v/>
      </c>
      <c r="C375" s="83"/>
      <c r="D375" s="83"/>
      <c r="E375" s="84"/>
      <c r="F375" s="18" t="str">
        <f t="shared" si="21"/>
        <v/>
      </c>
      <c r="G375" s="18" t="str">
        <f t="shared" si="22"/>
        <v/>
      </c>
      <c r="H375" s="88" t="str">
        <f t="shared" si="23"/>
        <v/>
      </c>
    </row>
    <row r="376" spans="2:8" x14ac:dyDescent="0.25">
      <c r="B376" s="82" t="str">
        <f t="shared" si="20"/>
        <v/>
      </c>
      <c r="C376" s="83"/>
      <c r="D376" s="83"/>
      <c r="E376" s="84"/>
      <c r="F376" s="18" t="str">
        <f t="shared" si="21"/>
        <v/>
      </c>
      <c r="G376" s="18" t="str">
        <f t="shared" si="22"/>
        <v/>
      </c>
      <c r="H376" s="88" t="str">
        <f t="shared" si="23"/>
        <v/>
      </c>
    </row>
    <row r="377" spans="2:8" x14ac:dyDescent="0.25">
      <c r="B377" s="82" t="str">
        <f t="shared" si="20"/>
        <v/>
      </c>
      <c r="C377" s="83"/>
      <c r="D377" s="83"/>
      <c r="E377" s="84"/>
      <c r="F377" s="18" t="str">
        <f t="shared" si="21"/>
        <v/>
      </c>
      <c r="G377" s="18" t="str">
        <f t="shared" si="22"/>
        <v/>
      </c>
      <c r="H377" s="88" t="str">
        <f t="shared" si="23"/>
        <v/>
      </c>
    </row>
    <row r="378" spans="2:8" x14ac:dyDescent="0.25">
      <c r="B378" s="82" t="str">
        <f t="shared" si="20"/>
        <v/>
      </c>
      <c r="C378" s="83"/>
      <c r="D378" s="83"/>
      <c r="E378" s="84"/>
      <c r="F378" s="18" t="str">
        <f t="shared" si="21"/>
        <v/>
      </c>
      <c r="G378" s="18" t="str">
        <f t="shared" si="22"/>
        <v/>
      </c>
      <c r="H378" s="88" t="str">
        <f t="shared" si="23"/>
        <v/>
      </c>
    </row>
    <row r="379" spans="2:8" x14ac:dyDescent="0.25">
      <c r="B379" s="82" t="str">
        <f t="shared" si="20"/>
        <v/>
      </c>
      <c r="C379" s="83"/>
      <c r="D379" s="83"/>
      <c r="E379" s="84"/>
      <c r="F379" s="18" t="str">
        <f t="shared" si="21"/>
        <v/>
      </c>
      <c r="G379" s="18" t="str">
        <f t="shared" si="22"/>
        <v/>
      </c>
      <c r="H379" s="88" t="str">
        <f t="shared" si="23"/>
        <v/>
      </c>
    </row>
    <row r="380" spans="2:8" x14ac:dyDescent="0.25">
      <c r="B380" s="82" t="str">
        <f t="shared" si="20"/>
        <v/>
      </c>
      <c r="C380" s="83"/>
      <c r="D380" s="83"/>
      <c r="E380" s="84"/>
      <c r="F380" s="18" t="str">
        <f t="shared" si="21"/>
        <v/>
      </c>
      <c r="G380" s="18" t="str">
        <f t="shared" si="22"/>
        <v/>
      </c>
      <c r="H380" s="88" t="str">
        <f t="shared" si="23"/>
        <v/>
      </c>
    </row>
    <row r="381" spans="2:8" x14ac:dyDescent="0.25">
      <c r="B381" s="82" t="str">
        <f t="shared" si="20"/>
        <v/>
      </c>
      <c r="C381" s="83"/>
      <c r="D381" s="83"/>
      <c r="E381" s="84"/>
      <c r="F381" s="18" t="str">
        <f t="shared" si="21"/>
        <v/>
      </c>
      <c r="G381" s="18" t="str">
        <f t="shared" si="22"/>
        <v/>
      </c>
      <c r="H381" s="88" t="str">
        <f t="shared" si="23"/>
        <v/>
      </c>
    </row>
    <row r="382" spans="2:8" x14ac:dyDescent="0.25">
      <c r="B382" s="82" t="str">
        <f t="shared" si="20"/>
        <v/>
      </c>
      <c r="C382" s="83"/>
      <c r="D382" s="83"/>
      <c r="E382" s="84"/>
      <c r="F382" s="18" t="str">
        <f t="shared" si="21"/>
        <v/>
      </c>
      <c r="G382" s="18" t="str">
        <f t="shared" si="22"/>
        <v/>
      </c>
      <c r="H382" s="88" t="str">
        <f t="shared" si="23"/>
        <v/>
      </c>
    </row>
    <row r="383" spans="2:8" x14ac:dyDescent="0.25">
      <c r="B383" s="82" t="str">
        <f t="shared" si="20"/>
        <v/>
      </c>
      <c r="C383" s="83"/>
      <c r="D383" s="83"/>
      <c r="E383" s="84"/>
      <c r="F383" s="18" t="str">
        <f t="shared" si="21"/>
        <v/>
      </c>
      <c r="G383" s="18" t="str">
        <f t="shared" si="22"/>
        <v/>
      </c>
      <c r="H383" s="88" t="str">
        <f t="shared" si="23"/>
        <v/>
      </c>
    </row>
    <row r="384" spans="2:8" x14ac:dyDescent="0.25">
      <c r="B384" s="82" t="str">
        <f t="shared" si="20"/>
        <v/>
      </c>
      <c r="C384" s="83"/>
      <c r="D384" s="83"/>
      <c r="E384" s="84"/>
      <c r="F384" s="18" t="str">
        <f t="shared" si="21"/>
        <v/>
      </c>
      <c r="G384" s="18" t="str">
        <f t="shared" si="22"/>
        <v/>
      </c>
      <c r="H384" s="88" t="str">
        <f t="shared" si="23"/>
        <v/>
      </c>
    </row>
    <row r="385" spans="2:8" x14ac:dyDescent="0.25">
      <c r="B385" s="82" t="str">
        <f t="shared" si="20"/>
        <v/>
      </c>
      <c r="C385" s="83"/>
      <c r="D385" s="83"/>
      <c r="E385" s="84"/>
      <c r="F385" s="18" t="str">
        <f t="shared" si="21"/>
        <v/>
      </c>
      <c r="G385" s="18" t="str">
        <f t="shared" si="22"/>
        <v/>
      </c>
      <c r="H385" s="88" t="str">
        <f t="shared" si="23"/>
        <v/>
      </c>
    </row>
    <row r="386" spans="2:8" x14ac:dyDescent="0.25">
      <c r="B386" s="82" t="str">
        <f t="shared" si="20"/>
        <v/>
      </c>
      <c r="C386" s="83"/>
      <c r="D386" s="83"/>
      <c r="E386" s="84"/>
      <c r="F386" s="18" t="str">
        <f t="shared" si="21"/>
        <v/>
      </c>
      <c r="G386" s="18" t="str">
        <f t="shared" si="22"/>
        <v/>
      </c>
      <c r="H386" s="88" t="str">
        <f t="shared" si="23"/>
        <v/>
      </c>
    </row>
    <row r="387" spans="2:8" x14ac:dyDescent="0.25">
      <c r="B387" s="82" t="str">
        <f t="shared" si="20"/>
        <v/>
      </c>
      <c r="C387" s="83"/>
      <c r="D387" s="83"/>
      <c r="E387" s="84"/>
      <c r="F387" s="18" t="str">
        <f t="shared" si="21"/>
        <v/>
      </c>
      <c r="G387" s="18" t="str">
        <f t="shared" si="22"/>
        <v/>
      </c>
      <c r="H387" s="88" t="str">
        <f t="shared" si="23"/>
        <v/>
      </c>
    </row>
    <row r="388" spans="2:8" x14ac:dyDescent="0.25">
      <c r="B388" s="82" t="str">
        <f t="shared" si="20"/>
        <v/>
      </c>
      <c r="C388" s="83"/>
      <c r="D388" s="83"/>
      <c r="E388" s="84"/>
      <c r="F388" s="18" t="str">
        <f t="shared" si="21"/>
        <v/>
      </c>
      <c r="G388" s="18" t="str">
        <f t="shared" si="22"/>
        <v/>
      </c>
      <c r="H388" s="88" t="str">
        <f t="shared" si="23"/>
        <v/>
      </c>
    </row>
    <row r="389" spans="2:8" x14ac:dyDescent="0.25">
      <c r="B389" s="82" t="str">
        <f t="shared" si="20"/>
        <v/>
      </c>
      <c r="C389" s="83"/>
      <c r="D389" s="83"/>
      <c r="E389" s="84"/>
      <c r="F389" s="18" t="str">
        <f t="shared" si="21"/>
        <v/>
      </c>
      <c r="G389" s="18" t="str">
        <f t="shared" si="22"/>
        <v/>
      </c>
      <c r="H389" s="88" t="str">
        <f t="shared" si="23"/>
        <v/>
      </c>
    </row>
    <row r="390" spans="2:8" x14ac:dyDescent="0.25">
      <c r="B390" s="82" t="str">
        <f t="shared" si="20"/>
        <v/>
      </c>
      <c r="C390" s="83"/>
      <c r="D390" s="83"/>
      <c r="E390" s="84"/>
      <c r="F390" s="18" t="str">
        <f t="shared" si="21"/>
        <v/>
      </c>
      <c r="G390" s="18" t="str">
        <f t="shared" si="22"/>
        <v/>
      </c>
      <c r="H390" s="88" t="str">
        <f t="shared" si="23"/>
        <v/>
      </c>
    </row>
    <row r="391" spans="2:8" x14ac:dyDescent="0.25">
      <c r="B391" s="82" t="str">
        <f t="shared" si="20"/>
        <v/>
      </c>
      <c r="C391" s="83"/>
      <c r="D391" s="83"/>
      <c r="E391" s="84"/>
      <c r="F391" s="18" t="str">
        <f t="shared" si="21"/>
        <v/>
      </c>
      <c r="G391" s="18" t="str">
        <f t="shared" si="22"/>
        <v/>
      </c>
      <c r="H391" s="88" t="str">
        <f t="shared" si="23"/>
        <v/>
      </c>
    </row>
    <row r="392" spans="2:8" x14ac:dyDescent="0.25">
      <c r="B392" s="82" t="str">
        <f t="shared" si="20"/>
        <v/>
      </c>
      <c r="C392" s="83"/>
      <c r="D392" s="83"/>
      <c r="E392" s="84"/>
      <c r="F392" s="18" t="str">
        <f t="shared" si="21"/>
        <v/>
      </c>
      <c r="G392" s="18" t="str">
        <f t="shared" si="22"/>
        <v/>
      </c>
      <c r="H392" s="88" t="str">
        <f t="shared" si="23"/>
        <v/>
      </c>
    </row>
    <row r="393" spans="2:8" x14ac:dyDescent="0.25">
      <c r="B393" s="82" t="str">
        <f t="shared" si="20"/>
        <v/>
      </c>
      <c r="C393" s="83"/>
      <c r="D393" s="83"/>
      <c r="E393" s="84"/>
      <c r="F393" s="18" t="str">
        <f t="shared" si="21"/>
        <v/>
      </c>
      <c r="G393" s="18" t="str">
        <f t="shared" si="22"/>
        <v/>
      </c>
      <c r="H393" s="88" t="str">
        <f t="shared" si="23"/>
        <v/>
      </c>
    </row>
    <row r="394" spans="2:8" x14ac:dyDescent="0.25">
      <c r="B394" s="82" t="str">
        <f t="shared" si="20"/>
        <v/>
      </c>
      <c r="C394" s="83"/>
      <c r="D394" s="83"/>
      <c r="E394" s="84"/>
      <c r="F394" s="18" t="str">
        <f t="shared" si="21"/>
        <v/>
      </c>
      <c r="G394" s="18" t="str">
        <f t="shared" si="22"/>
        <v/>
      </c>
      <c r="H394" s="88" t="str">
        <f t="shared" si="23"/>
        <v/>
      </c>
    </row>
    <row r="395" spans="2:8" x14ac:dyDescent="0.25">
      <c r="B395" s="82" t="str">
        <f t="shared" si="20"/>
        <v/>
      </c>
      <c r="C395" s="83"/>
      <c r="D395" s="83"/>
      <c r="E395" s="84"/>
      <c r="F395" s="18" t="str">
        <f t="shared" si="21"/>
        <v/>
      </c>
      <c r="G395" s="18" t="str">
        <f t="shared" si="22"/>
        <v/>
      </c>
      <c r="H395" s="88" t="str">
        <f t="shared" si="23"/>
        <v/>
      </c>
    </row>
    <row r="396" spans="2:8" x14ac:dyDescent="0.25">
      <c r="B396" s="82" t="str">
        <f t="shared" si="20"/>
        <v/>
      </c>
      <c r="C396" s="83"/>
      <c r="D396" s="83"/>
      <c r="E396" s="84"/>
      <c r="F396" s="18" t="str">
        <f t="shared" si="21"/>
        <v/>
      </c>
      <c r="G396" s="18" t="str">
        <f t="shared" si="22"/>
        <v/>
      </c>
      <c r="H396" s="88" t="str">
        <f t="shared" si="23"/>
        <v/>
      </c>
    </row>
    <row r="397" spans="2:8" x14ac:dyDescent="0.25">
      <c r="B397" s="82" t="str">
        <f t="shared" si="20"/>
        <v/>
      </c>
      <c r="C397" s="83"/>
      <c r="D397" s="83"/>
      <c r="E397" s="84"/>
      <c r="F397" s="18" t="str">
        <f t="shared" si="21"/>
        <v/>
      </c>
      <c r="G397" s="18" t="str">
        <f t="shared" si="22"/>
        <v/>
      </c>
      <c r="H397" s="88" t="str">
        <f t="shared" si="23"/>
        <v/>
      </c>
    </row>
    <row r="398" spans="2:8" x14ac:dyDescent="0.25">
      <c r="B398" s="82" t="str">
        <f t="shared" si="20"/>
        <v/>
      </c>
      <c r="C398" s="83"/>
      <c r="D398" s="83"/>
      <c r="E398" s="84"/>
      <c r="F398" s="18" t="str">
        <f t="shared" si="21"/>
        <v/>
      </c>
      <c r="G398" s="18" t="str">
        <f t="shared" si="22"/>
        <v/>
      </c>
      <c r="H398" s="88" t="str">
        <f t="shared" si="23"/>
        <v/>
      </c>
    </row>
    <row r="399" spans="2:8" x14ac:dyDescent="0.25">
      <c r="B399" s="82" t="str">
        <f t="shared" si="20"/>
        <v/>
      </c>
      <c r="C399" s="83"/>
      <c r="D399" s="83"/>
      <c r="E399" s="84"/>
      <c r="F399" s="18" t="str">
        <f t="shared" si="21"/>
        <v/>
      </c>
      <c r="G399" s="18" t="str">
        <f t="shared" si="22"/>
        <v/>
      </c>
      <c r="H399" s="88" t="str">
        <f t="shared" si="23"/>
        <v/>
      </c>
    </row>
    <row r="400" spans="2:8" x14ac:dyDescent="0.25">
      <c r="B400" s="82" t="str">
        <f t="shared" si="20"/>
        <v/>
      </c>
      <c r="C400" s="83"/>
      <c r="D400" s="83"/>
      <c r="E400" s="84"/>
      <c r="F400" s="18" t="str">
        <f t="shared" si="21"/>
        <v/>
      </c>
      <c r="G400" s="18" t="str">
        <f t="shared" si="22"/>
        <v/>
      </c>
      <c r="H400" s="88" t="str">
        <f t="shared" si="23"/>
        <v/>
      </c>
    </row>
    <row r="401" spans="2:8" x14ac:dyDescent="0.25">
      <c r="B401" s="82" t="str">
        <f t="shared" si="20"/>
        <v/>
      </c>
      <c r="C401" s="83"/>
      <c r="D401" s="83"/>
      <c r="E401" s="84"/>
      <c r="F401" s="18" t="str">
        <f t="shared" si="21"/>
        <v/>
      </c>
      <c r="G401" s="18" t="str">
        <f t="shared" si="22"/>
        <v/>
      </c>
      <c r="H401" s="88" t="str">
        <f t="shared" si="23"/>
        <v/>
      </c>
    </row>
    <row r="402" spans="2:8" x14ac:dyDescent="0.25">
      <c r="B402" s="82" t="str">
        <f t="shared" si="20"/>
        <v/>
      </c>
      <c r="C402" s="83"/>
      <c r="D402" s="83"/>
      <c r="E402" s="84"/>
      <c r="F402" s="18" t="str">
        <f t="shared" si="21"/>
        <v/>
      </c>
      <c r="G402" s="18" t="str">
        <f t="shared" si="22"/>
        <v/>
      </c>
      <c r="H402" s="88" t="str">
        <f t="shared" si="23"/>
        <v/>
      </c>
    </row>
    <row r="403" spans="2:8" x14ac:dyDescent="0.25">
      <c r="B403" s="82" t="str">
        <f t="shared" si="20"/>
        <v/>
      </c>
      <c r="C403" s="83"/>
      <c r="D403" s="83"/>
      <c r="E403" s="84"/>
      <c r="F403" s="18" t="str">
        <f t="shared" si="21"/>
        <v/>
      </c>
      <c r="G403" s="18" t="str">
        <f t="shared" si="22"/>
        <v/>
      </c>
      <c r="H403" s="88" t="str">
        <f t="shared" si="23"/>
        <v/>
      </c>
    </row>
    <row r="404" spans="2:8" x14ac:dyDescent="0.25">
      <c r="B404" s="82" t="str">
        <f t="shared" si="20"/>
        <v/>
      </c>
      <c r="C404" s="83"/>
      <c r="D404" s="83"/>
      <c r="E404" s="84"/>
      <c r="F404" s="18" t="str">
        <f t="shared" si="21"/>
        <v/>
      </c>
      <c r="G404" s="18" t="str">
        <f t="shared" si="22"/>
        <v/>
      </c>
      <c r="H404" s="88" t="str">
        <f t="shared" si="23"/>
        <v/>
      </c>
    </row>
    <row r="405" spans="2:8" x14ac:dyDescent="0.25">
      <c r="B405" s="82" t="str">
        <f t="shared" si="20"/>
        <v/>
      </c>
      <c r="C405" s="83"/>
      <c r="D405" s="83"/>
      <c r="E405" s="84"/>
      <c r="F405" s="18" t="str">
        <f t="shared" si="21"/>
        <v/>
      </c>
      <c r="G405" s="18" t="str">
        <f t="shared" si="22"/>
        <v/>
      </c>
      <c r="H405" s="88" t="str">
        <f t="shared" si="23"/>
        <v/>
      </c>
    </row>
    <row r="406" spans="2:8" x14ac:dyDescent="0.25">
      <c r="B406" s="82" t="str">
        <f t="shared" si="20"/>
        <v/>
      </c>
      <c r="C406" s="83"/>
      <c r="D406" s="83"/>
      <c r="E406" s="84"/>
      <c r="F406" s="18" t="str">
        <f t="shared" si="21"/>
        <v/>
      </c>
      <c r="G406" s="18" t="str">
        <f t="shared" si="22"/>
        <v/>
      </c>
      <c r="H406" s="88" t="str">
        <f t="shared" si="23"/>
        <v/>
      </c>
    </row>
    <row r="407" spans="2:8" x14ac:dyDescent="0.25">
      <c r="B407" s="82" t="str">
        <f t="shared" si="20"/>
        <v/>
      </c>
      <c r="C407" s="83"/>
      <c r="D407" s="83"/>
      <c r="E407" s="84"/>
      <c r="F407" s="18" t="str">
        <f t="shared" si="21"/>
        <v/>
      </c>
      <c r="G407" s="18" t="str">
        <f t="shared" si="22"/>
        <v/>
      </c>
      <c r="H407" s="88" t="str">
        <f t="shared" si="23"/>
        <v/>
      </c>
    </row>
    <row r="408" spans="2:8" x14ac:dyDescent="0.25">
      <c r="B408" s="82" t="str">
        <f t="shared" si="20"/>
        <v/>
      </c>
      <c r="C408" s="83"/>
      <c r="D408" s="83"/>
      <c r="E408" s="84"/>
      <c r="F408" s="18" t="str">
        <f t="shared" si="21"/>
        <v/>
      </c>
      <c r="G408" s="18" t="str">
        <f t="shared" si="22"/>
        <v/>
      </c>
      <c r="H408" s="88" t="str">
        <f t="shared" si="23"/>
        <v/>
      </c>
    </row>
    <row r="409" spans="2:8" x14ac:dyDescent="0.25">
      <c r="B409" s="82" t="str">
        <f t="shared" si="20"/>
        <v/>
      </c>
      <c r="C409" s="83"/>
      <c r="D409" s="83"/>
      <c r="E409" s="84"/>
      <c r="F409" s="18" t="str">
        <f t="shared" si="21"/>
        <v/>
      </c>
      <c r="G409" s="18" t="str">
        <f t="shared" si="22"/>
        <v/>
      </c>
      <c r="H409" s="88" t="str">
        <f t="shared" si="23"/>
        <v/>
      </c>
    </row>
    <row r="410" spans="2:8" x14ac:dyDescent="0.25">
      <c r="B410" s="82" t="str">
        <f t="shared" si="20"/>
        <v/>
      </c>
      <c r="C410" s="83"/>
      <c r="D410" s="83"/>
      <c r="E410" s="84"/>
      <c r="F410" s="18" t="str">
        <f t="shared" si="21"/>
        <v/>
      </c>
      <c r="G410" s="18" t="str">
        <f t="shared" si="22"/>
        <v/>
      </c>
      <c r="H410" s="88" t="str">
        <f t="shared" si="23"/>
        <v/>
      </c>
    </row>
    <row r="411" spans="2:8" x14ac:dyDescent="0.25">
      <c r="B411" s="82" t="str">
        <f t="shared" ref="B411:B474" si="24">IF(K393="","",K393)</f>
        <v/>
      </c>
      <c r="C411" s="83"/>
      <c r="D411" s="83"/>
      <c r="E411" s="84"/>
      <c r="F411" s="18" t="str">
        <f t="shared" ref="F411:F474" si="25">IF(L393="","",L393)</f>
        <v/>
      </c>
      <c r="G411" s="18" t="str">
        <f t="shared" ref="G411:G474" si="26">IF(M393="","",M393)</f>
        <v/>
      </c>
      <c r="H411" s="88" t="str">
        <f t="shared" ref="H411:H474" si="27">IF(N393="","",N393)</f>
        <v/>
      </c>
    </row>
    <row r="412" spans="2:8" x14ac:dyDescent="0.25">
      <c r="B412" s="82" t="str">
        <f t="shared" si="24"/>
        <v/>
      </c>
      <c r="C412" s="83"/>
      <c r="D412" s="83"/>
      <c r="E412" s="84"/>
      <c r="F412" s="18" t="str">
        <f t="shared" si="25"/>
        <v/>
      </c>
      <c r="G412" s="18" t="str">
        <f t="shared" si="26"/>
        <v/>
      </c>
      <c r="H412" s="88" t="str">
        <f t="shared" si="27"/>
        <v/>
      </c>
    </row>
    <row r="413" spans="2:8" x14ac:dyDescent="0.25">
      <c r="B413" s="82" t="str">
        <f t="shared" si="24"/>
        <v/>
      </c>
      <c r="C413" s="83"/>
      <c r="D413" s="83"/>
      <c r="E413" s="84"/>
      <c r="F413" s="18" t="str">
        <f t="shared" si="25"/>
        <v/>
      </c>
      <c r="G413" s="18" t="str">
        <f t="shared" si="26"/>
        <v/>
      </c>
      <c r="H413" s="88" t="str">
        <f t="shared" si="27"/>
        <v/>
      </c>
    </row>
    <row r="414" spans="2:8" x14ac:dyDescent="0.25">
      <c r="B414" s="82" t="str">
        <f t="shared" si="24"/>
        <v/>
      </c>
      <c r="C414" s="83"/>
      <c r="D414" s="83"/>
      <c r="E414" s="84"/>
      <c r="F414" s="18" t="str">
        <f t="shared" si="25"/>
        <v/>
      </c>
      <c r="G414" s="18" t="str">
        <f t="shared" si="26"/>
        <v/>
      </c>
      <c r="H414" s="88" t="str">
        <f t="shared" si="27"/>
        <v/>
      </c>
    </row>
    <row r="415" spans="2:8" x14ac:dyDescent="0.25">
      <c r="B415" s="82" t="str">
        <f t="shared" si="24"/>
        <v/>
      </c>
      <c r="C415" s="83"/>
      <c r="D415" s="83"/>
      <c r="E415" s="84"/>
      <c r="F415" s="18" t="str">
        <f t="shared" si="25"/>
        <v/>
      </c>
      <c r="G415" s="18" t="str">
        <f t="shared" si="26"/>
        <v/>
      </c>
      <c r="H415" s="88" t="str">
        <f t="shared" si="27"/>
        <v/>
      </c>
    </row>
    <row r="416" spans="2:8" x14ac:dyDescent="0.25">
      <c r="B416" s="82" t="str">
        <f t="shared" si="24"/>
        <v/>
      </c>
      <c r="C416" s="83"/>
      <c r="D416" s="83"/>
      <c r="E416" s="84"/>
      <c r="F416" s="18" t="str">
        <f t="shared" si="25"/>
        <v/>
      </c>
      <c r="G416" s="18" t="str">
        <f t="shared" si="26"/>
        <v/>
      </c>
      <c r="H416" s="88" t="str">
        <f t="shared" si="27"/>
        <v/>
      </c>
    </row>
    <row r="417" spans="2:8" x14ac:dyDescent="0.25">
      <c r="B417" s="82" t="str">
        <f t="shared" si="24"/>
        <v/>
      </c>
      <c r="C417" s="83"/>
      <c r="D417" s="83"/>
      <c r="E417" s="84"/>
      <c r="F417" s="18" t="str">
        <f t="shared" si="25"/>
        <v/>
      </c>
      <c r="G417" s="18" t="str">
        <f t="shared" si="26"/>
        <v/>
      </c>
      <c r="H417" s="88" t="str">
        <f t="shared" si="27"/>
        <v/>
      </c>
    </row>
    <row r="418" spans="2:8" x14ac:dyDescent="0.25">
      <c r="B418" s="82" t="str">
        <f t="shared" si="24"/>
        <v/>
      </c>
      <c r="C418" s="83"/>
      <c r="D418" s="83"/>
      <c r="E418" s="84"/>
      <c r="F418" s="18" t="str">
        <f t="shared" si="25"/>
        <v/>
      </c>
      <c r="G418" s="18" t="str">
        <f t="shared" si="26"/>
        <v/>
      </c>
      <c r="H418" s="88" t="str">
        <f t="shared" si="27"/>
        <v/>
      </c>
    </row>
    <row r="419" spans="2:8" x14ac:dyDescent="0.25">
      <c r="B419" s="82" t="str">
        <f t="shared" si="24"/>
        <v/>
      </c>
      <c r="C419" s="83"/>
      <c r="D419" s="83"/>
      <c r="E419" s="84"/>
      <c r="F419" s="18" t="str">
        <f t="shared" si="25"/>
        <v/>
      </c>
      <c r="G419" s="18" t="str">
        <f t="shared" si="26"/>
        <v/>
      </c>
      <c r="H419" s="88" t="str">
        <f t="shared" si="27"/>
        <v/>
      </c>
    </row>
    <row r="420" spans="2:8" x14ac:dyDescent="0.25">
      <c r="B420" s="82" t="str">
        <f t="shared" si="24"/>
        <v/>
      </c>
      <c r="C420" s="83"/>
      <c r="D420" s="83"/>
      <c r="E420" s="84"/>
      <c r="F420" s="18" t="str">
        <f t="shared" si="25"/>
        <v/>
      </c>
      <c r="G420" s="18" t="str">
        <f t="shared" si="26"/>
        <v/>
      </c>
      <c r="H420" s="88" t="str">
        <f t="shared" si="27"/>
        <v/>
      </c>
    </row>
    <row r="421" spans="2:8" x14ac:dyDescent="0.25">
      <c r="B421" s="82" t="str">
        <f t="shared" si="24"/>
        <v/>
      </c>
      <c r="C421" s="83"/>
      <c r="D421" s="83"/>
      <c r="E421" s="84"/>
      <c r="F421" s="18" t="str">
        <f t="shared" si="25"/>
        <v/>
      </c>
      <c r="G421" s="18" t="str">
        <f t="shared" si="26"/>
        <v/>
      </c>
      <c r="H421" s="88" t="str">
        <f t="shared" si="27"/>
        <v/>
      </c>
    </row>
    <row r="422" spans="2:8" x14ac:dyDescent="0.25">
      <c r="B422" s="82" t="str">
        <f t="shared" si="24"/>
        <v/>
      </c>
      <c r="C422" s="83"/>
      <c r="D422" s="83"/>
      <c r="E422" s="84"/>
      <c r="F422" s="18" t="str">
        <f t="shared" si="25"/>
        <v/>
      </c>
      <c r="G422" s="18" t="str">
        <f t="shared" si="26"/>
        <v/>
      </c>
      <c r="H422" s="88" t="str">
        <f t="shared" si="27"/>
        <v/>
      </c>
    </row>
    <row r="423" spans="2:8" x14ac:dyDescent="0.25">
      <c r="B423" s="82" t="str">
        <f t="shared" si="24"/>
        <v/>
      </c>
      <c r="C423" s="83"/>
      <c r="D423" s="83"/>
      <c r="E423" s="84"/>
      <c r="F423" s="18" t="str">
        <f t="shared" si="25"/>
        <v/>
      </c>
      <c r="G423" s="18" t="str">
        <f t="shared" si="26"/>
        <v/>
      </c>
      <c r="H423" s="88" t="str">
        <f t="shared" si="27"/>
        <v/>
      </c>
    </row>
    <row r="424" spans="2:8" x14ac:dyDescent="0.25">
      <c r="B424" s="82" t="str">
        <f t="shared" si="24"/>
        <v/>
      </c>
      <c r="C424" s="83"/>
      <c r="D424" s="83"/>
      <c r="E424" s="84"/>
      <c r="F424" s="18" t="str">
        <f t="shared" si="25"/>
        <v/>
      </c>
      <c r="G424" s="18" t="str">
        <f t="shared" si="26"/>
        <v/>
      </c>
      <c r="H424" s="88" t="str">
        <f t="shared" si="27"/>
        <v/>
      </c>
    </row>
    <row r="425" spans="2:8" x14ac:dyDescent="0.25">
      <c r="B425" s="82" t="str">
        <f t="shared" si="24"/>
        <v/>
      </c>
      <c r="C425" s="83"/>
      <c r="D425" s="83"/>
      <c r="E425" s="84"/>
      <c r="F425" s="18" t="str">
        <f t="shared" si="25"/>
        <v/>
      </c>
      <c r="G425" s="18" t="str">
        <f t="shared" si="26"/>
        <v/>
      </c>
      <c r="H425" s="88" t="str">
        <f t="shared" si="27"/>
        <v/>
      </c>
    </row>
    <row r="426" spans="2:8" x14ac:dyDescent="0.25">
      <c r="B426" s="82" t="str">
        <f t="shared" si="24"/>
        <v/>
      </c>
      <c r="C426" s="83"/>
      <c r="D426" s="83"/>
      <c r="E426" s="84"/>
      <c r="F426" s="18" t="str">
        <f t="shared" si="25"/>
        <v/>
      </c>
      <c r="G426" s="18" t="str">
        <f t="shared" si="26"/>
        <v/>
      </c>
      <c r="H426" s="88" t="str">
        <f t="shared" si="27"/>
        <v/>
      </c>
    </row>
    <row r="427" spans="2:8" x14ac:dyDescent="0.25">
      <c r="B427" s="82" t="str">
        <f t="shared" si="24"/>
        <v/>
      </c>
      <c r="C427" s="83"/>
      <c r="D427" s="83"/>
      <c r="E427" s="84"/>
      <c r="F427" s="18" t="str">
        <f t="shared" si="25"/>
        <v/>
      </c>
      <c r="G427" s="18" t="str">
        <f t="shared" si="26"/>
        <v/>
      </c>
      <c r="H427" s="88" t="str">
        <f t="shared" si="27"/>
        <v/>
      </c>
    </row>
    <row r="428" spans="2:8" x14ac:dyDescent="0.25">
      <c r="B428" s="82" t="str">
        <f t="shared" si="24"/>
        <v/>
      </c>
      <c r="C428" s="83"/>
      <c r="D428" s="83"/>
      <c r="E428" s="84"/>
      <c r="F428" s="18" t="str">
        <f t="shared" si="25"/>
        <v/>
      </c>
      <c r="G428" s="18" t="str">
        <f t="shared" si="26"/>
        <v/>
      </c>
      <c r="H428" s="88" t="str">
        <f t="shared" si="27"/>
        <v/>
      </c>
    </row>
    <row r="429" spans="2:8" x14ac:dyDescent="0.25">
      <c r="B429" s="82" t="str">
        <f t="shared" si="24"/>
        <v/>
      </c>
      <c r="C429" s="83"/>
      <c r="D429" s="83"/>
      <c r="E429" s="84"/>
      <c r="F429" s="18" t="str">
        <f t="shared" si="25"/>
        <v/>
      </c>
      <c r="G429" s="18" t="str">
        <f t="shared" si="26"/>
        <v/>
      </c>
      <c r="H429" s="88" t="str">
        <f t="shared" si="27"/>
        <v/>
      </c>
    </row>
    <row r="430" spans="2:8" x14ac:dyDescent="0.25">
      <c r="B430" s="82" t="str">
        <f t="shared" si="24"/>
        <v/>
      </c>
      <c r="C430" s="83"/>
      <c r="D430" s="83"/>
      <c r="E430" s="84"/>
      <c r="F430" s="18" t="str">
        <f t="shared" si="25"/>
        <v/>
      </c>
      <c r="G430" s="18" t="str">
        <f t="shared" si="26"/>
        <v/>
      </c>
      <c r="H430" s="88" t="str">
        <f t="shared" si="27"/>
        <v/>
      </c>
    </row>
    <row r="431" spans="2:8" x14ac:dyDescent="0.25">
      <c r="B431" s="82" t="str">
        <f t="shared" si="24"/>
        <v/>
      </c>
      <c r="C431" s="83"/>
      <c r="D431" s="83"/>
      <c r="E431" s="84"/>
      <c r="F431" s="18" t="str">
        <f t="shared" si="25"/>
        <v/>
      </c>
      <c r="G431" s="18" t="str">
        <f t="shared" si="26"/>
        <v/>
      </c>
      <c r="H431" s="88" t="str">
        <f t="shared" si="27"/>
        <v/>
      </c>
    </row>
    <row r="432" spans="2:8" x14ac:dyDescent="0.25">
      <c r="B432" s="82" t="str">
        <f t="shared" si="24"/>
        <v/>
      </c>
      <c r="C432" s="83"/>
      <c r="D432" s="83"/>
      <c r="E432" s="84"/>
      <c r="F432" s="18" t="str">
        <f t="shared" si="25"/>
        <v/>
      </c>
      <c r="G432" s="18" t="str">
        <f t="shared" si="26"/>
        <v/>
      </c>
      <c r="H432" s="88" t="str">
        <f t="shared" si="27"/>
        <v/>
      </c>
    </row>
    <row r="433" spans="2:8" x14ac:dyDescent="0.25">
      <c r="B433" s="82" t="str">
        <f t="shared" si="24"/>
        <v/>
      </c>
      <c r="C433" s="83"/>
      <c r="D433" s="83"/>
      <c r="E433" s="84"/>
      <c r="F433" s="18" t="str">
        <f t="shared" si="25"/>
        <v/>
      </c>
      <c r="G433" s="18" t="str">
        <f t="shared" si="26"/>
        <v/>
      </c>
      <c r="H433" s="88" t="str">
        <f t="shared" si="27"/>
        <v/>
      </c>
    </row>
    <row r="434" spans="2:8" x14ac:dyDescent="0.25">
      <c r="B434" s="82" t="str">
        <f t="shared" si="24"/>
        <v/>
      </c>
      <c r="C434" s="83"/>
      <c r="D434" s="83"/>
      <c r="E434" s="84"/>
      <c r="F434" s="18" t="str">
        <f t="shared" si="25"/>
        <v/>
      </c>
      <c r="G434" s="18" t="str">
        <f t="shared" si="26"/>
        <v/>
      </c>
      <c r="H434" s="88" t="str">
        <f t="shared" si="27"/>
        <v/>
      </c>
    </row>
    <row r="435" spans="2:8" x14ac:dyDescent="0.25">
      <c r="B435" s="82" t="str">
        <f t="shared" si="24"/>
        <v/>
      </c>
      <c r="C435" s="83"/>
      <c r="D435" s="83"/>
      <c r="E435" s="84"/>
      <c r="F435" s="18" t="str">
        <f t="shared" si="25"/>
        <v/>
      </c>
      <c r="G435" s="18" t="str">
        <f t="shared" si="26"/>
        <v/>
      </c>
      <c r="H435" s="88" t="str">
        <f t="shared" si="27"/>
        <v/>
      </c>
    </row>
    <row r="436" spans="2:8" x14ac:dyDescent="0.25">
      <c r="B436" s="82" t="str">
        <f t="shared" si="24"/>
        <v/>
      </c>
      <c r="C436" s="83"/>
      <c r="D436" s="83"/>
      <c r="E436" s="84"/>
      <c r="F436" s="18" t="str">
        <f t="shared" si="25"/>
        <v/>
      </c>
      <c r="G436" s="18" t="str">
        <f t="shared" si="26"/>
        <v/>
      </c>
      <c r="H436" s="88" t="str">
        <f t="shared" si="27"/>
        <v/>
      </c>
    </row>
    <row r="437" spans="2:8" x14ac:dyDescent="0.25">
      <c r="B437" s="82" t="str">
        <f t="shared" si="24"/>
        <v/>
      </c>
      <c r="C437" s="83"/>
      <c r="D437" s="83"/>
      <c r="E437" s="84"/>
      <c r="F437" s="18" t="str">
        <f t="shared" si="25"/>
        <v/>
      </c>
      <c r="G437" s="18" t="str">
        <f t="shared" si="26"/>
        <v/>
      </c>
      <c r="H437" s="88" t="str">
        <f t="shared" si="27"/>
        <v/>
      </c>
    </row>
    <row r="438" spans="2:8" x14ac:dyDescent="0.25">
      <c r="B438" s="82" t="str">
        <f t="shared" si="24"/>
        <v/>
      </c>
      <c r="C438" s="83"/>
      <c r="D438" s="83"/>
      <c r="E438" s="84"/>
      <c r="F438" s="18" t="str">
        <f t="shared" si="25"/>
        <v/>
      </c>
      <c r="G438" s="18" t="str">
        <f t="shared" si="26"/>
        <v/>
      </c>
      <c r="H438" s="88" t="str">
        <f t="shared" si="27"/>
        <v/>
      </c>
    </row>
    <row r="439" spans="2:8" x14ac:dyDescent="0.25">
      <c r="B439" s="82" t="str">
        <f t="shared" si="24"/>
        <v/>
      </c>
      <c r="C439" s="83"/>
      <c r="D439" s="83"/>
      <c r="E439" s="84"/>
      <c r="F439" s="18" t="str">
        <f t="shared" si="25"/>
        <v/>
      </c>
      <c r="G439" s="18" t="str">
        <f t="shared" si="26"/>
        <v/>
      </c>
      <c r="H439" s="88" t="str">
        <f t="shared" si="27"/>
        <v/>
      </c>
    </row>
    <row r="440" spans="2:8" x14ac:dyDescent="0.25">
      <c r="B440" s="82" t="str">
        <f t="shared" si="24"/>
        <v/>
      </c>
      <c r="C440" s="83"/>
      <c r="D440" s="83"/>
      <c r="E440" s="84"/>
      <c r="F440" s="18" t="str">
        <f t="shared" si="25"/>
        <v/>
      </c>
      <c r="G440" s="18" t="str">
        <f t="shared" si="26"/>
        <v/>
      </c>
      <c r="H440" s="88" t="str">
        <f t="shared" si="27"/>
        <v/>
      </c>
    </row>
    <row r="441" spans="2:8" x14ac:dyDescent="0.25">
      <c r="B441" s="82" t="str">
        <f t="shared" si="24"/>
        <v/>
      </c>
      <c r="C441" s="83"/>
      <c r="D441" s="83"/>
      <c r="E441" s="84"/>
      <c r="F441" s="18" t="str">
        <f t="shared" si="25"/>
        <v/>
      </c>
      <c r="G441" s="18" t="str">
        <f t="shared" si="26"/>
        <v/>
      </c>
      <c r="H441" s="88" t="str">
        <f t="shared" si="27"/>
        <v/>
      </c>
    </row>
    <row r="442" spans="2:8" x14ac:dyDescent="0.25">
      <c r="B442" s="82" t="str">
        <f t="shared" si="24"/>
        <v/>
      </c>
      <c r="C442" s="83"/>
      <c r="D442" s="83"/>
      <c r="E442" s="84"/>
      <c r="F442" s="18" t="str">
        <f t="shared" si="25"/>
        <v/>
      </c>
      <c r="G442" s="18" t="str">
        <f t="shared" si="26"/>
        <v/>
      </c>
      <c r="H442" s="88" t="str">
        <f t="shared" si="27"/>
        <v/>
      </c>
    </row>
    <row r="443" spans="2:8" x14ac:dyDescent="0.25">
      <c r="B443" s="82" t="str">
        <f t="shared" si="24"/>
        <v/>
      </c>
      <c r="C443" s="83"/>
      <c r="D443" s="83"/>
      <c r="E443" s="84"/>
      <c r="F443" s="18" t="str">
        <f t="shared" si="25"/>
        <v/>
      </c>
      <c r="G443" s="18" t="str">
        <f t="shared" si="26"/>
        <v/>
      </c>
      <c r="H443" s="88" t="str">
        <f t="shared" si="27"/>
        <v/>
      </c>
    </row>
    <row r="444" spans="2:8" x14ac:dyDescent="0.25">
      <c r="B444" s="82" t="str">
        <f t="shared" si="24"/>
        <v/>
      </c>
      <c r="C444" s="83"/>
      <c r="D444" s="83"/>
      <c r="E444" s="84"/>
      <c r="F444" s="18" t="str">
        <f t="shared" si="25"/>
        <v/>
      </c>
      <c r="G444" s="18" t="str">
        <f t="shared" si="26"/>
        <v/>
      </c>
      <c r="H444" s="88" t="str">
        <f t="shared" si="27"/>
        <v/>
      </c>
    </row>
    <row r="445" spans="2:8" x14ac:dyDescent="0.25">
      <c r="B445" s="82" t="str">
        <f t="shared" si="24"/>
        <v/>
      </c>
      <c r="C445" s="83"/>
      <c r="D445" s="83"/>
      <c r="E445" s="84"/>
      <c r="F445" s="18" t="str">
        <f t="shared" si="25"/>
        <v/>
      </c>
      <c r="G445" s="18" t="str">
        <f t="shared" si="26"/>
        <v/>
      </c>
      <c r="H445" s="88" t="str">
        <f t="shared" si="27"/>
        <v/>
      </c>
    </row>
    <row r="446" spans="2:8" x14ac:dyDescent="0.25">
      <c r="B446" s="82" t="str">
        <f t="shared" si="24"/>
        <v/>
      </c>
      <c r="C446" s="83"/>
      <c r="D446" s="83"/>
      <c r="E446" s="84"/>
      <c r="F446" s="18" t="str">
        <f t="shared" si="25"/>
        <v/>
      </c>
      <c r="G446" s="18" t="str">
        <f t="shared" si="26"/>
        <v/>
      </c>
      <c r="H446" s="88" t="str">
        <f t="shared" si="27"/>
        <v/>
      </c>
    </row>
    <row r="447" spans="2:8" x14ac:dyDescent="0.25">
      <c r="B447" s="82" t="str">
        <f t="shared" si="24"/>
        <v/>
      </c>
      <c r="C447" s="83"/>
      <c r="D447" s="83"/>
      <c r="E447" s="84"/>
      <c r="F447" s="18" t="str">
        <f t="shared" si="25"/>
        <v/>
      </c>
      <c r="G447" s="18" t="str">
        <f t="shared" si="26"/>
        <v/>
      </c>
      <c r="H447" s="88" t="str">
        <f t="shared" si="27"/>
        <v/>
      </c>
    </row>
    <row r="448" spans="2:8" x14ac:dyDescent="0.25">
      <c r="B448" s="82" t="str">
        <f t="shared" si="24"/>
        <v/>
      </c>
      <c r="C448" s="83"/>
      <c r="D448" s="83"/>
      <c r="E448" s="84"/>
      <c r="F448" s="18" t="str">
        <f t="shared" si="25"/>
        <v/>
      </c>
      <c r="G448" s="18" t="str">
        <f t="shared" si="26"/>
        <v/>
      </c>
      <c r="H448" s="88" t="str">
        <f t="shared" si="27"/>
        <v/>
      </c>
    </row>
    <row r="449" spans="2:8" x14ac:dyDescent="0.25">
      <c r="B449" s="82" t="str">
        <f t="shared" si="24"/>
        <v/>
      </c>
      <c r="C449" s="83"/>
      <c r="D449" s="83"/>
      <c r="E449" s="84"/>
      <c r="F449" s="18" t="str">
        <f t="shared" si="25"/>
        <v/>
      </c>
      <c r="G449" s="18" t="str">
        <f t="shared" si="26"/>
        <v/>
      </c>
      <c r="H449" s="88" t="str">
        <f t="shared" si="27"/>
        <v/>
      </c>
    </row>
    <row r="450" spans="2:8" x14ac:dyDescent="0.25">
      <c r="B450" s="82" t="str">
        <f t="shared" si="24"/>
        <v/>
      </c>
      <c r="C450" s="83"/>
      <c r="D450" s="83"/>
      <c r="E450" s="84"/>
      <c r="F450" s="18" t="str">
        <f t="shared" si="25"/>
        <v/>
      </c>
      <c r="G450" s="18" t="str">
        <f t="shared" si="26"/>
        <v/>
      </c>
      <c r="H450" s="88" t="str">
        <f t="shared" si="27"/>
        <v/>
      </c>
    </row>
    <row r="451" spans="2:8" x14ac:dyDescent="0.25">
      <c r="B451" s="82" t="str">
        <f t="shared" si="24"/>
        <v/>
      </c>
      <c r="C451" s="83"/>
      <c r="D451" s="83"/>
      <c r="E451" s="84"/>
      <c r="F451" s="18" t="str">
        <f t="shared" si="25"/>
        <v/>
      </c>
      <c r="G451" s="18" t="str">
        <f t="shared" si="26"/>
        <v/>
      </c>
      <c r="H451" s="88" t="str">
        <f t="shared" si="27"/>
        <v/>
      </c>
    </row>
    <row r="452" spans="2:8" x14ac:dyDescent="0.25">
      <c r="B452" s="82" t="str">
        <f t="shared" si="24"/>
        <v/>
      </c>
      <c r="C452" s="83"/>
      <c r="D452" s="83"/>
      <c r="E452" s="84"/>
      <c r="F452" s="18" t="str">
        <f t="shared" si="25"/>
        <v/>
      </c>
      <c r="G452" s="18" t="str">
        <f t="shared" si="26"/>
        <v/>
      </c>
      <c r="H452" s="88" t="str">
        <f t="shared" si="27"/>
        <v/>
      </c>
    </row>
    <row r="453" spans="2:8" x14ac:dyDescent="0.25">
      <c r="B453" s="82" t="str">
        <f t="shared" si="24"/>
        <v/>
      </c>
      <c r="C453" s="83"/>
      <c r="D453" s="83"/>
      <c r="E453" s="84"/>
      <c r="F453" s="18" t="str">
        <f t="shared" si="25"/>
        <v/>
      </c>
      <c r="G453" s="18" t="str">
        <f t="shared" si="26"/>
        <v/>
      </c>
      <c r="H453" s="88" t="str">
        <f t="shared" si="27"/>
        <v/>
      </c>
    </row>
    <row r="454" spans="2:8" x14ac:dyDescent="0.25">
      <c r="B454" s="82" t="str">
        <f t="shared" si="24"/>
        <v/>
      </c>
      <c r="C454" s="83"/>
      <c r="D454" s="83"/>
      <c r="E454" s="84"/>
      <c r="F454" s="18" t="str">
        <f t="shared" si="25"/>
        <v/>
      </c>
      <c r="G454" s="18" t="str">
        <f t="shared" si="26"/>
        <v/>
      </c>
      <c r="H454" s="88" t="str">
        <f t="shared" si="27"/>
        <v/>
      </c>
    </row>
    <row r="455" spans="2:8" x14ac:dyDescent="0.25">
      <c r="B455" s="82" t="str">
        <f t="shared" si="24"/>
        <v/>
      </c>
      <c r="C455" s="83"/>
      <c r="D455" s="83"/>
      <c r="E455" s="84"/>
      <c r="F455" s="18" t="str">
        <f t="shared" si="25"/>
        <v/>
      </c>
      <c r="G455" s="18" t="str">
        <f t="shared" si="26"/>
        <v/>
      </c>
      <c r="H455" s="88" t="str">
        <f t="shared" si="27"/>
        <v/>
      </c>
    </row>
    <row r="456" spans="2:8" x14ac:dyDescent="0.25">
      <c r="B456" s="82" t="str">
        <f t="shared" si="24"/>
        <v/>
      </c>
      <c r="C456" s="83"/>
      <c r="D456" s="83"/>
      <c r="E456" s="84"/>
      <c r="F456" s="18" t="str">
        <f t="shared" si="25"/>
        <v/>
      </c>
      <c r="G456" s="18" t="str">
        <f t="shared" si="26"/>
        <v/>
      </c>
      <c r="H456" s="88" t="str">
        <f t="shared" si="27"/>
        <v/>
      </c>
    </row>
    <row r="457" spans="2:8" x14ac:dyDescent="0.25">
      <c r="B457" s="82" t="str">
        <f t="shared" si="24"/>
        <v/>
      </c>
      <c r="C457" s="83"/>
      <c r="D457" s="83"/>
      <c r="E457" s="84"/>
      <c r="F457" s="18" t="str">
        <f t="shared" si="25"/>
        <v/>
      </c>
      <c r="G457" s="18" t="str">
        <f t="shared" si="26"/>
        <v/>
      </c>
      <c r="H457" s="88" t="str">
        <f t="shared" si="27"/>
        <v/>
      </c>
    </row>
    <row r="458" spans="2:8" x14ac:dyDescent="0.25">
      <c r="B458" s="82" t="str">
        <f t="shared" si="24"/>
        <v/>
      </c>
      <c r="C458" s="83"/>
      <c r="D458" s="83"/>
      <c r="E458" s="84"/>
      <c r="F458" s="18" t="str">
        <f t="shared" si="25"/>
        <v/>
      </c>
      <c r="G458" s="18" t="str">
        <f t="shared" si="26"/>
        <v/>
      </c>
      <c r="H458" s="88" t="str">
        <f t="shared" si="27"/>
        <v/>
      </c>
    </row>
    <row r="459" spans="2:8" x14ac:dyDescent="0.25">
      <c r="B459" s="82" t="str">
        <f t="shared" si="24"/>
        <v/>
      </c>
      <c r="C459" s="83"/>
      <c r="D459" s="83"/>
      <c r="E459" s="84"/>
      <c r="F459" s="18" t="str">
        <f t="shared" si="25"/>
        <v/>
      </c>
      <c r="G459" s="18" t="str">
        <f t="shared" si="26"/>
        <v/>
      </c>
      <c r="H459" s="88" t="str">
        <f t="shared" si="27"/>
        <v/>
      </c>
    </row>
    <row r="460" spans="2:8" x14ac:dyDescent="0.25">
      <c r="B460" s="82" t="str">
        <f t="shared" si="24"/>
        <v/>
      </c>
      <c r="C460" s="83"/>
      <c r="D460" s="83"/>
      <c r="E460" s="84"/>
      <c r="F460" s="18" t="str">
        <f t="shared" si="25"/>
        <v/>
      </c>
      <c r="G460" s="18" t="str">
        <f t="shared" si="26"/>
        <v/>
      </c>
      <c r="H460" s="88" t="str">
        <f t="shared" si="27"/>
        <v/>
      </c>
    </row>
    <row r="461" spans="2:8" x14ac:dyDescent="0.25">
      <c r="B461" s="82" t="str">
        <f t="shared" si="24"/>
        <v/>
      </c>
      <c r="C461" s="83"/>
      <c r="D461" s="83"/>
      <c r="E461" s="84"/>
      <c r="F461" s="18" t="str">
        <f t="shared" si="25"/>
        <v/>
      </c>
      <c r="G461" s="18" t="str">
        <f t="shared" si="26"/>
        <v/>
      </c>
      <c r="H461" s="88" t="str">
        <f t="shared" si="27"/>
        <v/>
      </c>
    </row>
    <row r="462" spans="2:8" x14ac:dyDescent="0.25">
      <c r="B462" s="82" t="str">
        <f t="shared" si="24"/>
        <v/>
      </c>
      <c r="C462" s="83"/>
      <c r="D462" s="83"/>
      <c r="E462" s="84"/>
      <c r="F462" s="18" t="str">
        <f t="shared" si="25"/>
        <v/>
      </c>
      <c r="G462" s="18" t="str">
        <f t="shared" si="26"/>
        <v/>
      </c>
      <c r="H462" s="88" t="str">
        <f t="shared" si="27"/>
        <v/>
      </c>
    </row>
    <row r="463" spans="2:8" x14ac:dyDescent="0.25">
      <c r="B463" s="82" t="str">
        <f t="shared" si="24"/>
        <v/>
      </c>
      <c r="C463" s="83"/>
      <c r="D463" s="83"/>
      <c r="E463" s="84"/>
      <c r="F463" s="18" t="str">
        <f t="shared" si="25"/>
        <v/>
      </c>
      <c r="G463" s="18" t="str">
        <f t="shared" si="26"/>
        <v/>
      </c>
      <c r="H463" s="88" t="str">
        <f t="shared" si="27"/>
        <v/>
      </c>
    </row>
    <row r="464" spans="2:8" x14ac:dyDescent="0.25">
      <c r="B464" s="82" t="str">
        <f t="shared" si="24"/>
        <v/>
      </c>
      <c r="C464" s="83"/>
      <c r="D464" s="83"/>
      <c r="E464" s="84"/>
      <c r="F464" s="18" t="str">
        <f t="shared" si="25"/>
        <v/>
      </c>
      <c r="G464" s="18" t="str">
        <f t="shared" si="26"/>
        <v/>
      </c>
      <c r="H464" s="88" t="str">
        <f t="shared" si="27"/>
        <v/>
      </c>
    </row>
    <row r="465" spans="2:8" x14ac:dyDescent="0.25">
      <c r="B465" s="82" t="str">
        <f t="shared" si="24"/>
        <v/>
      </c>
      <c r="C465" s="83"/>
      <c r="D465" s="83"/>
      <c r="E465" s="84"/>
      <c r="F465" s="18" t="str">
        <f t="shared" si="25"/>
        <v/>
      </c>
      <c r="G465" s="18" t="str">
        <f t="shared" si="26"/>
        <v/>
      </c>
      <c r="H465" s="88" t="str">
        <f t="shared" si="27"/>
        <v/>
      </c>
    </row>
    <row r="466" spans="2:8" x14ac:dyDescent="0.25">
      <c r="B466" s="82" t="str">
        <f t="shared" si="24"/>
        <v/>
      </c>
      <c r="C466" s="83"/>
      <c r="D466" s="83"/>
      <c r="E466" s="84"/>
      <c r="F466" s="18" t="str">
        <f t="shared" si="25"/>
        <v/>
      </c>
      <c r="G466" s="18" t="str">
        <f t="shared" si="26"/>
        <v/>
      </c>
      <c r="H466" s="88" t="str">
        <f t="shared" si="27"/>
        <v/>
      </c>
    </row>
    <row r="467" spans="2:8" x14ac:dyDescent="0.25">
      <c r="B467" s="82" t="str">
        <f t="shared" si="24"/>
        <v/>
      </c>
      <c r="C467" s="83"/>
      <c r="D467" s="83"/>
      <c r="E467" s="84"/>
      <c r="F467" s="18" t="str">
        <f t="shared" si="25"/>
        <v/>
      </c>
      <c r="G467" s="18" t="str">
        <f t="shared" si="26"/>
        <v/>
      </c>
      <c r="H467" s="88" t="str">
        <f t="shared" si="27"/>
        <v/>
      </c>
    </row>
    <row r="468" spans="2:8" x14ac:dyDescent="0.25">
      <c r="B468" s="82" t="str">
        <f t="shared" si="24"/>
        <v/>
      </c>
      <c r="C468" s="83"/>
      <c r="D468" s="83"/>
      <c r="E468" s="84"/>
      <c r="F468" s="18" t="str">
        <f t="shared" si="25"/>
        <v/>
      </c>
      <c r="G468" s="18" t="str">
        <f t="shared" si="26"/>
        <v/>
      </c>
      <c r="H468" s="88" t="str">
        <f t="shared" si="27"/>
        <v/>
      </c>
    </row>
    <row r="469" spans="2:8" x14ac:dyDescent="0.25">
      <c r="B469" s="82" t="str">
        <f t="shared" si="24"/>
        <v/>
      </c>
      <c r="C469" s="83"/>
      <c r="D469" s="83"/>
      <c r="E469" s="84"/>
      <c r="F469" s="18" t="str">
        <f t="shared" si="25"/>
        <v/>
      </c>
      <c r="G469" s="18" t="str">
        <f t="shared" si="26"/>
        <v/>
      </c>
      <c r="H469" s="88" t="str">
        <f t="shared" si="27"/>
        <v/>
      </c>
    </row>
    <row r="470" spans="2:8" x14ac:dyDescent="0.25">
      <c r="B470" s="82" t="str">
        <f t="shared" si="24"/>
        <v/>
      </c>
      <c r="C470" s="83"/>
      <c r="D470" s="83"/>
      <c r="E470" s="84"/>
      <c r="F470" s="18" t="str">
        <f t="shared" si="25"/>
        <v/>
      </c>
      <c r="G470" s="18" t="str">
        <f t="shared" si="26"/>
        <v/>
      </c>
      <c r="H470" s="88" t="str">
        <f t="shared" si="27"/>
        <v/>
      </c>
    </row>
    <row r="471" spans="2:8" x14ac:dyDescent="0.25">
      <c r="B471" s="82" t="str">
        <f t="shared" si="24"/>
        <v/>
      </c>
      <c r="C471" s="83"/>
      <c r="D471" s="83"/>
      <c r="E471" s="84"/>
      <c r="F471" s="18" t="str">
        <f t="shared" si="25"/>
        <v/>
      </c>
      <c r="G471" s="18" t="str">
        <f t="shared" si="26"/>
        <v/>
      </c>
      <c r="H471" s="88" t="str">
        <f t="shared" si="27"/>
        <v/>
      </c>
    </row>
    <row r="472" spans="2:8" x14ac:dyDescent="0.25">
      <c r="B472" s="82" t="str">
        <f t="shared" si="24"/>
        <v/>
      </c>
      <c r="C472" s="83"/>
      <c r="D472" s="83"/>
      <c r="E472" s="84"/>
      <c r="F472" s="18" t="str">
        <f t="shared" si="25"/>
        <v/>
      </c>
      <c r="G472" s="18" t="str">
        <f t="shared" si="26"/>
        <v/>
      </c>
      <c r="H472" s="88" t="str">
        <f t="shared" si="27"/>
        <v/>
      </c>
    </row>
    <row r="473" spans="2:8" x14ac:dyDescent="0.25">
      <c r="B473" s="82" t="str">
        <f t="shared" si="24"/>
        <v/>
      </c>
      <c r="C473" s="83"/>
      <c r="D473" s="83"/>
      <c r="E473" s="84"/>
      <c r="F473" s="18" t="str">
        <f t="shared" si="25"/>
        <v/>
      </c>
      <c r="G473" s="18" t="str">
        <f t="shared" si="26"/>
        <v/>
      </c>
      <c r="H473" s="88" t="str">
        <f t="shared" si="27"/>
        <v/>
      </c>
    </row>
    <row r="474" spans="2:8" x14ac:dyDescent="0.25">
      <c r="B474" s="82" t="str">
        <f t="shared" si="24"/>
        <v/>
      </c>
      <c r="C474" s="83"/>
      <c r="D474" s="83"/>
      <c r="E474" s="84"/>
      <c r="F474" s="18" t="str">
        <f t="shared" si="25"/>
        <v/>
      </c>
      <c r="G474" s="18" t="str">
        <f t="shared" si="26"/>
        <v/>
      </c>
      <c r="H474" s="88" t="str">
        <f t="shared" si="27"/>
        <v/>
      </c>
    </row>
    <row r="475" spans="2:8" x14ac:dyDescent="0.25">
      <c r="B475" s="82" t="str">
        <f t="shared" ref="B475:B501" si="28">IF(K457="","",K457)</f>
        <v/>
      </c>
      <c r="C475" s="83"/>
      <c r="D475" s="83"/>
      <c r="E475" s="84"/>
      <c r="F475" s="18" t="str">
        <f t="shared" ref="F475:F501" si="29">IF(L457="","",L457)</f>
        <v/>
      </c>
      <c r="G475" s="18" t="str">
        <f t="shared" ref="G475:G501" si="30">IF(M457="","",M457)</f>
        <v/>
      </c>
      <c r="H475" s="88" t="str">
        <f t="shared" ref="H475:H501" si="31">IF(N457="","",N457)</f>
        <v/>
      </c>
    </row>
    <row r="476" spans="2:8" x14ac:dyDescent="0.25">
      <c r="B476" s="82" t="str">
        <f t="shared" si="28"/>
        <v/>
      </c>
      <c r="C476" s="83"/>
      <c r="D476" s="83"/>
      <c r="E476" s="84"/>
      <c r="F476" s="18" t="str">
        <f t="shared" si="29"/>
        <v/>
      </c>
      <c r="G476" s="18" t="str">
        <f t="shared" si="30"/>
        <v/>
      </c>
      <c r="H476" s="88" t="str">
        <f t="shared" si="31"/>
        <v/>
      </c>
    </row>
    <row r="477" spans="2:8" x14ac:dyDescent="0.25">
      <c r="B477" s="82" t="str">
        <f t="shared" si="28"/>
        <v/>
      </c>
      <c r="C477" s="83"/>
      <c r="D477" s="83"/>
      <c r="E477" s="84"/>
      <c r="F477" s="18" t="str">
        <f t="shared" si="29"/>
        <v/>
      </c>
      <c r="G477" s="18" t="str">
        <f t="shared" si="30"/>
        <v/>
      </c>
      <c r="H477" s="88" t="str">
        <f t="shared" si="31"/>
        <v/>
      </c>
    </row>
    <row r="478" spans="2:8" x14ac:dyDescent="0.25">
      <c r="B478" s="82" t="str">
        <f t="shared" si="28"/>
        <v/>
      </c>
      <c r="C478" s="83"/>
      <c r="D478" s="83"/>
      <c r="E478" s="84"/>
      <c r="F478" s="18" t="str">
        <f t="shared" si="29"/>
        <v/>
      </c>
      <c r="G478" s="18" t="str">
        <f t="shared" si="30"/>
        <v/>
      </c>
      <c r="H478" s="88" t="str">
        <f t="shared" si="31"/>
        <v/>
      </c>
    </row>
    <row r="479" spans="2:8" x14ac:dyDescent="0.25">
      <c r="B479" s="82" t="str">
        <f t="shared" si="28"/>
        <v/>
      </c>
      <c r="C479" s="83"/>
      <c r="D479" s="83"/>
      <c r="E479" s="84"/>
      <c r="F479" s="18" t="str">
        <f t="shared" si="29"/>
        <v/>
      </c>
      <c r="G479" s="18" t="str">
        <f t="shared" si="30"/>
        <v/>
      </c>
      <c r="H479" s="88" t="str">
        <f t="shared" si="31"/>
        <v/>
      </c>
    </row>
    <row r="480" spans="2:8" x14ac:dyDescent="0.25">
      <c r="B480" s="82" t="str">
        <f t="shared" si="28"/>
        <v/>
      </c>
      <c r="C480" s="83"/>
      <c r="D480" s="83"/>
      <c r="E480" s="84"/>
      <c r="F480" s="18" t="str">
        <f t="shared" si="29"/>
        <v/>
      </c>
      <c r="G480" s="18" t="str">
        <f t="shared" si="30"/>
        <v/>
      </c>
      <c r="H480" s="88" t="str">
        <f t="shared" si="31"/>
        <v/>
      </c>
    </row>
    <row r="481" spans="2:8" x14ac:dyDescent="0.25">
      <c r="B481" s="82" t="str">
        <f t="shared" si="28"/>
        <v/>
      </c>
      <c r="C481" s="83"/>
      <c r="D481" s="83"/>
      <c r="E481" s="84"/>
      <c r="F481" s="18" t="str">
        <f t="shared" si="29"/>
        <v/>
      </c>
      <c r="G481" s="18" t="str">
        <f t="shared" si="30"/>
        <v/>
      </c>
      <c r="H481" s="88" t="str">
        <f t="shared" si="31"/>
        <v/>
      </c>
    </row>
    <row r="482" spans="2:8" x14ac:dyDescent="0.25">
      <c r="B482" s="82" t="str">
        <f t="shared" si="28"/>
        <v/>
      </c>
      <c r="C482" s="83"/>
      <c r="D482" s="83"/>
      <c r="E482" s="84"/>
      <c r="F482" s="18" t="str">
        <f t="shared" si="29"/>
        <v/>
      </c>
      <c r="G482" s="18" t="str">
        <f t="shared" si="30"/>
        <v/>
      </c>
      <c r="H482" s="88" t="str">
        <f t="shared" si="31"/>
        <v/>
      </c>
    </row>
    <row r="483" spans="2:8" x14ac:dyDescent="0.25">
      <c r="B483" s="82" t="str">
        <f t="shared" si="28"/>
        <v/>
      </c>
      <c r="C483" s="83"/>
      <c r="D483" s="83"/>
      <c r="E483" s="84"/>
      <c r="F483" s="18" t="str">
        <f t="shared" si="29"/>
        <v/>
      </c>
      <c r="G483" s="18" t="str">
        <f t="shared" si="30"/>
        <v/>
      </c>
      <c r="H483" s="88" t="str">
        <f t="shared" si="31"/>
        <v/>
      </c>
    </row>
    <row r="484" spans="2:8" x14ac:dyDescent="0.25">
      <c r="B484" s="82" t="str">
        <f t="shared" si="28"/>
        <v/>
      </c>
      <c r="C484" s="83"/>
      <c r="D484" s="83"/>
      <c r="E484" s="84"/>
      <c r="F484" s="18" t="str">
        <f t="shared" si="29"/>
        <v/>
      </c>
      <c r="G484" s="18" t="str">
        <f t="shared" si="30"/>
        <v/>
      </c>
      <c r="H484" s="88" t="str">
        <f t="shared" si="31"/>
        <v/>
      </c>
    </row>
    <row r="485" spans="2:8" x14ac:dyDescent="0.25">
      <c r="B485" s="82" t="str">
        <f t="shared" si="28"/>
        <v/>
      </c>
      <c r="C485" s="83"/>
      <c r="D485" s="83"/>
      <c r="E485" s="84"/>
      <c r="F485" s="18" t="str">
        <f t="shared" si="29"/>
        <v/>
      </c>
      <c r="G485" s="18" t="str">
        <f t="shared" si="30"/>
        <v/>
      </c>
      <c r="H485" s="88" t="str">
        <f t="shared" si="31"/>
        <v/>
      </c>
    </row>
    <row r="486" spans="2:8" x14ac:dyDescent="0.25">
      <c r="B486" s="82" t="str">
        <f t="shared" si="28"/>
        <v/>
      </c>
      <c r="C486" s="83"/>
      <c r="D486" s="83"/>
      <c r="E486" s="84"/>
      <c r="F486" s="18" t="str">
        <f t="shared" si="29"/>
        <v/>
      </c>
      <c r="G486" s="18" t="str">
        <f t="shared" si="30"/>
        <v/>
      </c>
      <c r="H486" s="88" t="str">
        <f t="shared" si="31"/>
        <v/>
      </c>
    </row>
    <row r="487" spans="2:8" x14ac:dyDescent="0.25">
      <c r="B487" s="82" t="str">
        <f t="shared" si="28"/>
        <v/>
      </c>
      <c r="C487" s="83"/>
      <c r="D487" s="83"/>
      <c r="E487" s="84"/>
      <c r="F487" s="18" t="str">
        <f t="shared" si="29"/>
        <v/>
      </c>
      <c r="G487" s="18" t="str">
        <f t="shared" si="30"/>
        <v/>
      </c>
      <c r="H487" s="88" t="str">
        <f t="shared" si="31"/>
        <v/>
      </c>
    </row>
    <row r="488" spans="2:8" x14ac:dyDescent="0.25">
      <c r="B488" s="82" t="str">
        <f t="shared" si="28"/>
        <v/>
      </c>
      <c r="C488" s="83"/>
      <c r="D488" s="83"/>
      <c r="E488" s="84"/>
      <c r="F488" s="18" t="str">
        <f t="shared" si="29"/>
        <v/>
      </c>
      <c r="G488" s="18" t="str">
        <f t="shared" si="30"/>
        <v/>
      </c>
      <c r="H488" s="88" t="str">
        <f t="shared" si="31"/>
        <v/>
      </c>
    </row>
    <row r="489" spans="2:8" x14ac:dyDescent="0.25">
      <c r="B489" s="82" t="str">
        <f t="shared" si="28"/>
        <v/>
      </c>
      <c r="C489" s="83"/>
      <c r="D489" s="83"/>
      <c r="E489" s="84"/>
      <c r="F489" s="18" t="str">
        <f t="shared" si="29"/>
        <v/>
      </c>
      <c r="G489" s="18" t="str">
        <f t="shared" si="30"/>
        <v/>
      </c>
      <c r="H489" s="88" t="str">
        <f t="shared" si="31"/>
        <v/>
      </c>
    </row>
    <row r="490" spans="2:8" x14ac:dyDescent="0.25">
      <c r="B490" s="82" t="str">
        <f t="shared" si="28"/>
        <v/>
      </c>
      <c r="C490" s="83"/>
      <c r="D490" s="83"/>
      <c r="E490" s="84"/>
      <c r="F490" s="18" t="str">
        <f t="shared" si="29"/>
        <v/>
      </c>
      <c r="G490" s="18" t="str">
        <f t="shared" si="30"/>
        <v/>
      </c>
      <c r="H490" s="88" t="str">
        <f t="shared" si="31"/>
        <v/>
      </c>
    </row>
    <row r="491" spans="2:8" x14ac:dyDescent="0.25">
      <c r="B491" s="82" t="str">
        <f t="shared" si="28"/>
        <v/>
      </c>
      <c r="C491" s="83"/>
      <c r="D491" s="83"/>
      <c r="E491" s="84"/>
      <c r="F491" s="18" t="str">
        <f t="shared" si="29"/>
        <v/>
      </c>
      <c r="G491" s="18" t="str">
        <f t="shared" si="30"/>
        <v/>
      </c>
      <c r="H491" s="88" t="str">
        <f t="shared" si="31"/>
        <v/>
      </c>
    </row>
    <row r="492" spans="2:8" x14ac:dyDescent="0.25">
      <c r="B492" s="82" t="str">
        <f t="shared" si="28"/>
        <v/>
      </c>
      <c r="C492" s="83"/>
      <c r="D492" s="83"/>
      <c r="E492" s="84"/>
      <c r="F492" s="18" t="str">
        <f t="shared" si="29"/>
        <v/>
      </c>
      <c r="G492" s="18" t="str">
        <f t="shared" si="30"/>
        <v/>
      </c>
      <c r="H492" s="88" t="str">
        <f t="shared" si="31"/>
        <v/>
      </c>
    </row>
    <row r="493" spans="2:8" x14ac:dyDescent="0.25">
      <c r="B493" s="82" t="str">
        <f t="shared" si="28"/>
        <v/>
      </c>
      <c r="C493" s="83"/>
      <c r="D493" s="83"/>
      <c r="E493" s="84"/>
      <c r="F493" s="18" t="str">
        <f t="shared" si="29"/>
        <v/>
      </c>
      <c r="G493" s="18" t="str">
        <f t="shared" si="30"/>
        <v/>
      </c>
      <c r="H493" s="88" t="str">
        <f t="shared" si="31"/>
        <v/>
      </c>
    </row>
    <row r="494" spans="2:8" x14ac:dyDescent="0.25">
      <c r="B494" s="82" t="str">
        <f t="shared" si="28"/>
        <v/>
      </c>
      <c r="C494" s="83"/>
      <c r="D494" s="83"/>
      <c r="E494" s="84"/>
      <c r="F494" s="18" t="str">
        <f t="shared" si="29"/>
        <v/>
      </c>
      <c r="G494" s="18" t="str">
        <f t="shared" si="30"/>
        <v/>
      </c>
      <c r="H494" s="88" t="str">
        <f t="shared" si="31"/>
        <v/>
      </c>
    </row>
    <row r="495" spans="2:8" x14ac:dyDescent="0.25">
      <c r="B495" s="82" t="str">
        <f t="shared" si="28"/>
        <v/>
      </c>
      <c r="C495" s="83"/>
      <c r="D495" s="83"/>
      <c r="E495" s="84"/>
      <c r="F495" s="18" t="str">
        <f t="shared" si="29"/>
        <v/>
      </c>
      <c r="G495" s="18" t="str">
        <f t="shared" si="30"/>
        <v/>
      </c>
      <c r="H495" s="88" t="str">
        <f t="shared" si="31"/>
        <v/>
      </c>
    </row>
    <row r="496" spans="2:8" x14ac:dyDescent="0.25">
      <c r="B496" s="82" t="str">
        <f t="shared" si="28"/>
        <v/>
      </c>
      <c r="C496" s="83"/>
      <c r="D496" s="83"/>
      <c r="E496" s="84"/>
      <c r="F496" s="18" t="str">
        <f t="shared" si="29"/>
        <v/>
      </c>
      <c r="G496" s="18" t="str">
        <f t="shared" si="30"/>
        <v/>
      </c>
      <c r="H496" s="88" t="str">
        <f t="shared" si="31"/>
        <v/>
      </c>
    </row>
    <row r="497" spans="2:8" x14ac:dyDescent="0.25">
      <c r="B497" s="82" t="str">
        <f t="shared" si="28"/>
        <v/>
      </c>
      <c r="C497" s="83"/>
      <c r="D497" s="83"/>
      <c r="E497" s="84"/>
      <c r="F497" s="18" t="str">
        <f t="shared" si="29"/>
        <v/>
      </c>
      <c r="G497" s="18" t="str">
        <f t="shared" si="30"/>
        <v/>
      </c>
      <c r="H497" s="88" t="str">
        <f t="shared" si="31"/>
        <v/>
      </c>
    </row>
    <row r="498" spans="2:8" x14ac:dyDescent="0.25">
      <c r="B498" s="82" t="str">
        <f t="shared" si="28"/>
        <v/>
      </c>
      <c r="C498" s="83"/>
      <c r="D498" s="83"/>
      <c r="E498" s="84"/>
      <c r="F498" s="18" t="str">
        <f t="shared" si="29"/>
        <v/>
      </c>
      <c r="G498" s="18" t="str">
        <f t="shared" si="30"/>
        <v/>
      </c>
      <c r="H498" s="88" t="str">
        <f t="shared" si="31"/>
        <v/>
      </c>
    </row>
    <row r="499" spans="2:8" x14ac:dyDescent="0.25">
      <c r="B499" s="82" t="str">
        <f t="shared" si="28"/>
        <v/>
      </c>
      <c r="C499" s="83"/>
      <c r="D499" s="83"/>
      <c r="E499" s="84"/>
      <c r="F499" s="18" t="str">
        <f t="shared" si="29"/>
        <v/>
      </c>
      <c r="G499" s="18" t="str">
        <f t="shared" si="30"/>
        <v/>
      </c>
      <c r="H499" s="88" t="str">
        <f t="shared" si="31"/>
        <v/>
      </c>
    </row>
    <row r="500" spans="2:8" customFormat="1" x14ac:dyDescent="0.25">
      <c r="B500" s="82" t="str">
        <f t="shared" si="28"/>
        <v/>
      </c>
      <c r="C500" s="83"/>
      <c r="D500" s="83"/>
      <c r="E500" s="84"/>
      <c r="F500" s="18" t="str">
        <f t="shared" si="29"/>
        <v/>
      </c>
      <c r="G500" s="18" t="str">
        <f t="shared" si="30"/>
        <v/>
      </c>
      <c r="H500" s="88" t="str">
        <f t="shared" si="31"/>
        <v/>
      </c>
    </row>
    <row r="501" spans="2:8" x14ac:dyDescent="0.25">
      <c r="B501" s="82" t="str">
        <f t="shared" si="28"/>
        <v/>
      </c>
      <c r="C501" s="85"/>
      <c r="D501" s="85"/>
      <c r="E501" s="85"/>
      <c r="F501" s="18" t="str">
        <f t="shared" si="29"/>
        <v/>
      </c>
      <c r="G501" s="18" t="str">
        <f t="shared" si="30"/>
        <v/>
      </c>
      <c r="H501" s="88" t="str">
        <f t="shared" si="31"/>
        <v/>
      </c>
    </row>
    <row r="502" spans="2:8" x14ac:dyDescent="0.25">
      <c r="B502" s="49"/>
    </row>
    <row r="503" spans="2:8" x14ac:dyDescent="0.25">
      <c r="B503" s="49"/>
    </row>
    <row r="504" spans="2:8" x14ac:dyDescent="0.25">
      <c r="B504" s="49"/>
    </row>
    <row r="505" spans="2:8" x14ac:dyDescent="0.25">
      <c r="B505" s="49"/>
    </row>
    <row r="506" spans="2:8" x14ac:dyDescent="0.25">
      <c r="B506" s="49"/>
    </row>
    <row r="507" spans="2:8" x14ac:dyDescent="0.25">
      <c r="B507" s="49"/>
    </row>
    <row r="508" spans="2:8" x14ac:dyDescent="0.25">
      <c r="B508" s="49"/>
    </row>
    <row r="509" spans="2:8" x14ac:dyDescent="0.25">
      <c r="B509" s="49"/>
    </row>
    <row r="510" spans="2:8" x14ac:dyDescent="0.25">
      <c r="B510" s="49"/>
    </row>
    <row r="511" spans="2:8" x14ac:dyDescent="0.25">
      <c r="B511" s="49"/>
    </row>
    <row r="512" spans="2:8" x14ac:dyDescent="0.25">
      <c r="B512" s="49"/>
    </row>
    <row r="513" spans="2:2" x14ac:dyDescent="0.25">
      <c r="B513" s="49"/>
    </row>
    <row r="514" spans="2:2" x14ac:dyDescent="0.25">
      <c r="B514" s="49"/>
    </row>
    <row r="515" spans="2:2" x14ac:dyDescent="0.25">
      <c r="B515" s="49"/>
    </row>
    <row r="516" spans="2:2" x14ac:dyDescent="0.25">
      <c r="B516" s="49"/>
    </row>
    <row r="517" spans="2:2" x14ac:dyDescent="0.25">
      <c r="B517" s="49"/>
    </row>
    <row r="518" spans="2:2" x14ac:dyDescent="0.25">
      <c r="B518" s="49"/>
    </row>
    <row r="519" spans="2:2" x14ac:dyDescent="0.25">
      <c r="B519" s="49"/>
    </row>
    <row r="520" spans="2:2" x14ac:dyDescent="0.25">
      <c r="B520" s="49"/>
    </row>
    <row r="521" spans="2:2" x14ac:dyDescent="0.25">
      <c r="B521" s="49"/>
    </row>
    <row r="522" spans="2:2" x14ac:dyDescent="0.25">
      <c r="B522" s="49"/>
    </row>
    <row r="523" spans="2:2" x14ac:dyDescent="0.25">
      <c r="B523" s="49"/>
    </row>
    <row r="524" spans="2:2" x14ac:dyDescent="0.25">
      <c r="B524" s="49"/>
    </row>
    <row r="525" spans="2:2" x14ac:dyDescent="0.25">
      <c r="B525" s="49"/>
    </row>
    <row r="526" spans="2:2" x14ac:dyDescent="0.25">
      <c r="B526" s="49"/>
    </row>
    <row r="527" spans="2:2" x14ac:dyDescent="0.25">
      <c r="B527" s="49"/>
    </row>
    <row r="528" spans="2:2" x14ac:dyDescent="0.25">
      <c r="B528" s="49"/>
    </row>
    <row r="529" spans="2:2" x14ac:dyDescent="0.25">
      <c r="B529" s="49"/>
    </row>
    <row r="530" spans="2:2" x14ac:dyDescent="0.25">
      <c r="B530" s="49"/>
    </row>
    <row r="531" spans="2:2" x14ac:dyDescent="0.25">
      <c r="B531" s="49"/>
    </row>
    <row r="532" spans="2:2" x14ac:dyDescent="0.25">
      <c r="B532" s="49"/>
    </row>
    <row r="533" spans="2:2" x14ac:dyDescent="0.25">
      <c r="B533" s="49"/>
    </row>
    <row r="534" spans="2:2" x14ac:dyDescent="0.25">
      <c r="B534" s="49"/>
    </row>
    <row r="535" spans="2:2" x14ac:dyDescent="0.25">
      <c r="B535" s="49"/>
    </row>
    <row r="536" spans="2:2" x14ac:dyDescent="0.25">
      <c r="B536" s="49"/>
    </row>
    <row r="537" spans="2:2" x14ac:dyDescent="0.25">
      <c r="B537" s="49"/>
    </row>
    <row r="538" spans="2:2" x14ac:dyDescent="0.25">
      <c r="B538" s="49"/>
    </row>
    <row r="539" spans="2:2" x14ac:dyDescent="0.25">
      <c r="B539" s="49"/>
    </row>
    <row r="540" spans="2:2" x14ac:dyDescent="0.25">
      <c r="B540" s="49"/>
    </row>
    <row r="541" spans="2:2" x14ac:dyDescent="0.25">
      <c r="B541" s="49"/>
    </row>
    <row r="542" spans="2:2" x14ac:dyDescent="0.25">
      <c r="B542" s="49"/>
    </row>
    <row r="543" spans="2:2" x14ac:dyDescent="0.25">
      <c r="B543" s="49"/>
    </row>
    <row r="544" spans="2:2" x14ac:dyDescent="0.25">
      <c r="B544" s="49"/>
    </row>
    <row r="545" spans="2:2" x14ac:dyDescent="0.25">
      <c r="B545" s="49"/>
    </row>
    <row r="546" spans="2:2" x14ac:dyDescent="0.25">
      <c r="B546" s="49"/>
    </row>
    <row r="547" spans="2:2" x14ac:dyDescent="0.25">
      <c r="B547" s="49"/>
    </row>
    <row r="548" spans="2:2" x14ac:dyDescent="0.25">
      <c r="B548" s="49"/>
    </row>
    <row r="549" spans="2:2" x14ac:dyDescent="0.25">
      <c r="B549" s="49"/>
    </row>
    <row r="550" spans="2:2" x14ac:dyDescent="0.25">
      <c r="B550" s="49"/>
    </row>
    <row r="551" spans="2:2" x14ac:dyDescent="0.25">
      <c r="B551" s="49"/>
    </row>
    <row r="552" spans="2:2" x14ac:dyDescent="0.25">
      <c r="B552" s="49"/>
    </row>
    <row r="553" spans="2:2" x14ac:dyDescent="0.25">
      <c r="B553" s="49"/>
    </row>
    <row r="554" spans="2:2" x14ac:dyDescent="0.25">
      <c r="B554" s="49"/>
    </row>
    <row r="555" spans="2:2" x14ac:dyDescent="0.25">
      <c r="B555" s="49"/>
    </row>
    <row r="556" spans="2:2" x14ac:dyDescent="0.25">
      <c r="B556" s="49"/>
    </row>
    <row r="557" spans="2:2" x14ac:dyDescent="0.25">
      <c r="B557" s="49"/>
    </row>
    <row r="558" spans="2:2" x14ac:dyDescent="0.25">
      <c r="B558" s="49"/>
    </row>
    <row r="559" spans="2:2" x14ac:dyDescent="0.25">
      <c r="B559" s="49"/>
    </row>
    <row r="560" spans="2:2" x14ac:dyDescent="0.25">
      <c r="B560" s="49"/>
    </row>
    <row r="561" spans="2:2" x14ac:dyDescent="0.25">
      <c r="B561" s="49"/>
    </row>
    <row r="562" spans="2:2" x14ac:dyDescent="0.25">
      <c r="B562" s="49"/>
    </row>
    <row r="563" spans="2:2" x14ac:dyDescent="0.25">
      <c r="B563" s="49"/>
    </row>
    <row r="564" spans="2:2" x14ac:dyDescent="0.25">
      <c r="B564" s="49"/>
    </row>
    <row r="565" spans="2:2" x14ac:dyDescent="0.25">
      <c r="B565" s="49"/>
    </row>
    <row r="566" spans="2:2" x14ac:dyDescent="0.25">
      <c r="B566" s="49"/>
    </row>
    <row r="567" spans="2:2" x14ac:dyDescent="0.25">
      <c r="B567" s="49"/>
    </row>
    <row r="568" spans="2:2" x14ac:dyDescent="0.25">
      <c r="B568" s="49"/>
    </row>
    <row r="569" spans="2:2" x14ac:dyDescent="0.25">
      <c r="B569" s="49"/>
    </row>
    <row r="570" spans="2:2" x14ac:dyDescent="0.25">
      <c r="B570" s="49"/>
    </row>
    <row r="571" spans="2:2" x14ac:dyDescent="0.25">
      <c r="B571" s="49"/>
    </row>
    <row r="572" spans="2:2" x14ac:dyDescent="0.25">
      <c r="B572" s="49"/>
    </row>
    <row r="573" spans="2:2" x14ac:dyDescent="0.25">
      <c r="B573" s="49"/>
    </row>
    <row r="574" spans="2:2" x14ac:dyDescent="0.25">
      <c r="B574" s="49"/>
    </row>
    <row r="575" spans="2:2" x14ac:dyDescent="0.25">
      <c r="B575" s="49"/>
    </row>
    <row r="576" spans="2:2" x14ac:dyDescent="0.25">
      <c r="B576" s="49"/>
    </row>
    <row r="577" spans="2:2" x14ac:dyDescent="0.25">
      <c r="B577" s="49"/>
    </row>
    <row r="578" spans="2:2" x14ac:dyDescent="0.25">
      <c r="B578" s="49"/>
    </row>
    <row r="579" spans="2:2" x14ac:dyDescent="0.25">
      <c r="B579" s="49"/>
    </row>
    <row r="580" spans="2:2" x14ac:dyDescent="0.25">
      <c r="B580" s="49"/>
    </row>
    <row r="581" spans="2:2" x14ac:dyDescent="0.25">
      <c r="B581" s="49"/>
    </row>
    <row r="582" spans="2:2" x14ac:dyDescent="0.25">
      <c r="B582" s="49"/>
    </row>
    <row r="583" spans="2:2" x14ac:dyDescent="0.25">
      <c r="B583" s="49"/>
    </row>
    <row r="584" spans="2:2" x14ac:dyDescent="0.25">
      <c r="B584" s="49"/>
    </row>
    <row r="585" spans="2:2" x14ac:dyDescent="0.25">
      <c r="B585" s="49"/>
    </row>
    <row r="586" spans="2:2" x14ac:dyDescent="0.25">
      <c r="B586" s="49"/>
    </row>
    <row r="587" spans="2:2" x14ac:dyDescent="0.25">
      <c r="B587" s="49"/>
    </row>
    <row r="588" spans="2:2" x14ac:dyDescent="0.25">
      <c r="B588" s="49"/>
    </row>
    <row r="589" spans="2:2" x14ac:dyDescent="0.25">
      <c r="B589" s="49"/>
    </row>
    <row r="590" spans="2:2" x14ac:dyDescent="0.25">
      <c r="B590" s="49"/>
    </row>
    <row r="591" spans="2:2" x14ac:dyDescent="0.25">
      <c r="B591" s="49"/>
    </row>
    <row r="592" spans="2:2" x14ac:dyDescent="0.25">
      <c r="B592" s="49"/>
    </row>
    <row r="593" spans="2:2" x14ac:dyDescent="0.25">
      <c r="B593" s="49"/>
    </row>
    <row r="594" spans="2:2" x14ac:dyDescent="0.25">
      <c r="B594" s="49"/>
    </row>
    <row r="595" spans="2:2" x14ac:dyDescent="0.25">
      <c r="B595" s="49"/>
    </row>
    <row r="596" spans="2:2" x14ac:dyDescent="0.25">
      <c r="B596" s="49"/>
    </row>
    <row r="597" spans="2:2" x14ac:dyDescent="0.25">
      <c r="B597" s="49"/>
    </row>
    <row r="598" spans="2:2" x14ac:dyDescent="0.25">
      <c r="B598" s="49"/>
    </row>
    <row r="599" spans="2:2" x14ac:dyDescent="0.25">
      <c r="B599" s="49"/>
    </row>
    <row r="600" spans="2:2" x14ac:dyDescent="0.25">
      <c r="B600" s="49"/>
    </row>
    <row r="601" spans="2:2" x14ac:dyDescent="0.25">
      <c r="B601" s="49"/>
    </row>
    <row r="602" spans="2:2" x14ac:dyDescent="0.25">
      <c r="B602" s="49"/>
    </row>
    <row r="603" spans="2:2" x14ac:dyDescent="0.25">
      <c r="B603" s="49"/>
    </row>
    <row r="604" spans="2:2" x14ac:dyDescent="0.25">
      <c r="B604" s="49"/>
    </row>
    <row r="605" spans="2:2" x14ac:dyDescent="0.25">
      <c r="B605" s="49"/>
    </row>
    <row r="606" spans="2:2" x14ac:dyDescent="0.25">
      <c r="B606" s="49"/>
    </row>
    <row r="607" spans="2:2" x14ac:dyDescent="0.25">
      <c r="B607" s="49"/>
    </row>
    <row r="608" spans="2:2" x14ac:dyDescent="0.25">
      <c r="B608" s="49"/>
    </row>
    <row r="609" spans="2:2" x14ac:dyDescent="0.25">
      <c r="B609" s="49"/>
    </row>
    <row r="610" spans="2:2" x14ac:dyDescent="0.25">
      <c r="B610" s="49"/>
    </row>
    <row r="611" spans="2:2" x14ac:dyDescent="0.25">
      <c r="B611" s="49"/>
    </row>
    <row r="612" spans="2:2" x14ac:dyDescent="0.25">
      <c r="B612" s="49"/>
    </row>
    <row r="613" spans="2:2" x14ac:dyDescent="0.25">
      <c r="B613" s="49"/>
    </row>
    <row r="614" spans="2:2" x14ac:dyDescent="0.25">
      <c r="B614" s="49"/>
    </row>
    <row r="615" spans="2:2" x14ac:dyDescent="0.25">
      <c r="B615" s="49"/>
    </row>
    <row r="616" spans="2:2" x14ac:dyDescent="0.25">
      <c r="B616" s="49"/>
    </row>
    <row r="617" spans="2:2" x14ac:dyDescent="0.25">
      <c r="B617" s="49"/>
    </row>
    <row r="618" spans="2:2" x14ac:dyDescent="0.25">
      <c r="B618" s="49"/>
    </row>
    <row r="619" spans="2:2" x14ac:dyDescent="0.25">
      <c r="B619" s="49"/>
    </row>
    <row r="620" spans="2:2" x14ac:dyDescent="0.25">
      <c r="B620" s="49"/>
    </row>
    <row r="621" spans="2:2" x14ac:dyDescent="0.25">
      <c r="B621" s="49"/>
    </row>
    <row r="622" spans="2:2" x14ac:dyDescent="0.25">
      <c r="B622" s="49"/>
    </row>
    <row r="623" spans="2:2" x14ac:dyDescent="0.25">
      <c r="B623" s="49"/>
    </row>
    <row r="624" spans="2:2" x14ac:dyDescent="0.25">
      <c r="B624" s="49"/>
    </row>
    <row r="625" spans="2:2" x14ac:dyDescent="0.25">
      <c r="B625" s="49"/>
    </row>
    <row r="626" spans="2:2" x14ac:dyDescent="0.25">
      <c r="B626" s="49"/>
    </row>
    <row r="627" spans="2:2" x14ac:dyDescent="0.25">
      <c r="B627" s="49"/>
    </row>
    <row r="628" spans="2:2" x14ac:dyDescent="0.25">
      <c r="B628" s="49"/>
    </row>
    <row r="629" spans="2:2" x14ac:dyDescent="0.25">
      <c r="B629" s="49"/>
    </row>
    <row r="630" spans="2:2" x14ac:dyDescent="0.25">
      <c r="B630" s="49"/>
    </row>
    <row r="631" spans="2:2" x14ac:dyDescent="0.25">
      <c r="B631" s="49"/>
    </row>
    <row r="632" spans="2:2" x14ac:dyDescent="0.25">
      <c r="B632" s="49"/>
    </row>
    <row r="633" spans="2:2" x14ac:dyDescent="0.25">
      <c r="B633" s="49"/>
    </row>
    <row r="634" spans="2:2" x14ac:dyDescent="0.25">
      <c r="B634" s="49"/>
    </row>
    <row r="635" spans="2:2" x14ac:dyDescent="0.25">
      <c r="B635" s="49"/>
    </row>
    <row r="636" spans="2:2" x14ac:dyDescent="0.25">
      <c r="B636" s="49"/>
    </row>
    <row r="637" spans="2:2" x14ac:dyDescent="0.25">
      <c r="B637" s="49"/>
    </row>
    <row r="638" spans="2:2" x14ac:dyDescent="0.25">
      <c r="B638" s="49"/>
    </row>
    <row r="639" spans="2:2" x14ac:dyDescent="0.25">
      <c r="B639" s="49"/>
    </row>
    <row r="640" spans="2:2" x14ac:dyDescent="0.25">
      <c r="B640" s="49"/>
    </row>
    <row r="641" spans="2:2" x14ac:dyDescent="0.25">
      <c r="B641" s="49"/>
    </row>
    <row r="642" spans="2:2" x14ac:dyDescent="0.25">
      <c r="B642" s="49"/>
    </row>
    <row r="643" spans="2:2" x14ac:dyDescent="0.25">
      <c r="B643" s="49"/>
    </row>
    <row r="644" spans="2:2" x14ac:dyDescent="0.25">
      <c r="B644" s="49"/>
    </row>
    <row r="645" spans="2:2" x14ac:dyDescent="0.25">
      <c r="B645" s="49"/>
    </row>
    <row r="646" spans="2:2" x14ac:dyDescent="0.25">
      <c r="B646" s="49"/>
    </row>
    <row r="647" spans="2:2" x14ac:dyDescent="0.25">
      <c r="B647" s="49"/>
    </row>
    <row r="648" spans="2:2" x14ac:dyDescent="0.25">
      <c r="B648" s="49"/>
    </row>
    <row r="649" spans="2:2" x14ac:dyDescent="0.25">
      <c r="B649" s="49"/>
    </row>
    <row r="650" spans="2:2" x14ac:dyDescent="0.25">
      <c r="B650" s="49"/>
    </row>
    <row r="651" spans="2:2" x14ac:dyDescent="0.25">
      <c r="B651" s="49"/>
    </row>
    <row r="652" spans="2:2" x14ac:dyDescent="0.25">
      <c r="B652" s="49"/>
    </row>
    <row r="653" spans="2:2" x14ac:dyDescent="0.25">
      <c r="B653" s="49"/>
    </row>
    <row r="654" spans="2:2" x14ac:dyDescent="0.25">
      <c r="B654" s="49"/>
    </row>
    <row r="655" spans="2:2" x14ac:dyDescent="0.25">
      <c r="B655" s="49"/>
    </row>
    <row r="656" spans="2:2" x14ac:dyDescent="0.25">
      <c r="B656" s="49"/>
    </row>
    <row r="657" spans="2:2" x14ac:dyDescent="0.25">
      <c r="B657" s="49"/>
    </row>
    <row r="658" spans="2:2" x14ac:dyDescent="0.25">
      <c r="B658" s="49"/>
    </row>
    <row r="659" spans="2:2" x14ac:dyDescent="0.25">
      <c r="B659" s="49"/>
    </row>
    <row r="660" spans="2:2" x14ac:dyDescent="0.25">
      <c r="B660" s="49"/>
    </row>
    <row r="661" spans="2:2" x14ac:dyDescent="0.25">
      <c r="B661" s="49"/>
    </row>
    <row r="662" spans="2:2" x14ac:dyDescent="0.25">
      <c r="B662" s="49"/>
    </row>
    <row r="663" spans="2:2" x14ac:dyDescent="0.25">
      <c r="B663" s="49"/>
    </row>
    <row r="664" spans="2:2" x14ac:dyDescent="0.25">
      <c r="B664" s="49"/>
    </row>
    <row r="665" spans="2:2" x14ac:dyDescent="0.25">
      <c r="B665" s="49"/>
    </row>
    <row r="666" spans="2:2" x14ac:dyDescent="0.25">
      <c r="B666" s="49"/>
    </row>
    <row r="667" spans="2:2" x14ac:dyDescent="0.25">
      <c r="B667" s="49"/>
    </row>
    <row r="668" spans="2:2" x14ac:dyDescent="0.25">
      <c r="B668" s="49"/>
    </row>
    <row r="669" spans="2:2" x14ac:dyDescent="0.25">
      <c r="B669" s="49"/>
    </row>
    <row r="670" spans="2:2" x14ac:dyDescent="0.25">
      <c r="B670" s="49"/>
    </row>
    <row r="671" spans="2:2" x14ac:dyDescent="0.25">
      <c r="B671" s="49"/>
    </row>
    <row r="672" spans="2:2" x14ac:dyDescent="0.25">
      <c r="B672" s="49"/>
    </row>
    <row r="673" spans="2:2" x14ac:dyDescent="0.25">
      <c r="B673" s="49"/>
    </row>
    <row r="674" spans="2:2" x14ac:dyDescent="0.25">
      <c r="B674" s="49"/>
    </row>
    <row r="675" spans="2:2" x14ac:dyDescent="0.25">
      <c r="B675" s="49"/>
    </row>
    <row r="676" spans="2:2" x14ac:dyDescent="0.25">
      <c r="B676" s="49"/>
    </row>
    <row r="677" spans="2:2" x14ac:dyDescent="0.25">
      <c r="B677" s="49"/>
    </row>
    <row r="678" spans="2:2" x14ac:dyDescent="0.25">
      <c r="B678" s="49"/>
    </row>
    <row r="679" spans="2:2" x14ac:dyDescent="0.25">
      <c r="B679" s="49"/>
    </row>
    <row r="680" spans="2:2" x14ac:dyDescent="0.25">
      <c r="B680" s="49"/>
    </row>
    <row r="681" spans="2:2" x14ac:dyDescent="0.25">
      <c r="B681" s="49"/>
    </row>
    <row r="682" spans="2:2" x14ac:dyDescent="0.25">
      <c r="B682" s="49"/>
    </row>
    <row r="683" spans="2:2" x14ac:dyDescent="0.25">
      <c r="B683" s="49"/>
    </row>
    <row r="684" spans="2:2" x14ac:dyDescent="0.25">
      <c r="B684" s="49"/>
    </row>
    <row r="685" spans="2:2" x14ac:dyDescent="0.25">
      <c r="B685" s="49"/>
    </row>
    <row r="686" spans="2:2" x14ac:dyDescent="0.25">
      <c r="B686" s="49"/>
    </row>
    <row r="687" spans="2:2" x14ac:dyDescent="0.25">
      <c r="B687" s="49"/>
    </row>
    <row r="688" spans="2:2" x14ac:dyDescent="0.25">
      <c r="B688" s="49"/>
    </row>
    <row r="689" spans="2:2" x14ac:dyDescent="0.25">
      <c r="B689" s="49"/>
    </row>
    <row r="690" spans="2:2" x14ac:dyDescent="0.25">
      <c r="B690" s="49"/>
    </row>
    <row r="691" spans="2:2" x14ac:dyDescent="0.25">
      <c r="B691" s="49"/>
    </row>
    <row r="692" spans="2:2" x14ac:dyDescent="0.25">
      <c r="B692" s="49"/>
    </row>
    <row r="693" spans="2:2" x14ac:dyDescent="0.25">
      <c r="B693" s="49"/>
    </row>
    <row r="694" spans="2:2" x14ac:dyDescent="0.25">
      <c r="B694" s="49"/>
    </row>
    <row r="695" spans="2:2" x14ac:dyDescent="0.25">
      <c r="B695" s="49"/>
    </row>
    <row r="696" spans="2:2" x14ac:dyDescent="0.25">
      <c r="B696" s="49"/>
    </row>
    <row r="697" spans="2:2" x14ac:dyDescent="0.25">
      <c r="B697" s="49"/>
    </row>
    <row r="698" spans="2:2" x14ac:dyDescent="0.25">
      <c r="B698" s="49"/>
    </row>
    <row r="699" spans="2:2" x14ac:dyDescent="0.25">
      <c r="B699" s="49"/>
    </row>
    <row r="700" spans="2:2" x14ac:dyDescent="0.25">
      <c r="B700" s="49"/>
    </row>
    <row r="701" spans="2:2" x14ac:dyDescent="0.25">
      <c r="B701" s="49"/>
    </row>
    <row r="702" spans="2:2" x14ac:dyDescent="0.25">
      <c r="B702" s="49"/>
    </row>
    <row r="703" spans="2:2" x14ac:dyDescent="0.25">
      <c r="B703" s="49"/>
    </row>
    <row r="704" spans="2:2" x14ac:dyDescent="0.25">
      <c r="B704" s="49"/>
    </row>
    <row r="705" spans="2:2" x14ac:dyDescent="0.25">
      <c r="B705" s="49"/>
    </row>
    <row r="706" spans="2:2" x14ac:dyDescent="0.25">
      <c r="B706" s="49"/>
    </row>
    <row r="707" spans="2:2" x14ac:dyDescent="0.25">
      <c r="B707" s="49"/>
    </row>
    <row r="708" spans="2:2" x14ac:dyDescent="0.25">
      <c r="B708" s="49"/>
    </row>
    <row r="709" spans="2:2" x14ac:dyDescent="0.25">
      <c r="B709" s="49"/>
    </row>
    <row r="710" spans="2:2" x14ac:dyDescent="0.25">
      <c r="B710" s="49"/>
    </row>
    <row r="711" spans="2:2" x14ac:dyDescent="0.25">
      <c r="B711" s="49"/>
    </row>
    <row r="712" spans="2:2" x14ac:dyDescent="0.25">
      <c r="B712" s="49"/>
    </row>
    <row r="713" spans="2:2" x14ac:dyDescent="0.25">
      <c r="B713" s="49"/>
    </row>
    <row r="714" spans="2:2" x14ac:dyDescent="0.25">
      <c r="B714" s="49"/>
    </row>
    <row r="715" spans="2:2" x14ac:dyDescent="0.25">
      <c r="B715" s="49"/>
    </row>
    <row r="716" spans="2:2" x14ac:dyDescent="0.25">
      <c r="B716" s="49"/>
    </row>
    <row r="717" spans="2:2" x14ac:dyDescent="0.25">
      <c r="B717" s="49"/>
    </row>
    <row r="718" spans="2:2" x14ac:dyDescent="0.25">
      <c r="B718" s="49"/>
    </row>
    <row r="719" spans="2:2" x14ac:dyDescent="0.25">
      <c r="B719" s="49"/>
    </row>
    <row r="720" spans="2:2" x14ac:dyDescent="0.25">
      <c r="B720" s="49"/>
    </row>
    <row r="721" spans="2:2" x14ac:dyDescent="0.25">
      <c r="B721" s="49"/>
    </row>
    <row r="722" spans="2:2" x14ac:dyDescent="0.25">
      <c r="B722" s="49"/>
    </row>
    <row r="723" spans="2:2" x14ac:dyDescent="0.25">
      <c r="B723" s="49"/>
    </row>
    <row r="724" spans="2:2" x14ac:dyDescent="0.25">
      <c r="B724" s="49"/>
    </row>
    <row r="725" spans="2:2" x14ac:dyDescent="0.25">
      <c r="B725" s="49"/>
    </row>
    <row r="726" spans="2:2" x14ac:dyDescent="0.25">
      <c r="B726" s="49"/>
    </row>
    <row r="727" spans="2:2" x14ac:dyDescent="0.25">
      <c r="B727" s="49"/>
    </row>
    <row r="728" spans="2:2" x14ac:dyDescent="0.25">
      <c r="B728" s="49"/>
    </row>
    <row r="729" spans="2:2" x14ac:dyDescent="0.25">
      <c r="B729" s="49"/>
    </row>
    <row r="730" spans="2:2" x14ac:dyDescent="0.25">
      <c r="B730" s="49"/>
    </row>
    <row r="731" spans="2:2" x14ac:dyDescent="0.25">
      <c r="B731" s="49"/>
    </row>
    <row r="732" spans="2:2" x14ac:dyDescent="0.25">
      <c r="B732" s="49"/>
    </row>
    <row r="733" spans="2:2" x14ac:dyDescent="0.25">
      <c r="B733" s="49"/>
    </row>
    <row r="734" spans="2:2" x14ac:dyDescent="0.25">
      <c r="B734" s="49"/>
    </row>
    <row r="735" spans="2:2" x14ac:dyDescent="0.25">
      <c r="B735" s="49"/>
    </row>
    <row r="736" spans="2:2" x14ac:dyDescent="0.25">
      <c r="B736" s="49"/>
    </row>
    <row r="737" spans="2:2" x14ac:dyDescent="0.25">
      <c r="B737" s="49"/>
    </row>
    <row r="738" spans="2:2" x14ac:dyDescent="0.25">
      <c r="B738" s="49"/>
    </row>
    <row r="739" spans="2:2" x14ac:dyDescent="0.25">
      <c r="B739" s="49"/>
    </row>
    <row r="740" spans="2:2" x14ac:dyDescent="0.25">
      <c r="B740" s="49"/>
    </row>
    <row r="741" spans="2:2" x14ac:dyDescent="0.25">
      <c r="B741" s="49"/>
    </row>
    <row r="742" spans="2:2" x14ac:dyDescent="0.25">
      <c r="B742" s="49"/>
    </row>
    <row r="743" spans="2:2" x14ac:dyDescent="0.25">
      <c r="B743" s="49"/>
    </row>
    <row r="744" spans="2:2" x14ac:dyDescent="0.25">
      <c r="B744" s="49"/>
    </row>
    <row r="745" spans="2:2" x14ac:dyDescent="0.25">
      <c r="B745" s="49"/>
    </row>
    <row r="746" spans="2:2" x14ac:dyDescent="0.25">
      <c r="B746" s="49"/>
    </row>
    <row r="747" spans="2:2" x14ac:dyDescent="0.25">
      <c r="B747" s="49"/>
    </row>
    <row r="748" spans="2:2" x14ac:dyDescent="0.25">
      <c r="B748" s="49"/>
    </row>
    <row r="749" spans="2:2" x14ac:dyDescent="0.25">
      <c r="B749" s="49"/>
    </row>
    <row r="750" spans="2:2" x14ac:dyDescent="0.25">
      <c r="B750" s="49"/>
    </row>
    <row r="751" spans="2:2" x14ac:dyDescent="0.25">
      <c r="B751" s="49"/>
    </row>
    <row r="752" spans="2:2" x14ac:dyDescent="0.25">
      <c r="B752" s="49"/>
    </row>
    <row r="753" spans="2:2" x14ac:dyDescent="0.25">
      <c r="B753" s="49"/>
    </row>
    <row r="754" spans="2:2" x14ac:dyDescent="0.25">
      <c r="B754" s="49"/>
    </row>
    <row r="755" spans="2:2" x14ac:dyDescent="0.25">
      <c r="B755" s="49"/>
    </row>
    <row r="756" spans="2:2" x14ac:dyDescent="0.25">
      <c r="B756" s="49"/>
    </row>
    <row r="757" spans="2:2" x14ac:dyDescent="0.25">
      <c r="B757" s="49"/>
    </row>
    <row r="758" spans="2:2" x14ac:dyDescent="0.25">
      <c r="B758" s="49"/>
    </row>
    <row r="759" spans="2:2" x14ac:dyDescent="0.25">
      <c r="B759" s="49"/>
    </row>
    <row r="760" spans="2:2" x14ac:dyDescent="0.25">
      <c r="B760" s="49"/>
    </row>
    <row r="761" spans="2:2" x14ac:dyDescent="0.25">
      <c r="B761" s="49"/>
    </row>
    <row r="762" spans="2:2" x14ac:dyDescent="0.25">
      <c r="B762" s="49"/>
    </row>
    <row r="763" spans="2:2" x14ac:dyDescent="0.25">
      <c r="B763" s="49"/>
    </row>
    <row r="764" spans="2:2" x14ac:dyDescent="0.25">
      <c r="B764" s="49"/>
    </row>
    <row r="765" spans="2:2" x14ac:dyDescent="0.25">
      <c r="B765" s="49"/>
    </row>
    <row r="766" spans="2:2" x14ac:dyDescent="0.25">
      <c r="B766" s="49"/>
    </row>
    <row r="767" spans="2:2" x14ac:dyDescent="0.25">
      <c r="B767" s="49"/>
    </row>
    <row r="768" spans="2:2" x14ac:dyDescent="0.25">
      <c r="B768" s="49"/>
    </row>
    <row r="769" spans="2:2" x14ac:dyDescent="0.25">
      <c r="B769" s="49"/>
    </row>
    <row r="770" spans="2:2" x14ac:dyDescent="0.25">
      <c r="B770" s="49"/>
    </row>
    <row r="771" spans="2:2" x14ac:dyDescent="0.25">
      <c r="B771" s="49"/>
    </row>
    <row r="772" spans="2:2" x14ac:dyDescent="0.25">
      <c r="B772" s="49"/>
    </row>
    <row r="773" spans="2:2" x14ac:dyDescent="0.25">
      <c r="B773" s="49"/>
    </row>
    <row r="774" spans="2:2" x14ac:dyDescent="0.25">
      <c r="B774" s="49"/>
    </row>
    <row r="775" spans="2:2" x14ac:dyDescent="0.25">
      <c r="B775" s="49"/>
    </row>
    <row r="776" spans="2:2" x14ac:dyDescent="0.25">
      <c r="B776" s="49"/>
    </row>
    <row r="777" spans="2:2" x14ac:dyDescent="0.25">
      <c r="B777" s="49"/>
    </row>
    <row r="778" spans="2:2" x14ac:dyDescent="0.25">
      <c r="B778" s="49"/>
    </row>
    <row r="779" spans="2:2" x14ac:dyDescent="0.25">
      <c r="B779" s="49"/>
    </row>
    <row r="780" spans="2:2" x14ac:dyDescent="0.25">
      <c r="B780" s="49"/>
    </row>
    <row r="781" spans="2:2" x14ac:dyDescent="0.25">
      <c r="B781" s="49"/>
    </row>
    <row r="782" spans="2:2" x14ac:dyDescent="0.25">
      <c r="B782" s="49"/>
    </row>
    <row r="783" spans="2:2" x14ac:dyDescent="0.25">
      <c r="B783" s="49"/>
    </row>
    <row r="784" spans="2:2" x14ac:dyDescent="0.25">
      <c r="B784" s="49"/>
    </row>
    <row r="785" spans="2:2" x14ac:dyDescent="0.25">
      <c r="B785" s="49"/>
    </row>
    <row r="786" spans="2:2" x14ac:dyDescent="0.25">
      <c r="B786" s="49"/>
    </row>
    <row r="787" spans="2:2" x14ac:dyDescent="0.25">
      <c r="B787" s="49"/>
    </row>
    <row r="788" spans="2:2" x14ac:dyDescent="0.25">
      <c r="B788" s="49"/>
    </row>
    <row r="789" spans="2:2" x14ac:dyDescent="0.25">
      <c r="B789" s="49"/>
    </row>
    <row r="790" spans="2:2" x14ac:dyDescent="0.25">
      <c r="B790" s="49"/>
    </row>
    <row r="791" spans="2:2" x14ac:dyDescent="0.25">
      <c r="B791" s="49"/>
    </row>
    <row r="792" spans="2:2" x14ac:dyDescent="0.25">
      <c r="B792" s="49"/>
    </row>
    <row r="793" spans="2:2" x14ac:dyDescent="0.25">
      <c r="B793" s="49"/>
    </row>
    <row r="794" spans="2:2" x14ac:dyDescent="0.25">
      <c r="B794" s="49"/>
    </row>
    <row r="795" spans="2:2" x14ac:dyDescent="0.25">
      <c r="B795" s="49"/>
    </row>
    <row r="796" spans="2:2" x14ac:dyDescent="0.25">
      <c r="B796" s="49"/>
    </row>
    <row r="797" spans="2:2" x14ac:dyDescent="0.25">
      <c r="B797" s="49"/>
    </row>
    <row r="798" spans="2:2" x14ac:dyDescent="0.25">
      <c r="B798" s="49"/>
    </row>
    <row r="799" spans="2:2" x14ac:dyDescent="0.25">
      <c r="B799" s="49"/>
    </row>
    <row r="800" spans="2:2" x14ac:dyDescent="0.25">
      <c r="B800" s="49"/>
    </row>
    <row r="801" spans="2:2" x14ac:dyDescent="0.25">
      <c r="B801" s="49"/>
    </row>
    <row r="802" spans="2:2" x14ac:dyDescent="0.25">
      <c r="B802" s="49"/>
    </row>
    <row r="803" spans="2:2" x14ac:dyDescent="0.25">
      <c r="B803" s="49"/>
    </row>
    <row r="804" spans="2:2" x14ac:dyDescent="0.25">
      <c r="B804" s="49"/>
    </row>
    <row r="805" spans="2:2" x14ac:dyDescent="0.25">
      <c r="B805" s="49"/>
    </row>
    <row r="806" spans="2:2" x14ac:dyDescent="0.25">
      <c r="B806" s="49"/>
    </row>
    <row r="807" spans="2:2" x14ac:dyDescent="0.25">
      <c r="B807" s="49"/>
    </row>
    <row r="808" spans="2:2" x14ac:dyDescent="0.25">
      <c r="B808" s="49"/>
    </row>
    <row r="809" spans="2:2" x14ac:dyDescent="0.25">
      <c r="B809" s="49"/>
    </row>
    <row r="810" spans="2:2" x14ac:dyDescent="0.25">
      <c r="B810" s="49"/>
    </row>
    <row r="811" spans="2:2" x14ac:dyDescent="0.25">
      <c r="B811" s="49"/>
    </row>
    <row r="812" spans="2:2" x14ac:dyDescent="0.25">
      <c r="B812" s="49"/>
    </row>
    <row r="813" spans="2:2" x14ac:dyDescent="0.25">
      <c r="B813" s="49"/>
    </row>
    <row r="814" spans="2:2" x14ac:dyDescent="0.25">
      <c r="B814" s="49"/>
    </row>
    <row r="815" spans="2:2" x14ac:dyDescent="0.25">
      <c r="B815" s="49"/>
    </row>
    <row r="816" spans="2:2" x14ac:dyDescent="0.25">
      <c r="B816" s="49"/>
    </row>
    <row r="817" spans="2:2" x14ac:dyDescent="0.25">
      <c r="B817" s="49"/>
    </row>
    <row r="818" spans="2:2" x14ac:dyDescent="0.25">
      <c r="B818" s="49"/>
    </row>
    <row r="819" spans="2:2" x14ac:dyDescent="0.25">
      <c r="B819" s="49"/>
    </row>
    <row r="820" spans="2:2" x14ac:dyDescent="0.25">
      <c r="B820" s="49"/>
    </row>
    <row r="821" spans="2:2" x14ac:dyDescent="0.25">
      <c r="B821" s="49"/>
    </row>
    <row r="822" spans="2:2" x14ac:dyDescent="0.25">
      <c r="B822" s="49"/>
    </row>
    <row r="823" spans="2:2" x14ac:dyDescent="0.25">
      <c r="B823" s="49"/>
    </row>
    <row r="824" spans="2:2" x14ac:dyDescent="0.25">
      <c r="B824" s="49"/>
    </row>
    <row r="825" spans="2:2" x14ac:dyDescent="0.25">
      <c r="B825" s="49"/>
    </row>
    <row r="826" spans="2:2" x14ac:dyDescent="0.25">
      <c r="B826" s="49"/>
    </row>
    <row r="827" spans="2:2" x14ac:dyDescent="0.25">
      <c r="B827" s="49"/>
    </row>
    <row r="828" spans="2:2" x14ac:dyDescent="0.25">
      <c r="B828" s="49"/>
    </row>
    <row r="829" spans="2:2" x14ac:dyDescent="0.25">
      <c r="B829" s="49"/>
    </row>
    <row r="830" spans="2:2" x14ac:dyDescent="0.25">
      <c r="B830" s="49"/>
    </row>
    <row r="831" spans="2:2" x14ac:dyDescent="0.25">
      <c r="B831" s="49"/>
    </row>
    <row r="832" spans="2:2" x14ac:dyDescent="0.25">
      <c r="B832" s="49"/>
    </row>
    <row r="833" spans="2:2" x14ac:dyDescent="0.25">
      <c r="B833" s="49"/>
    </row>
    <row r="834" spans="2:2" x14ac:dyDescent="0.25">
      <c r="B834" s="49"/>
    </row>
    <row r="835" spans="2:2" x14ac:dyDescent="0.25">
      <c r="B835" s="49"/>
    </row>
    <row r="836" spans="2:2" x14ac:dyDescent="0.25">
      <c r="B836" s="49"/>
    </row>
    <row r="837" spans="2:2" x14ac:dyDescent="0.25">
      <c r="B837" s="49"/>
    </row>
    <row r="838" spans="2:2" x14ac:dyDescent="0.25">
      <c r="B838" s="49"/>
    </row>
    <row r="839" spans="2:2" x14ac:dyDescent="0.25">
      <c r="B839" s="49"/>
    </row>
    <row r="840" spans="2:2" x14ac:dyDescent="0.25">
      <c r="B840" s="49"/>
    </row>
    <row r="841" spans="2:2" x14ac:dyDescent="0.25">
      <c r="B841" s="49"/>
    </row>
    <row r="842" spans="2:2" x14ac:dyDescent="0.25">
      <c r="B842" s="49"/>
    </row>
    <row r="843" spans="2:2" x14ac:dyDescent="0.25">
      <c r="B843" s="49"/>
    </row>
    <row r="844" spans="2:2" x14ac:dyDescent="0.25">
      <c r="B844" s="49"/>
    </row>
    <row r="845" spans="2:2" x14ac:dyDescent="0.25">
      <c r="B845" s="49"/>
    </row>
    <row r="846" spans="2:2" x14ac:dyDescent="0.25">
      <c r="B846" s="49"/>
    </row>
    <row r="847" spans="2:2" x14ac:dyDescent="0.25">
      <c r="B847" s="49"/>
    </row>
    <row r="848" spans="2:2" x14ac:dyDescent="0.25">
      <c r="B848" s="49"/>
    </row>
    <row r="849" spans="2:2" x14ac:dyDescent="0.25">
      <c r="B849" s="49"/>
    </row>
    <row r="850" spans="2:2" x14ac:dyDescent="0.25">
      <c r="B850" s="49"/>
    </row>
    <row r="851" spans="2:2" x14ac:dyDescent="0.25">
      <c r="B851" s="49"/>
    </row>
    <row r="852" spans="2:2" x14ac:dyDescent="0.25">
      <c r="B852" s="49"/>
    </row>
    <row r="853" spans="2:2" x14ac:dyDescent="0.25">
      <c r="B853" s="49"/>
    </row>
    <row r="854" spans="2:2" x14ac:dyDescent="0.25">
      <c r="B854" s="49"/>
    </row>
    <row r="855" spans="2:2" x14ac:dyDescent="0.25">
      <c r="B855" s="49"/>
    </row>
    <row r="856" spans="2:2" x14ac:dyDescent="0.25">
      <c r="B856" s="49"/>
    </row>
    <row r="857" spans="2:2" x14ac:dyDescent="0.25">
      <c r="B857" s="49"/>
    </row>
    <row r="858" spans="2:2" x14ac:dyDescent="0.25">
      <c r="B858" s="49"/>
    </row>
    <row r="859" spans="2:2" x14ac:dyDescent="0.25">
      <c r="B859" s="49"/>
    </row>
    <row r="860" spans="2:2" x14ac:dyDescent="0.25">
      <c r="B860" s="49"/>
    </row>
    <row r="861" spans="2:2" x14ac:dyDescent="0.25">
      <c r="B861" s="49"/>
    </row>
    <row r="862" spans="2:2" x14ac:dyDescent="0.25">
      <c r="B862" s="49"/>
    </row>
    <row r="863" spans="2:2" x14ac:dyDescent="0.25">
      <c r="B863" s="49"/>
    </row>
    <row r="864" spans="2:2" x14ac:dyDescent="0.25">
      <c r="B864" s="49"/>
    </row>
    <row r="865" spans="2:2" x14ac:dyDescent="0.25">
      <c r="B865" s="49"/>
    </row>
    <row r="866" spans="2:2" x14ac:dyDescent="0.25">
      <c r="B866" s="49"/>
    </row>
    <row r="867" spans="2:2" x14ac:dyDescent="0.25">
      <c r="B867" s="49"/>
    </row>
    <row r="868" spans="2:2" x14ac:dyDescent="0.25">
      <c r="B868" s="49"/>
    </row>
    <row r="869" spans="2:2" x14ac:dyDescent="0.25">
      <c r="B869" s="49"/>
    </row>
    <row r="870" spans="2:2" x14ac:dyDescent="0.25">
      <c r="B870" s="49"/>
    </row>
    <row r="871" spans="2:2" x14ac:dyDescent="0.25">
      <c r="B871" s="49"/>
    </row>
    <row r="872" spans="2:2" x14ac:dyDescent="0.25">
      <c r="B872" s="49"/>
    </row>
    <row r="873" spans="2:2" x14ac:dyDescent="0.25">
      <c r="B873" s="49"/>
    </row>
    <row r="874" spans="2:2" x14ac:dyDescent="0.25">
      <c r="B874" s="49"/>
    </row>
    <row r="875" spans="2:2" x14ac:dyDescent="0.25">
      <c r="B875" s="49"/>
    </row>
    <row r="876" spans="2:2" x14ac:dyDescent="0.25">
      <c r="B876" s="49"/>
    </row>
    <row r="877" spans="2:2" x14ac:dyDescent="0.25">
      <c r="B877" s="49"/>
    </row>
    <row r="878" spans="2:2" x14ac:dyDescent="0.25">
      <c r="B878" s="49"/>
    </row>
    <row r="879" spans="2:2" x14ac:dyDescent="0.25">
      <c r="B879" s="49"/>
    </row>
    <row r="880" spans="2:2" x14ac:dyDescent="0.25">
      <c r="B880" s="49"/>
    </row>
    <row r="881" spans="2:2" x14ac:dyDescent="0.25">
      <c r="B881" s="49"/>
    </row>
    <row r="882" spans="2:2" x14ac:dyDescent="0.25">
      <c r="B882" s="49"/>
    </row>
    <row r="883" spans="2:2" x14ac:dyDescent="0.25">
      <c r="B883" s="49"/>
    </row>
    <row r="884" spans="2:2" x14ac:dyDescent="0.25">
      <c r="B884" s="49"/>
    </row>
    <row r="885" spans="2:2" x14ac:dyDescent="0.25">
      <c r="B885" s="49"/>
    </row>
    <row r="886" spans="2:2" x14ac:dyDescent="0.25">
      <c r="B886" s="49"/>
    </row>
    <row r="887" spans="2:2" x14ac:dyDescent="0.25">
      <c r="B887" s="49"/>
    </row>
    <row r="888" spans="2:2" x14ac:dyDescent="0.25">
      <c r="B888" s="49"/>
    </row>
    <row r="889" spans="2:2" x14ac:dyDescent="0.25">
      <c r="B889" s="49"/>
    </row>
    <row r="890" spans="2:2" x14ac:dyDescent="0.25">
      <c r="B890" s="49"/>
    </row>
    <row r="891" spans="2:2" x14ac:dyDescent="0.25">
      <c r="B891" s="49"/>
    </row>
    <row r="892" spans="2:2" x14ac:dyDescent="0.25">
      <c r="B892" s="49"/>
    </row>
    <row r="893" spans="2:2" x14ac:dyDescent="0.25">
      <c r="B893" s="49"/>
    </row>
    <row r="894" spans="2:2" x14ac:dyDescent="0.25">
      <c r="B894" s="49"/>
    </row>
    <row r="895" spans="2:2" x14ac:dyDescent="0.25">
      <c r="B895" s="49"/>
    </row>
    <row r="896" spans="2:2" x14ac:dyDescent="0.25">
      <c r="B896" s="49"/>
    </row>
    <row r="897" spans="2:2" x14ac:dyDescent="0.25">
      <c r="B897" s="49"/>
    </row>
    <row r="898" spans="2:2" x14ac:dyDescent="0.25">
      <c r="B898" s="49"/>
    </row>
    <row r="899" spans="2:2" x14ac:dyDescent="0.25">
      <c r="B899" s="49"/>
    </row>
    <row r="900" spans="2:2" x14ac:dyDescent="0.25">
      <c r="B900" s="49"/>
    </row>
    <row r="901" spans="2:2" x14ac:dyDescent="0.25">
      <c r="B901" s="49"/>
    </row>
    <row r="902" spans="2:2" x14ac:dyDescent="0.25">
      <c r="B902" s="49"/>
    </row>
    <row r="903" spans="2:2" x14ac:dyDescent="0.25">
      <c r="B903" s="49"/>
    </row>
    <row r="904" spans="2:2" x14ac:dyDescent="0.25">
      <c r="B904" s="49"/>
    </row>
    <row r="905" spans="2:2" x14ac:dyDescent="0.25">
      <c r="B905" s="49"/>
    </row>
    <row r="906" spans="2:2" x14ac:dyDescent="0.25">
      <c r="B906" s="49"/>
    </row>
    <row r="907" spans="2:2" x14ac:dyDescent="0.25">
      <c r="B907" s="49"/>
    </row>
    <row r="908" spans="2:2" x14ac:dyDescent="0.25">
      <c r="B908" s="49"/>
    </row>
    <row r="909" spans="2:2" x14ac:dyDescent="0.25">
      <c r="B909" s="49"/>
    </row>
    <row r="910" spans="2:2" x14ac:dyDescent="0.25">
      <c r="B910" s="49"/>
    </row>
    <row r="911" spans="2:2" x14ac:dyDescent="0.25">
      <c r="B911" s="49"/>
    </row>
    <row r="912" spans="2:2" x14ac:dyDescent="0.25">
      <c r="B912" s="49"/>
    </row>
    <row r="913" spans="2:2" x14ac:dyDescent="0.25">
      <c r="B913" s="49"/>
    </row>
    <row r="914" spans="2:2" x14ac:dyDescent="0.25">
      <c r="B914" s="49"/>
    </row>
    <row r="915" spans="2:2" x14ac:dyDescent="0.25">
      <c r="B915" s="49"/>
    </row>
    <row r="916" spans="2:2" x14ac:dyDescent="0.25">
      <c r="B916" s="49"/>
    </row>
    <row r="917" spans="2:2" x14ac:dyDescent="0.25">
      <c r="B917" s="49"/>
    </row>
    <row r="918" spans="2:2" x14ac:dyDescent="0.25">
      <c r="B918" s="49"/>
    </row>
    <row r="919" spans="2:2" x14ac:dyDescent="0.25">
      <c r="B919" s="49"/>
    </row>
    <row r="920" spans="2:2" x14ac:dyDescent="0.25">
      <c r="B920" s="49"/>
    </row>
  </sheetData>
  <mergeCells count="4">
    <mergeCell ref="B2:H2"/>
    <mergeCell ref="B3:H3"/>
    <mergeCell ref="B4:H4"/>
    <mergeCell ref="B10:G10"/>
  </mergeCells>
  <conditionalFormatting sqref="C8">
    <cfRule type="cellIs" dxfId="303" priority="14" operator="equal">
      <formula>"Erro"</formula>
    </cfRule>
  </conditionalFormatting>
  <conditionalFormatting sqref="H10">
    <cfRule type="cellIs" dxfId="302" priority="13" operator="equal">
      <formula>"Erro"</formula>
    </cfRule>
  </conditionalFormatting>
  <conditionalFormatting sqref="F13:F20">
    <cfRule type="cellIs" dxfId="301" priority="9" operator="greaterThanOrEqual">
      <formula>1</formula>
    </cfRule>
    <cfRule type="cellIs" dxfId="300" priority="10" operator="lessThan">
      <formula>0.795</formula>
    </cfRule>
    <cfRule type="cellIs" dxfId="299" priority="12" operator="greaterThanOrEqual">
      <formula>0.795</formula>
    </cfRule>
  </conditionalFormatting>
  <conditionalFormatting sqref="B26:B501 F26:H501">
    <cfRule type="cellIs" dxfId="298" priority="11" operator="equal">
      <formula>""""""</formula>
    </cfRule>
  </conditionalFormatting>
  <conditionalFormatting sqref="G13:G20">
    <cfRule type="cellIs" dxfId="297" priority="7" operator="equal">
      <formula>"Sim"</formula>
    </cfRule>
    <cfRule type="cellIs" dxfId="296" priority="8" operator="equal">
      <formula>"Não"</formula>
    </cfRule>
  </conditionalFormatting>
  <pageMargins left="0.511811024" right="0.511811024" top="0.78740157499999996" bottom="0.78740157499999996" header="0.31496062000000002" footer="0.31496062000000002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M917"/>
  <sheetViews>
    <sheetView showGridLines="0" zoomScaleNormal="100" workbookViewId="0">
      <selection activeCell="E6" sqref="E6"/>
    </sheetView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26.140625" style="4" customWidth="1"/>
    <col min="6" max="6" width="19.28515625" style="4" customWidth="1"/>
    <col min="7" max="7" width="17.28515625" style="4" customWidth="1"/>
    <col min="8" max="8" width="19.42578125" style="4" customWidth="1"/>
    <col min="9" max="9" width="2.28515625" customWidth="1"/>
    <col min="11" max="11" width="110.85546875" bestFit="1" customWidth="1"/>
    <col min="12" max="12" width="31.7109375" bestFit="1" customWidth="1"/>
    <col min="13" max="14" width="7.7109375" bestFit="1" customWidth="1"/>
    <col min="15" max="15" width="10.7109375" bestFit="1" customWidth="1"/>
  </cols>
  <sheetData>
    <row r="1" spans="2:13" x14ac:dyDescent="0.25">
      <c r="K1" s="15" t="s">
        <v>0</v>
      </c>
      <c r="L1" s="16">
        <v>2021</v>
      </c>
    </row>
    <row r="2" spans="2:13" x14ac:dyDescent="0.25">
      <c r="B2" s="100" t="s">
        <v>320</v>
      </c>
      <c r="C2" s="100"/>
      <c r="D2" s="100"/>
      <c r="E2" s="100"/>
      <c r="F2" s="100"/>
      <c r="G2" s="100"/>
      <c r="H2" s="100"/>
      <c r="K2" s="15" t="s">
        <v>1</v>
      </c>
      <c r="L2" s="16">
        <v>4</v>
      </c>
    </row>
    <row r="3" spans="2:13" x14ac:dyDescent="0.25">
      <c r="B3" s="100" t="str">
        <f ca="1">"Relatório atualizado em "&amp;TEXT(TODAY(),"DD/MM/AAAA") &amp;" Dados Atualizados em "&amp; TEXT(tb_Atualizacao_BI!B2,"DD/MM/AAAA hh:mm")</f>
        <v>Relatório atualizado em 14/05/2021 Dados Atualizados em 14/05/2021 13:23</v>
      </c>
      <c r="C3" s="100"/>
      <c r="D3" s="100"/>
      <c r="E3" s="100"/>
      <c r="F3" s="100"/>
      <c r="G3" s="100"/>
      <c r="H3" s="100"/>
      <c r="K3" s="15" t="s">
        <v>5</v>
      </c>
      <c r="L3" t="s">
        <v>12</v>
      </c>
    </row>
    <row r="4" spans="2:13" ht="23.25" x14ac:dyDescent="0.25">
      <c r="B4" s="101" t="s">
        <v>379</v>
      </c>
      <c r="C4" s="101"/>
      <c r="D4" s="101"/>
      <c r="E4" s="101"/>
      <c r="F4" s="101"/>
      <c r="G4" s="101"/>
      <c r="H4" s="101"/>
    </row>
    <row r="5" spans="2:13" x14ac:dyDescent="0.25">
      <c r="B5" s="7" t="s">
        <v>321</v>
      </c>
      <c r="C5" s="25" t="str">
        <f>Resumo!B6</f>
        <v>2021-2021 - 4º Tri - 10-Abr</v>
      </c>
      <c r="K5" s="15" t="s">
        <v>332</v>
      </c>
      <c r="L5" s="15" t="s">
        <v>380</v>
      </c>
    </row>
    <row r="6" spans="2:13" ht="15.75" x14ac:dyDescent="0.25">
      <c r="B6" s="7" t="s">
        <v>322</v>
      </c>
      <c r="C6" s="3" t="str">
        <f>VLOOKUP($C$7,GERENTES_IV[],2,0)</f>
        <v>CLAUDIA BUENO (SPC/SPI)</v>
      </c>
      <c r="E6" s="3"/>
      <c r="F6" s="3"/>
      <c r="G6" s="3"/>
      <c r="H6" s="3"/>
      <c r="K6" s="15" t="s">
        <v>334</v>
      </c>
      <c r="L6" t="s">
        <v>26</v>
      </c>
      <c r="M6" t="s">
        <v>8</v>
      </c>
    </row>
    <row r="7" spans="2:13" x14ac:dyDescent="0.25">
      <c r="B7" s="7" t="s">
        <v>323</v>
      </c>
      <c r="C7" s="4" t="str">
        <f>$L$3</f>
        <v>claudia.bueno@cslbehring.com</v>
      </c>
      <c r="K7" s="16" t="s">
        <v>453</v>
      </c>
      <c r="L7" s="1"/>
      <c r="M7" s="1">
        <v>2</v>
      </c>
    </row>
    <row r="8" spans="2:13" x14ac:dyDescent="0.25">
      <c r="B8" s="7"/>
      <c r="K8" s="16" t="s">
        <v>452</v>
      </c>
      <c r="L8" s="1">
        <v>3</v>
      </c>
      <c r="M8" s="1">
        <v>19</v>
      </c>
    </row>
    <row r="9" spans="2:13" x14ac:dyDescent="0.25">
      <c r="K9" s="16" t="s">
        <v>117</v>
      </c>
      <c r="L9" s="1">
        <v>2</v>
      </c>
      <c r="M9" s="1">
        <v>8</v>
      </c>
    </row>
    <row r="10" spans="2:13" ht="15.75" x14ac:dyDescent="0.25">
      <c r="B10" s="102" t="s">
        <v>325</v>
      </c>
      <c r="C10" s="102"/>
      <c r="D10" s="102"/>
      <c r="E10" s="102"/>
      <c r="F10" s="102"/>
      <c r="G10" s="102"/>
      <c r="H10" s="8">
        <f>SUM(H13:H20)</f>
        <v>7223.62</v>
      </c>
      <c r="K10" s="16" t="s">
        <v>424</v>
      </c>
      <c r="L10" s="1"/>
      <c r="M10" s="1">
        <v>4</v>
      </c>
    </row>
    <row r="11" spans="2:13" x14ac:dyDescent="0.25">
      <c r="K11" s="16" t="s">
        <v>127</v>
      </c>
      <c r="L11" s="1">
        <v>50</v>
      </c>
      <c r="M11" s="1">
        <v>11</v>
      </c>
    </row>
    <row r="12" spans="2:13" x14ac:dyDescent="0.25">
      <c r="B12" s="20" t="s">
        <v>335</v>
      </c>
      <c r="C12" s="9" t="s">
        <v>326</v>
      </c>
      <c r="D12" s="9" t="s">
        <v>327</v>
      </c>
      <c r="E12" s="9" t="s">
        <v>328</v>
      </c>
      <c r="F12" s="9" t="s">
        <v>329</v>
      </c>
      <c r="G12" s="9" t="s">
        <v>330</v>
      </c>
      <c r="H12" s="9" t="s">
        <v>331</v>
      </c>
      <c r="K12" s="16" t="s">
        <v>125</v>
      </c>
      <c r="L12" s="1">
        <v>18</v>
      </c>
      <c r="M12" s="1">
        <v>10</v>
      </c>
    </row>
    <row r="13" spans="2:13" x14ac:dyDescent="0.25">
      <c r="B13" s="11">
        <v>0.1</v>
      </c>
      <c r="C13" s="10" t="s">
        <v>314</v>
      </c>
      <c r="D13" s="23">
        <f>SUMIFS(PREMIO_IV_GERENTES[COTA],PREMIO_IV_GERENTES[ANO],Gerente!$L$1,PREMIO_IV_GERENTES[MES],Gerente!$L$2,PREMIO_IV_GERENTES[EMAIL_GERENTE],Gerente!$L$3,PREMIO_IV_GERENTES[TIPO],Gerente!C13)</f>
        <v>384</v>
      </c>
      <c r="E13" s="23">
        <f>SUMIFS(PREMIO_IV_GERENTES[REALIZADO],PREMIO_IV_GERENTES[ANO],Gerente!$L$1,PREMIO_IV_GERENTES[MES],Gerente!$L$2,PREMIO_IV_GERENTES[EMAIL_GERENTE],Gerente!$L$3,PREMIO_IV_GERENTES[TIPO],Gerente!C13)</f>
        <v>431</v>
      </c>
      <c r="F13" s="11">
        <f>SUMIFS(PREMIO_IV_GERENTES[COBERTURA],PREMIO_IV_GERENTES[ANO],Gerente!$L$1,PREMIO_IV_GERENTES[MES],Gerente!$L$2,PREMIO_IV_GERENTES[EMAIL_GERENTE],Gerente!$L$3,PREMIO_IV_GERENTES[TIPO],Gerente!C13)</f>
        <v>1.1220000000000001</v>
      </c>
      <c r="G13" s="11" t="str">
        <f>IF(SUMIFS(PREMIO_IV_GERENTES[GARANTIDO],PREMIO_IV_GERENTES[ANO],Gerente!$L$1,PREMIO_IV_GERENTES[MES],Gerente!$L$2,PREMIO_IV_GERENTES[EMAIL_GERENTE],Gerente!$L$3,PREMIO_IV_GERENTES[TIPO],Gerente!C13)=0,"Não","Sim")</f>
        <v>Não</v>
      </c>
      <c r="H13" s="12">
        <f>SUMIFS(PREMIO_IV_GERENTES[PREMIO],PREMIO_IV_GERENTES[ANO],Gerente!$L$1,PREMIO_IV_GERENTES[MES],Gerente!$L$2,PREMIO_IV_GERENTES[EMAIL_GERENTE],Gerente!$L$3,PREMIO_IV_GERENTES[TIPO],Gerente!C13)</f>
        <v>971.18</v>
      </c>
      <c r="K13" s="16" t="s">
        <v>126</v>
      </c>
      <c r="L13" s="1"/>
      <c r="M13" s="1">
        <v>10</v>
      </c>
    </row>
    <row r="14" spans="2:13" x14ac:dyDescent="0.25">
      <c r="B14" s="11">
        <v>0.1</v>
      </c>
      <c r="C14" s="10" t="s">
        <v>315</v>
      </c>
      <c r="D14" s="23">
        <f>SUMIFS(PREMIO_IV_GERENTES[COTA],PREMIO_IV_GERENTES[ANO],Gerente!$L$1,PREMIO_IV_GERENTES[MES],Gerente!$L$2,PREMIO_IV_GERENTES[EMAIL_GERENTE],Gerente!$L$3,PREMIO_IV_GERENTES[TIPO],Gerente!C14)</f>
        <v>150</v>
      </c>
      <c r="E14" s="23">
        <f>SUMIFS(PREMIO_IV_GERENTES[REALIZADO],PREMIO_IV_GERENTES[ANO],Gerente!$L$1,PREMIO_IV_GERENTES[MES],Gerente!$L$2,PREMIO_IV_GERENTES[EMAIL_GERENTE],Gerente!$L$3,PREMIO_IV_GERENTES[TIPO],Gerente!C14)</f>
        <v>0</v>
      </c>
      <c r="F14" s="11">
        <f>SUMIFS(PREMIO_IV_GERENTES[COBERTURA],PREMIO_IV_GERENTES[ANO],Gerente!$L$1,PREMIO_IV_GERENTES[MES],Gerente!$L$2,PREMIO_IV_GERENTES[EMAIL_GERENTE],Gerente!$L$3,PREMIO_IV_GERENTES[TIPO],Gerente!C14)</f>
        <v>0</v>
      </c>
      <c r="G14" s="11" t="str">
        <f>IF(SUMIFS(PREMIO_IV_GERENTES[GARANTIDO],PREMIO_IV_GERENTES[ANO],Gerente!$L$1,PREMIO_IV_GERENTES[MES],Gerente!$L$2,PREMIO_IV_GERENTES[EMAIL_GERENTE],Gerente!$L$3,PREMIO_IV_GERENTES[TIPO],Gerente!C14)=0,"Não","Sim")</f>
        <v>Não</v>
      </c>
      <c r="H14" s="12">
        <f>SUMIFS(PREMIO_IV_GERENTES[PREMIO],PREMIO_IV_GERENTES[ANO],Gerente!$L$1,PREMIO_IV_GERENTES[MES],Gerente!$L$2,PREMIO_IV_GERENTES[EMAIL_GERENTE],Gerente!$L$3,PREMIO_IV_GERENTES[TIPO],Gerente!C14)</f>
        <v>0</v>
      </c>
      <c r="K14" s="16" t="s">
        <v>113</v>
      </c>
      <c r="L14" s="1">
        <v>7</v>
      </c>
      <c r="M14" s="1">
        <v>11</v>
      </c>
    </row>
    <row r="15" spans="2:13" x14ac:dyDescent="0.25">
      <c r="B15" s="11">
        <v>0.1</v>
      </c>
      <c r="C15" s="10" t="s">
        <v>313</v>
      </c>
      <c r="D15" s="23">
        <f>SUMIFS(PREMIO_IV_GERENTES[COTA],PREMIO_IV_GERENTES[ANO],Gerente!$L$1,PREMIO_IV_GERENTES[MES],Gerente!$L$2,PREMIO_IV_GERENTES[EMAIL_GERENTE],Gerente!$L$3,PREMIO_IV_GERENTES[TIPO],Gerente!C15)</f>
        <v>555</v>
      </c>
      <c r="E15" s="23">
        <f>SUMIFS(PREMIO_IV_GERENTES[REALIZADO],PREMIO_IV_GERENTES[ANO],Gerente!$L$1,PREMIO_IV_GERENTES[MES],Gerente!$L$2,PREMIO_IV_GERENTES[EMAIL_GERENTE],Gerente!$L$3,PREMIO_IV_GERENTES[TIPO],Gerente!C15)</f>
        <v>504</v>
      </c>
      <c r="F15" s="11">
        <f>SUMIFS(PREMIO_IV_GERENTES[COBERTURA],PREMIO_IV_GERENTES[ANO],Gerente!$L$1,PREMIO_IV_GERENTES[MES],Gerente!$L$2,PREMIO_IV_GERENTES[EMAIL_GERENTE],Gerente!$L$3,PREMIO_IV_GERENTES[TIPO],Gerente!C15)</f>
        <v>0.90800000000000003</v>
      </c>
      <c r="G15" s="11" t="str">
        <f>IF(SUMIFS(PREMIO_IV_GERENTES[GARANTIDO],PREMIO_IV_GERENTES[ANO],Gerente!$L$1,PREMIO_IV_GERENTES[MES],Gerente!$L$2,PREMIO_IV_GERENTES[EMAIL_GERENTE],Gerente!$L$3,PREMIO_IV_GERENTES[TIPO],Gerente!C15)=0,"Não","Sim")</f>
        <v>Não</v>
      </c>
      <c r="H15" s="12">
        <f>SUMIFS(PREMIO_IV_GERENTES[PREMIO],PREMIO_IV_GERENTES[ANO],Gerente!$L$1,PREMIO_IV_GERENTES[MES],Gerente!$L$2,PREMIO_IV_GERENTES[EMAIL_GERENTE],Gerente!$L$3,PREMIO_IV_GERENTES[TIPO],Gerente!C15)</f>
        <v>384.17</v>
      </c>
      <c r="K15" s="16" t="s">
        <v>121</v>
      </c>
      <c r="L15" s="1">
        <v>18</v>
      </c>
      <c r="M15" s="1">
        <v>22</v>
      </c>
    </row>
    <row r="16" spans="2:13" x14ac:dyDescent="0.25">
      <c r="B16" s="11">
        <v>0.2</v>
      </c>
      <c r="C16" s="10" t="s">
        <v>319</v>
      </c>
      <c r="D16" s="23">
        <f>SUMIFS(PREMIO_IV_GERENTES[COTA],PREMIO_IV_GERENTES[ANO],Gerente!$L$1,PREMIO_IV_GERENTES[MES],Gerente!$L$2,PREMIO_IV_GERENTES[EMAIL_GERENTE],Gerente!$L$3,PREMIO_IV_GERENTES[TIPO],Gerente!C16)</f>
        <v>3809418.24</v>
      </c>
      <c r="E16" s="23">
        <f>SUMIFS(PREMIO_IV_GERENTES[REALIZADO],PREMIO_IV_GERENTES[ANO],Gerente!$L$1,PREMIO_IV_GERENTES[MES],Gerente!$L$2,PREMIO_IV_GERENTES[EMAIL_GERENTE],Gerente!$L$3,PREMIO_IV_GERENTES[TIPO],Gerente!C16)</f>
        <v>5039971.96</v>
      </c>
      <c r="F16" s="11">
        <f>SUMIFS(PREMIO_IV_GERENTES[COBERTURA],PREMIO_IV_GERENTES[ANO],Gerente!$L$1,PREMIO_IV_GERENTES[MES],Gerente!$L$2,PREMIO_IV_GERENTES[EMAIL_GERENTE],Gerente!$L$3,PREMIO_IV_GERENTES[TIPO],Gerente!C16)</f>
        <v>1.323</v>
      </c>
      <c r="G16" s="11" t="str">
        <f>IF(SUMIFS(PREMIO_IV_GERENTES[GARANTIDO],PREMIO_IV_GERENTES[ANO],Gerente!$L$1,PREMIO_IV_GERENTES[MES],Gerente!$L$2,PREMIO_IV_GERENTES[EMAIL_GERENTE],Gerente!$L$3,PREMIO_IV_GERENTES[TIPO],Gerente!C16)=0,"Não","Sim")</f>
        <v>Não</v>
      </c>
      <c r="H16" s="12">
        <f>SUMIFS(PREMIO_IV_GERENTES[PREMIO],PREMIO_IV_GERENTES[ANO],Gerente!$L$1,PREMIO_IV_GERENTES[MES],Gerente!$L$2,PREMIO_IV_GERENTES[EMAIL_GERENTE],Gerente!$L$3,PREMIO_IV_GERENTES[TIPO],Gerente!C16)</f>
        <v>2387.0700000000002</v>
      </c>
      <c r="K16" s="16" t="s">
        <v>123</v>
      </c>
      <c r="L16" s="1">
        <v>8</v>
      </c>
      <c r="M16" s="1"/>
    </row>
    <row r="17" spans="2:13" x14ac:dyDescent="0.25">
      <c r="B17" s="11">
        <v>0.1</v>
      </c>
      <c r="C17" s="10" t="s">
        <v>317</v>
      </c>
      <c r="D17" s="23">
        <f>SUMIFS(PREMIO_IV_GERENTES[COTA],PREMIO_IV_GERENTES[ANO],Gerente!$L$1,PREMIO_IV_GERENTES[MES],Gerente!$L$2,PREMIO_IV_GERENTES[EMAIL_GERENTE],Gerente!$L$3,PREMIO_IV_GERENTES[TIPO],Gerente!C17)</f>
        <v>2257954.31</v>
      </c>
      <c r="E17" s="23">
        <f>SUMIFS(PREMIO_IV_GERENTES[REALIZADO],PREMIO_IV_GERENTES[ANO],Gerente!$L$1,PREMIO_IV_GERENTES[MES],Gerente!$L$2,PREMIO_IV_GERENTES[EMAIL_GERENTE],Gerente!$L$3,PREMIO_IV_GERENTES[TIPO],Gerente!C17)</f>
        <v>3602445.27</v>
      </c>
      <c r="F17" s="11">
        <f>SUMIFS(PREMIO_IV_GERENTES[COBERTURA],PREMIO_IV_GERENTES[ANO],Gerente!$L$1,PREMIO_IV_GERENTES[MES],Gerente!$L$2,PREMIO_IV_GERENTES[EMAIL_GERENTE],Gerente!$L$3,PREMIO_IV_GERENTES[TIPO],Gerente!C17)</f>
        <v>1.595</v>
      </c>
      <c r="G17" s="11" t="str">
        <f>IF(SUMIFS(PREMIO_IV_GERENTES[GARANTIDO],PREMIO_IV_GERENTES[ANO],Gerente!$L$1,PREMIO_IV_GERENTES[MES],Gerente!$L$2,PREMIO_IV_GERENTES[EMAIL_GERENTE],Gerente!$L$3,PREMIO_IV_GERENTES[TIPO],Gerente!C17)=0,"Não","Sim")</f>
        <v>Não</v>
      </c>
      <c r="H17" s="12">
        <f>SUMIFS(PREMIO_IV_GERENTES[PREMIO],PREMIO_IV_GERENTES[ANO],Gerente!$L$1,PREMIO_IV_GERENTES[MES],Gerente!$L$2,PREMIO_IV_GERENTES[EMAIL_GERENTE],Gerente!$L$3,PREMIO_IV_GERENTES[TIPO],Gerente!C17)</f>
        <v>1193.53</v>
      </c>
      <c r="K17" s="16" t="s">
        <v>124</v>
      </c>
      <c r="L17" s="1"/>
      <c r="M17" s="1">
        <v>35</v>
      </c>
    </row>
    <row r="18" spans="2:13" x14ac:dyDescent="0.25">
      <c r="B18" s="11">
        <v>0.2</v>
      </c>
      <c r="C18" s="10" t="s">
        <v>318</v>
      </c>
      <c r="D18" s="23">
        <f>SUMIFS(PREMIO_IV_GERENTES[COTA],PREMIO_IV_GERENTES[ANO],Gerente!$L$1,PREMIO_IV_GERENTES[MES],Gerente!$L$2,PREMIO_IV_GERENTES[EMAIL_GERENTE],Gerente!$L$3,PREMIO_IV_GERENTES[TIPO],Gerente!C18)</f>
        <v>3759576.82</v>
      </c>
      <c r="E18" s="23">
        <f>SUMIFS(PREMIO_IV_GERENTES[REALIZADO],PREMIO_IV_GERENTES[ANO],Gerente!$L$1,PREMIO_IV_GERENTES[MES],Gerente!$L$2,PREMIO_IV_GERENTES[EMAIL_GERENTE],Gerente!$L$3,PREMIO_IV_GERENTES[TIPO],Gerente!C18)</f>
        <v>3927990.93</v>
      </c>
      <c r="F18" s="11">
        <f>SUMIFS(PREMIO_IV_GERENTES[COBERTURA],PREMIO_IV_GERENTES[ANO],Gerente!$L$1,PREMIO_IV_GERENTES[MES],Gerente!$L$2,PREMIO_IV_GERENTES[EMAIL_GERENTE],Gerente!$L$3,PREMIO_IV_GERENTES[TIPO],Gerente!C18)</f>
        <v>1.0449999999999999</v>
      </c>
      <c r="G18" s="11" t="str">
        <f>IF(SUMIFS(PREMIO_IV_GERENTES[GARANTIDO],PREMIO_IV_GERENTES[ANO],Gerente!$L$1,PREMIO_IV_GERENTES[MES],Gerente!$L$2,PREMIO_IV_GERENTES[EMAIL_GERENTE],Gerente!$L$3,PREMIO_IV_GERENTES[TIPO],Gerente!C18)=0,"Não","Sim")</f>
        <v>Não</v>
      </c>
      <c r="H18" s="12">
        <f>SUMIFS(PREMIO_IV_GERENTES[PREMIO],PREMIO_IV_GERENTES[ANO],Gerente!$L$1,PREMIO_IV_GERENTES[MES],Gerente!$L$2,PREMIO_IV_GERENTES[EMAIL_GERENTE],Gerente!$L$3,PREMIO_IV_GERENTES[TIPO],Gerente!C18)</f>
        <v>1159.3900000000001</v>
      </c>
      <c r="K18" s="16" t="s">
        <v>133</v>
      </c>
      <c r="L18" s="1">
        <v>3</v>
      </c>
      <c r="M18" s="1">
        <v>3</v>
      </c>
    </row>
    <row r="19" spans="2:13" x14ac:dyDescent="0.25">
      <c r="B19" s="11">
        <v>0.15</v>
      </c>
      <c r="C19" s="10" t="s">
        <v>169</v>
      </c>
      <c r="D19" s="23">
        <f>SUMIFS(PREMIO_IV_GERENTES[COTA],PREMIO_IV_GERENTES[ANO],Gerente!$L$1,PREMIO_IV_GERENTES[MES],Gerente!$L$2,PREMIO_IV_GERENTES[EMAIL_GERENTE],Gerente!$L$3,PREMIO_IV_GERENTES[TIPO],Gerente!C19)</f>
        <v>432</v>
      </c>
      <c r="E19" s="23">
        <f>SUMIFS(PREMIO_IV_GERENTES[REALIZADO],PREMIO_IV_GERENTES[ANO],Gerente!$L$1,PREMIO_IV_GERENTES[MES],Gerente!$L$2,PREMIO_IV_GERENTES[EMAIL_GERENTE],Gerente!$L$3,PREMIO_IV_GERENTES[TIPO],Gerente!C19)</f>
        <v>708</v>
      </c>
      <c r="F19" s="11">
        <f>SUMIFS(PREMIO_IV_GERENTES[COBERTURA],PREMIO_IV_GERENTES[ANO],Gerente!$L$1,PREMIO_IV_GERENTES[MES],Gerente!$L$2,PREMIO_IV_GERENTES[EMAIL_GERENTE],Gerente!$L$3,PREMIO_IV_GERENTES[TIPO],Gerente!C19)</f>
        <v>1.639</v>
      </c>
      <c r="G19" s="11" t="str">
        <f>IF(SUMIFS(PREMIO_IV_GERENTES[GARANTIDO],PREMIO_IV_GERENTES[ANO],Gerente!$L$1,PREMIO_IV_GERENTES[MES],Gerente!$L$2,PREMIO_IV_GERENTES[EMAIL_GERENTE],Gerente!$L$3,PREMIO_IV_GERENTES[TIPO],Gerente!C19)=0,"Não","Sim")</f>
        <v>Não</v>
      </c>
      <c r="H19" s="12">
        <f>SUMIFS(PREMIO_IV_GERENTES[PREMIO],PREMIO_IV_GERENTES[ANO],Gerente!$L$1,PREMIO_IV_GERENTES[MES],Gerente!$L$2,PREMIO_IV_GERENTES[EMAIL_GERENTE],Gerente!$L$3,PREMIO_IV_GERENTES[TIPO],Gerente!C19)</f>
        <v>846.21</v>
      </c>
      <c r="K19" s="16" t="s">
        <v>112</v>
      </c>
      <c r="L19" s="1">
        <v>13</v>
      </c>
      <c r="M19" s="1"/>
    </row>
    <row r="20" spans="2:13" x14ac:dyDescent="0.25">
      <c r="B20" s="11">
        <v>0.05</v>
      </c>
      <c r="C20" s="10" t="s">
        <v>467</v>
      </c>
      <c r="D20" s="24"/>
      <c r="E20" s="24"/>
      <c r="F20" s="11">
        <f>SUMIFS(PREMIO_IV_GERENTES[COBERTURA],PREMIO_IV_GERENTES[ANO],Gerente!$L$1,PREMIO_IV_GERENTES[MES],Gerente!$L$2,PREMIO_IV_GERENTES[EMAIL_GERENTE],Gerente!$L$3,PREMIO_IV_GERENTES[TIPO],Gerente!C20)</f>
        <v>1</v>
      </c>
      <c r="G20" s="13"/>
      <c r="H20" s="12">
        <f>SUMIFS(PREMIO_IV_GERENTES[PREMIO],PREMIO_IV_GERENTES[ANO],Gerente!$L$1,PREMIO_IV_GERENTES[MES],Gerente!$L$2,PREMIO_IV_GERENTES[EMAIL_GERENTE],Gerente!$L$3,PREMIO_IV_GERENTES[TIPO],Gerente!C20)</f>
        <v>282.07</v>
      </c>
      <c r="K20" s="16" t="s">
        <v>540</v>
      </c>
      <c r="L20" s="1"/>
      <c r="M20" s="1">
        <v>2</v>
      </c>
    </row>
    <row r="21" spans="2:13" x14ac:dyDescent="0.25">
      <c r="B21"/>
      <c r="C21"/>
      <c r="D21"/>
      <c r="E21"/>
      <c r="F21"/>
      <c r="G21"/>
      <c r="H21"/>
      <c r="K21" s="16" t="s">
        <v>150</v>
      </c>
      <c r="L21" s="1">
        <v>4</v>
      </c>
      <c r="M21" s="1">
        <v>4</v>
      </c>
    </row>
    <row r="22" spans="2:13" x14ac:dyDescent="0.25">
      <c r="K22" s="16" t="s">
        <v>132</v>
      </c>
      <c r="L22" s="1">
        <v>3</v>
      </c>
      <c r="M22" s="1">
        <v>3</v>
      </c>
    </row>
    <row r="23" spans="2:13" ht="15.75" x14ac:dyDescent="0.25">
      <c r="B23" s="75" t="s">
        <v>337</v>
      </c>
      <c r="C23" s="74"/>
      <c r="D23" s="74"/>
      <c r="E23" s="76"/>
      <c r="F23" s="26">
        <f>SUM(F25:F499)</f>
        <v>431</v>
      </c>
      <c r="G23" s="26">
        <f t="shared" ref="G23" si="0">SUM(G25:G499)</f>
        <v>504</v>
      </c>
      <c r="H23" s="26">
        <f>SUM(H25:H499)</f>
        <v>0</v>
      </c>
      <c r="K23" s="16" t="s">
        <v>430</v>
      </c>
      <c r="L23" s="1">
        <v>120</v>
      </c>
      <c r="M23" s="1">
        <v>113</v>
      </c>
    </row>
    <row r="24" spans="2:13" ht="17.25" customHeight="1" x14ac:dyDescent="0.25">
      <c r="B24" s="89" t="s">
        <v>336</v>
      </c>
      <c r="C24" s="89" t="s">
        <v>380</v>
      </c>
      <c r="D24" s="89" t="s">
        <v>482</v>
      </c>
      <c r="E24" s="90" t="s">
        <v>483</v>
      </c>
      <c r="F24" s="94" t="s">
        <v>27</v>
      </c>
      <c r="G24" s="94" t="s">
        <v>26</v>
      </c>
      <c r="H24" s="91" t="s">
        <v>8</v>
      </c>
      <c r="K24" s="16" t="s">
        <v>422</v>
      </c>
      <c r="L24" s="1"/>
      <c r="M24" s="1">
        <v>5</v>
      </c>
    </row>
    <row r="25" spans="2:13" x14ac:dyDescent="0.25">
      <c r="B25" s="83" t="str">
        <f>IF(K7="","",K7)</f>
        <v>BENEFICENCIA NIPO BRASILEIRA DE SAO PAULO - SÃO PAULO-SP (60.992.427/0006-50)</v>
      </c>
      <c r="C25" s="83"/>
      <c r="D25" s="83"/>
      <c r="E25" s="84"/>
      <c r="F25" s="18" t="str">
        <f>IF(L7="","",L7)</f>
        <v/>
      </c>
      <c r="G25" s="18">
        <f>IF(M7="","",M7)</f>
        <v>2</v>
      </c>
      <c r="H25" s="88" t="str">
        <f>IF(N7="","",N7)</f>
        <v/>
      </c>
      <c r="K25" s="16" t="s">
        <v>413</v>
      </c>
      <c r="L25" s="1"/>
      <c r="M25" s="1">
        <v>110</v>
      </c>
    </row>
    <row r="26" spans="2:13" x14ac:dyDescent="0.25">
      <c r="B26" s="83" t="str">
        <f t="shared" ref="B26:B89" si="1">IF(K8="","",K8)</f>
        <v>COMPLEXO HOSPITALAR MUNICIPAL DE SAO BERNARDO DO CAMPO - SÃO BERNARDO DO CAMPO-SP (57.571.275/0017-60)</v>
      </c>
      <c r="C26" s="83"/>
      <c r="D26" s="83"/>
      <c r="E26" s="84"/>
      <c r="F26" s="18">
        <f t="shared" ref="F26:F89" si="2">IF(L8="","",L8)</f>
        <v>3</v>
      </c>
      <c r="G26" s="18">
        <f t="shared" ref="G26:G89" si="3">IF(M8="","",M8)</f>
        <v>19</v>
      </c>
      <c r="H26" s="88" t="str">
        <f t="shared" ref="H26:H89" si="4">IF(N8="","",N8)</f>
        <v/>
      </c>
      <c r="K26" s="16" t="s">
        <v>147</v>
      </c>
      <c r="L26" s="1">
        <v>6</v>
      </c>
      <c r="M26" s="1"/>
    </row>
    <row r="27" spans="2:13" x14ac:dyDescent="0.25">
      <c r="B27" s="83" t="str">
        <f t="shared" si="1"/>
        <v>ESHO EMPRESA DE SERVICOS HOSPITALARES - SÃO PAULO-SP (29.435.005/0099-32)</v>
      </c>
      <c r="C27" s="83"/>
      <c r="D27" s="83"/>
      <c r="E27" s="84"/>
      <c r="F27" s="18">
        <f t="shared" si="2"/>
        <v>2</v>
      </c>
      <c r="G27" s="18">
        <f t="shared" si="3"/>
        <v>8</v>
      </c>
      <c r="H27" s="88" t="str">
        <f t="shared" si="4"/>
        <v/>
      </c>
      <c r="K27" s="16" t="s">
        <v>135</v>
      </c>
      <c r="L27" s="1">
        <v>30</v>
      </c>
      <c r="M27" s="1"/>
    </row>
    <row r="28" spans="2:13" x14ac:dyDescent="0.25">
      <c r="B28" s="83" t="str">
        <f t="shared" si="1"/>
        <v>HCFMB - BOTUCATU-SP (12.474.705/0001-20)</v>
      </c>
      <c r="C28" s="83"/>
      <c r="D28" s="83"/>
      <c r="E28" s="84"/>
      <c r="F28" s="18" t="str">
        <f t="shared" si="2"/>
        <v/>
      </c>
      <c r="G28" s="18">
        <f t="shared" si="3"/>
        <v>4</v>
      </c>
      <c r="H28" s="88" t="str">
        <f t="shared" si="4"/>
        <v/>
      </c>
      <c r="K28" s="16" t="s">
        <v>131</v>
      </c>
      <c r="L28" s="1"/>
      <c r="M28" s="1">
        <v>9</v>
      </c>
    </row>
    <row r="29" spans="2:13" x14ac:dyDescent="0.25">
      <c r="B29" s="83" t="str">
        <f t="shared" si="1"/>
        <v>HOSPITAL 9 DE JULHO - SÃO PAULO-SP (60.884.855/0003-16)</v>
      </c>
      <c r="C29" s="83"/>
      <c r="D29" s="83"/>
      <c r="E29" s="84"/>
      <c r="F29" s="18">
        <f t="shared" si="2"/>
        <v>50</v>
      </c>
      <c r="G29" s="18">
        <f t="shared" si="3"/>
        <v>11</v>
      </c>
      <c r="H29" s="88" t="str">
        <f t="shared" si="4"/>
        <v/>
      </c>
      <c r="K29" s="16" t="s">
        <v>134</v>
      </c>
      <c r="L29" s="1">
        <v>25</v>
      </c>
      <c r="M29" s="1">
        <v>110</v>
      </c>
    </row>
    <row r="30" spans="2:13" x14ac:dyDescent="0.25">
      <c r="B30" s="83" t="str">
        <f t="shared" si="1"/>
        <v>HOSPITAL ALEMAO OSWALDO CRUZ - SÃO PAULO-SP (60.726.502/0001-26)</v>
      </c>
      <c r="C30" s="83"/>
      <c r="D30" s="83"/>
      <c r="E30" s="84"/>
      <c r="F30" s="18">
        <f t="shared" si="2"/>
        <v>18</v>
      </c>
      <c r="G30" s="18">
        <f t="shared" si="3"/>
        <v>10</v>
      </c>
      <c r="H30" s="88" t="str">
        <f t="shared" si="4"/>
        <v/>
      </c>
      <c r="K30" s="16" t="s">
        <v>146</v>
      </c>
      <c r="L30" s="1">
        <v>4</v>
      </c>
      <c r="M30" s="1"/>
    </row>
    <row r="31" spans="2:13" x14ac:dyDescent="0.25">
      <c r="B31" s="83" t="str">
        <f t="shared" si="1"/>
        <v>HOSPITAL ALEMAO OSWALDO CRUZ - SÃO PAULO-SP (60.726.502/0007-11)</v>
      </c>
      <c r="C31" s="83"/>
      <c r="D31" s="83"/>
      <c r="E31" s="84"/>
      <c r="F31" s="18" t="str">
        <f t="shared" si="2"/>
        <v/>
      </c>
      <c r="G31" s="18">
        <f t="shared" si="3"/>
        <v>10</v>
      </c>
      <c r="H31" s="88" t="str">
        <f t="shared" si="4"/>
        <v/>
      </c>
      <c r="K31" s="16" t="s">
        <v>506</v>
      </c>
      <c r="L31" s="1">
        <v>10</v>
      </c>
      <c r="M31" s="1"/>
    </row>
    <row r="32" spans="2:13" x14ac:dyDescent="0.25">
      <c r="B32" s="83" t="str">
        <f t="shared" si="1"/>
        <v>HOSPITAL BANDEIRANTES LTDA - SÃO PAULO-SP (21.371.777/0001-32)</v>
      </c>
      <c r="C32" s="83"/>
      <c r="D32" s="83"/>
      <c r="E32" s="84"/>
      <c r="F32" s="18">
        <f t="shared" si="2"/>
        <v>7</v>
      </c>
      <c r="G32" s="18">
        <f t="shared" si="3"/>
        <v>11</v>
      </c>
      <c r="H32" s="88" t="str">
        <f t="shared" si="4"/>
        <v/>
      </c>
      <c r="K32" s="16" t="s">
        <v>397</v>
      </c>
      <c r="L32" s="1">
        <v>3</v>
      </c>
      <c r="M32" s="1"/>
    </row>
    <row r="33" spans="2:13" x14ac:dyDescent="0.25">
      <c r="B33" s="83" t="str">
        <f t="shared" si="1"/>
        <v>HOSPITAL DE BASE - SÃO JOSÉ DO RIO PRETO-SP (60.003.761/0001-29)</v>
      </c>
      <c r="C33" s="83"/>
      <c r="D33" s="83"/>
      <c r="E33" s="84"/>
      <c r="F33" s="18">
        <f t="shared" si="2"/>
        <v>18</v>
      </c>
      <c r="G33" s="18">
        <f t="shared" si="3"/>
        <v>22</v>
      </c>
      <c r="H33" s="88" t="str">
        <f t="shared" si="4"/>
        <v/>
      </c>
      <c r="K33" s="16" t="s">
        <v>400</v>
      </c>
      <c r="L33" s="1">
        <v>4</v>
      </c>
      <c r="M33" s="1"/>
    </row>
    <row r="34" spans="2:13" x14ac:dyDescent="0.25">
      <c r="B34" s="83" t="str">
        <f t="shared" si="1"/>
        <v>HOSPITAL DO CORACAO - SÃO PAULO-SP (60.453.024/0003-90)</v>
      </c>
      <c r="C34" s="83"/>
      <c r="D34" s="83"/>
      <c r="E34" s="84"/>
      <c r="F34" s="18">
        <f t="shared" si="2"/>
        <v>8</v>
      </c>
      <c r="G34" s="18" t="str">
        <f t="shared" si="3"/>
        <v/>
      </c>
      <c r="H34" s="88" t="str">
        <f t="shared" si="4"/>
        <v/>
      </c>
      <c r="K34" s="16" t="s">
        <v>405</v>
      </c>
      <c r="L34" s="1">
        <v>70</v>
      </c>
      <c r="M34" s="1"/>
    </row>
    <row r="35" spans="2:13" x14ac:dyDescent="0.25">
      <c r="B35" s="83" t="str">
        <f t="shared" si="1"/>
        <v>HOSPITAL E MATERNIDADE SANTA JOANA S/A - SÃO PAULO-SP (60.678.604/0001-13)</v>
      </c>
      <c r="C35" s="83"/>
      <c r="D35" s="83"/>
      <c r="E35" s="84"/>
      <c r="F35" s="18" t="str">
        <f t="shared" si="2"/>
        <v/>
      </c>
      <c r="G35" s="18">
        <f t="shared" si="3"/>
        <v>35</v>
      </c>
      <c r="H35" s="88" t="str">
        <f t="shared" si="4"/>
        <v/>
      </c>
      <c r="K35" s="16" t="s">
        <v>407</v>
      </c>
      <c r="L35" s="1">
        <v>2</v>
      </c>
      <c r="M35" s="1">
        <v>10</v>
      </c>
    </row>
    <row r="36" spans="2:13" x14ac:dyDescent="0.25">
      <c r="B36" s="83" t="str">
        <f t="shared" si="1"/>
        <v>HOSPITAL INFANTIL SABARA - SÃO PAULO-SP (61.213.674/0002-40)</v>
      </c>
      <c r="C36" s="83"/>
      <c r="D36" s="83"/>
      <c r="E36" s="84"/>
      <c r="F36" s="18">
        <f t="shared" si="2"/>
        <v>3</v>
      </c>
      <c r="G36" s="18">
        <f t="shared" si="3"/>
        <v>3</v>
      </c>
      <c r="H36" s="88" t="str">
        <f t="shared" si="4"/>
        <v/>
      </c>
      <c r="K36" s="16" t="s">
        <v>412</v>
      </c>
      <c r="L36" s="1">
        <v>20</v>
      </c>
      <c r="M36" s="1"/>
    </row>
    <row r="37" spans="2:13" x14ac:dyDescent="0.25">
      <c r="B37" s="83" t="str">
        <f t="shared" si="1"/>
        <v>HOSPITAL MORIAH - SÃO PAULO-SP (19.056.055/0001-41)</v>
      </c>
      <c r="C37" s="83"/>
      <c r="D37" s="83"/>
      <c r="E37" s="84"/>
      <c r="F37" s="18">
        <f t="shared" si="2"/>
        <v>13</v>
      </c>
      <c r="G37" s="18" t="str">
        <f t="shared" si="3"/>
        <v/>
      </c>
      <c r="H37" s="88" t="str">
        <f t="shared" si="4"/>
        <v/>
      </c>
      <c r="K37" s="16" t="s">
        <v>419</v>
      </c>
      <c r="L37" s="1">
        <v>1</v>
      </c>
      <c r="M37" s="1"/>
    </row>
    <row r="38" spans="2:13" x14ac:dyDescent="0.25">
      <c r="B38" s="83" t="str">
        <f t="shared" si="1"/>
        <v>HOSPITAL SANTA CATARINA - SÃO PAULO-SP (60.922.168/0007-71)</v>
      </c>
      <c r="C38" s="83"/>
      <c r="D38" s="83"/>
      <c r="E38" s="84"/>
      <c r="F38" s="18" t="str">
        <f t="shared" si="2"/>
        <v/>
      </c>
      <c r="G38" s="18">
        <f t="shared" si="3"/>
        <v>2</v>
      </c>
      <c r="H38" s="88" t="str">
        <f t="shared" si="4"/>
        <v/>
      </c>
      <c r="K38" s="16" t="s">
        <v>420</v>
      </c>
      <c r="L38" s="1">
        <v>2</v>
      </c>
      <c r="M38" s="1"/>
    </row>
    <row r="39" spans="2:13" x14ac:dyDescent="0.25">
      <c r="B39" s="83" t="str">
        <f t="shared" si="1"/>
        <v>HOSPITAL SAO CAMILO - IPIRANGA - SÃO PAULO-SP (60.975.737/0051-10)</v>
      </c>
      <c r="C39" s="83"/>
      <c r="D39" s="83"/>
      <c r="E39" s="84"/>
      <c r="F39" s="18">
        <f t="shared" si="2"/>
        <v>4</v>
      </c>
      <c r="G39" s="18">
        <f t="shared" si="3"/>
        <v>4</v>
      </c>
      <c r="H39" s="88" t="str">
        <f t="shared" si="4"/>
        <v/>
      </c>
      <c r="K39" s="16" t="s">
        <v>429</v>
      </c>
      <c r="L39" s="1">
        <v>3</v>
      </c>
      <c r="M39" s="1"/>
    </row>
    <row r="40" spans="2:13" x14ac:dyDescent="0.25">
      <c r="B40" s="83" t="str">
        <f t="shared" si="1"/>
        <v>HOSPITAL SAO CAMILO - SANTANA - SÃO PAULO-SP (60.975.737/0012-04)</v>
      </c>
      <c r="C40" s="83"/>
      <c r="D40" s="83"/>
      <c r="E40" s="84"/>
      <c r="F40" s="18">
        <f t="shared" si="2"/>
        <v>3</v>
      </c>
      <c r="G40" s="18">
        <f t="shared" si="3"/>
        <v>3</v>
      </c>
      <c r="H40" s="88" t="str">
        <f t="shared" si="4"/>
        <v/>
      </c>
      <c r="K40" s="16" t="s">
        <v>431</v>
      </c>
      <c r="L40" s="1"/>
      <c r="M40" s="1">
        <v>2</v>
      </c>
    </row>
    <row r="41" spans="2:13" x14ac:dyDescent="0.25">
      <c r="B41" s="83" t="str">
        <f t="shared" si="1"/>
        <v>HOSPITAL SAO LUIZ UNIDADE ITAIM (REDE DOR) - SÃO PAULO-SP (06.047.087/0002-10)</v>
      </c>
      <c r="C41" s="83"/>
      <c r="D41" s="83"/>
      <c r="E41" s="84"/>
      <c r="F41" s="18">
        <f t="shared" si="2"/>
        <v>120</v>
      </c>
      <c r="G41" s="18">
        <f t="shared" si="3"/>
        <v>113</v>
      </c>
      <c r="H41" s="88" t="str">
        <f t="shared" si="4"/>
        <v/>
      </c>
      <c r="K41" s="16" t="s">
        <v>441</v>
      </c>
      <c r="L41" s="1"/>
      <c r="M41" s="1">
        <v>1</v>
      </c>
    </row>
    <row r="42" spans="2:13" x14ac:dyDescent="0.25">
      <c r="B42" s="83" t="str">
        <f t="shared" si="1"/>
        <v>HOSPITAL UNIMED - BAURU-SP (44.456.036/0003-11)</v>
      </c>
      <c r="C42" s="83"/>
      <c r="D42" s="83"/>
      <c r="E42" s="84"/>
      <c r="F42" s="18" t="str">
        <f t="shared" si="2"/>
        <v/>
      </c>
      <c r="G42" s="18">
        <f t="shared" si="3"/>
        <v>5</v>
      </c>
      <c r="H42" s="88" t="str">
        <f t="shared" si="4"/>
        <v/>
      </c>
      <c r="K42" s="16" t="s">
        <v>493</v>
      </c>
      <c r="L42" s="1">
        <v>2</v>
      </c>
      <c r="M42" s="1"/>
    </row>
    <row r="43" spans="2:13" x14ac:dyDescent="0.25">
      <c r="B43" s="83" t="str">
        <f t="shared" si="1"/>
        <v>HOSPITAL VILA NOVA STAR - SÃO PAULO-SP (28.290.788/0001-37)</v>
      </c>
      <c r="C43" s="83"/>
      <c r="D43" s="83"/>
      <c r="E43" s="84"/>
      <c r="F43" s="18" t="str">
        <f t="shared" si="2"/>
        <v/>
      </c>
      <c r="G43" s="18">
        <f t="shared" si="3"/>
        <v>110</v>
      </c>
      <c r="H43" s="88" t="str">
        <f t="shared" si="4"/>
        <v/>
      </c>
    </row>
    <row r="44" spans="2:13" x14ac:dyDescent="0.25">
      <c r="B44" s="83" t="str">
        <f t="shared" si="1"/>
        <v>IRMANDADE DA SANTA CASA DE MISERICORDIA DE SAO PAULO - SÃO PAULO-SP (62.779.145/0001-90)</v>
      </c>
      <c r="C44" s="83"/>
      <c r="D44" s="83"/>
      <c r="E44" s="84"/>
      <c r="F44" s="18">
        <f t="shared" si="2"/>
        <v>6</v>
      </c>
      <c r="G44" s="18" t="str">
        <f t="shared" si="3"/>
        <v/>
      </c>
      <c r="H44" s="88" t="str">
        <f t="shared" si="4"/>
        <v/>
      </c>
    </row>
    <row r="45" spans="2:13" x14ac:dyDescent="0.25">
      <c r="B45" s="83" t="str">
        <f t="shared" si="1"/>
        <v>REAL E BENEMERITA ASSOCIACAO PORTUGUESA DE BENEFICENCIA - SÃO PAULO-SP (61.599.908/0001-58)</v>
      </c>
      <c r="C45" s="83"/>
      <c r="D45" s="83"/>
      <c r="E45" s="84"/>
      <c r="F45" s="18">
        <f t="shared" si="2"/>
        <v>30</v>
      </c>
      <c r="G45" s="18" t="str">
        <f t="shared" si="3"/>
        <v/>
      </c>
      <c r="H45" s="88" t="str">
        <f t="shared" si="4"/>
        <v/>
      </c>
    </row>
    <row r="46" spans="2:13" x14ac:dyDescent="0.25">
      <c r="B46" s="83" t="str">
        <f t="shared" si="1"/>
        <v>SEPACO - SÃO PAULO-SP (60.961.422/0001-55)</v>
      </c>
      <c r="C46" s="83"/>
      <c r="D46" s="83"/>
      <c r="E46" s="84"/>
      <c r="F46" s="18" t="str">
        <f t="shared" si="2"/>
        <v/>
      </c>
      <c r="G46" s="18">
        <f t="shared" si="3"/>
        <v>9</v>
      </c>
      <c r="H46" s="88" t="str">
        <f t="shared" si="4"/>
        <v/>
      </c>
    </row>
    <row r="47" spans="2:13" x14ac:dyDescent="0.25">
      <c r="B47" s="83" t="str">
        <f t="shared" si="1"/>
        <v>SOC BENEFICIENTE DE SENHORAS HOSPITAL SIRIO LIBANES - SÃO PAULO-SP (61.590.410/0001-24)</v>
      </c>
      <c r="C47" s="83"/>
      <c r="D47" s="83"/>
      <c r="E47" s="84"/>
      <c r="F47" s="18">
        <f t="shared" si="2"/>
        <v>25</v>
      </c>
      <c r="G47" s="18">
        <f t="shared" si="3"/>
        <v>110</v>
      </c>
      <c r="H47" s="88" t="str">
        <f t="shared" si="4"/>
        <v/>
      </c>
    </row>
    <row r="48" spans="2:13" x14ac:dyDescent="0.25">
      <c r="B48" s="83" t="str">
        <f t="shared" si="1"/>
        <v>SOCIEDADE BENEFICENTE DE PRESIDENTE BERNARDES - SÃO PAULO-SP (19.803.199/0001-14)</v>
      </c>
      <c r="C48" s="83"/>
      <c r="D48" s="83"/>
      <c r="E48" s="84"/>
      <c r="F48" s="18">
        <f t="shared" si="2"/>
        <v>4</v>
      </c>
      <c r="G48" s="18" t="str">
        <f t="shared" si="3"/>
        <v/>
      </c>
      <c r="H48" s="88" t="str">
        <f t="shared" si="4"/>
        <v/>
      </c>
    </row>
    <row r="49" spans="2:8" x14ac:dyDescent="0.25">
      <c r="B49" s="83" t="str">
        <f t="shared" si="1"/>
        <v>NOTRE DAME INTERMEDICA SAUDE S.A. - SÃO PAULO-SP (44.649.812/0284-90)</v>
      </c>
      <c r="C49" s="83"/>
      <c r="D49" s="83"/>
      <c r="E49" s="84"/>
      <c r="F49" s="18">
        <f t="shared" si="2"/>
        <v>10</v>
      </c>
      <c r="G49" s="18" t="str">
        <f t="shared" si="3"/>
        <v/>
      </c>
      <c r="H49" s="88" t="str">
        <f t="shared" si="4"/>
        <v/>
      </c>
    </row>
    <row r="50" spans="2:8" x14ac:dyDescent="0.25">
      <c r="B50" s="83" t="str">
        <f t="shared" si="1"/>
        <v>HOSPITAL E MATERNIDADE CELSO PIERRO - CAMPINAS-SP (46.020.301/0002-69)</v>
      </c>
      <c r="C50" s="83"/>
      <c r="D50" s="83"/>
      <c r="E50" s="84"/>
      <c r="F50" s="18">
        <f t="shared" si="2"/>
        <v>3</v>
      </c>
      <c r="G50" s="18" t="str">
        <f t="shared" si="3"/>
        <v/>
      </c>
      <c r="H50" s="88" t="str">
        <f t="shared" si="4"/>
        <v/>
      </c>
    </row>
    <row r="51" spans="2:8" x14ac:dyDescent="0.25">
      <c r="B51" s="83" t="str">
        <f t="shared" si="1"/>
        <v>SANTA CASA DE MISERICORDIA DE BARRETOS - BARRETOS-SP (44.782.779/0001-10)</v>
      </c>
      <c r="C51" s="83"/>
      <c r="D51" s="83"/>
      <c r="E51" s="84"/>
      <c r="F51" s="18">
        <f t="shared" si="2"/>
        <v>4</v>
      </c>
      <c r="G51" s="18" t="str">
        <f t="shared" si="3"/>
        <v/>
      </c>
      <c r="H51" s="88" t="str">
        <f t="shared" si="4"/>
        <v/>
      </c>
    </row>
    <row r="52" spans="2:8" x14ac:dyDescent="0.25">
      <c r="B52" s="83" t="str">
        <f t="shared" si="1"/>
        <v>HOSPITAL SAO LUIZ ANALIA FRANCO (REDE DOR) - SÃO PAULO-SP (06.047.087/0001-39)</v>
      </c>
      <c r="C52" s="83"/>
      <c r="D52" s="83"/>
      <c r="E52" s="84"/>
      <c r="F52" s="18">
        <f t="shared" si="2"/>
        <v>70</v>
      </c>
      <c r="G52" s="18" t="str">
        <f t="shared" si="3"/>
        <v/>
      </c>
      <c r="H52" s="88" t="str">
        <f t="shared" si="4"/>
        <v/>
      </c>
    </row>
    <row r="53" spans="2:8" x14ac:dyDescent="0.25">
      <c r="B53" s="83" t="str">
        <f t="shared" si="1"/>
        <v>HOSPITAL AMERICA LTDA - MAUÁ-SP (48.858.450/0001-46)</v>
      </c>
      <c r="C53" s="83"/>
      <c r="D53" s="83"/>
      <c r="E53" s="84"/>
      <c r="F53" s="18">
        <f t="shared" si="2"/>
        <v>2</v>
      </c>
      <c r="G53" s="18">
        <f t="shared" si="3"/>
        <v>10</v>
      </c>
      <c r="H53" s="88" t="str">
        <f t="shared" si="4"/>
        <v/>
      </c>
    </row>
    <row r="54" spans="2:8" x14ac:dyDescent="0.25">
      <c r="B54" s="83" t="str">
        <f t="shared" si="1"/>
        <v>HOSPITAL AVICCENA S/A - SÃO PAULO-SP (72.775.745/0001-33)</v>
      </c>
      <c r="C54" s="83"/>
      <c r="D54" s="83"/>
      <c r="E54" s="84"/>
      <c r="F54" s="18">
        <f t="shared" si="2"/>
        <v>20</v>
      </c>
      <c r="G54" s="18" t="str">
        <f t="shared" si="3"/>
        <v/>
      </c>
      <c r="H54" s="88" t="str">
        <f t="shared" si="4"/>
        <v/>
      </c>
    </row>
    <row r="55" spans="2:8" x14ac:dyDescent="0.25">
      <c r="B55" s="83" t="str">
        <f t="shared" si="1"/>
        <v>HOSPITAL SAMARITANO DE CAMPINAS - CAMPINAS-SP (44.593.523/0002-45)</v>
      </c>
      <c r="C55" s="83"/>
      <c r="D55" s="83"/>
      <c r="E55" s="84"/>
      <c r="F55" s="18">
        <f t="shared" si="2"/>
        <v>1</v>
      </c>
      <c r="G55" s="18" t="str">
        <f t="shared" si="3"/>
        <v/>
      </c>
      <c r="H55" s="88" t="str">
        <f t="shared" si="4"/>
        <v/>
      </c>
    </row>
    <row r="56" spans="2:8" x14ac:dyDescent="0.25">
      <c r="B56" s="83" t="str">
        <f t="shared" si="1"/>
        <v>HOSPITAL SAMARITANO - SOROCABA-SP (71.491.732/0001-70)</v>
      </c>
      <c r="C56" s="83"/>
      <c r="D56" s="83"/>
      <c r="E56" s="84"/>
      <c r="F56" s="18">
        <f t="shared" si="2"/>
        <v>2</v>
      </c>
      <c r="G56" s="18" t="str">
        <f t="shared" si="3"/>
        <v/>
      </c>
      <c r="H56" s="88" t="str">
        <f t="shared" si="4"/>
        <v/>
      </c>
    </row>
    <row r="57" spans="2:8" x14ac:dyDescent="0.25">
      <c r="B57" s="83" t="str">
        <f t="shared" si="1"/>
        <v>AMICO SAUDE LTDA - SÃO PAULO-SP (51.722.957/0005-06)</v>
      </c>
      <c r="C57" s="83"/>
      <c r="D57" s="83"/>
      <c r="E57" s="84"/>
      <c r="F57" s="18">
        <f t="shared" si="2"/>
        <v>3</v>
      </c>
      <c r="G57" s="18" t="str">
        <f t="shared" si="3"/>
        <v/>
      </c>
      <c r="H57" s="88" t="str">
        <f t="shared" si="4"/>
        <v/>
      </c>
    </row>
    <row r="58" spans="2:8" x14ac:dyDescent="0.25">
      <c r="B58" s="83" t="str">
        <f t="shared" si="1"/>
        <v>HOSPITAL SANTA CRUZ - SÃO PAULO-SP (60.552.098/0001-11)</v>
      </c>
      <c r="C58" s="83"/>
      <c r="D58" s="83"/>
      <c r="E58" s="84"/>
      <c r="F58" s="18" t="str">
        <f t="shared" si="2"/>
        <v/>
      </c>
      <c r="G58" s="18">
        <f t="shared" si="3"/>
        <v>2</v>
      </c>
      <c r="H58" s="88" t="str">
        <f t="shared" si="4"/>
        <v/>
      </c>
    </row>
    <row r="59" spans="2:8" x14ac:dyDescent="0.25">
      <c r="B59" s="83" t="str">
        <f t="shared" si="1"/>
        <v>UFAPE EXCELENCIA VETERINARIA - SÃO PAULO-SP (13.715.216/0001-85)</v>
      </c>
      <c r="C59" s="83"/>
      <c r="D59" s="83"/>
      <c r="E59" s="84"/>
      <c r="F59" s="18" t="str">
        <f t="shared" si="2"/>
        <v/>
      </c>
      <c r="G59" s="18">
        <f t="shared" si="3"/>
        <v>1</v>
      </c>
      <c r="H59" s="88" t="str">
        <f t="shared" si="4"/>
        <v/>
      </c>
    </row>
    <row r="60" spans="2:8" x14ac:dyDescent="0.25">
      <c r="B60" s="83" t="str">
        <f t="shared" si="1"/>
        <v>HOSPITAL UNIMED - UNIDADE ANCHIETA - JUNDIAÍ-SP (56.727.134/0012-16)</v>
      </c>
      <c r="C60" s="83"/>
      <c r="D60" s="83"/>
      <c r="E60" s="84"/>
      <c r="F60" s="18">
        <f t="shared" si="2"/>
        <v>2</v>
      </c>
      <c r="G60" s="18" t="str">
        <f t="shared" si="3"/>
        <v/>
      </c>
      <c r="H60" s="88" t="str">
        <f t="shared" si="4"/>
        <v/>
      </c>
    </row>
    <row r="61" spans="2:8" x14ac:dyDescent="0.25">
      <c r="B61" s="83" t="str">
        <f t="shared" si="1"/>
        <v/>
      </c>
      <c r="C61" s="83"/>
      <c r="D61" s="83"/>
      <c r="E61" s="84"/>
      <c r="F61" s="18" t="str">
        <f t="shared" si="2"/>
        <v/>
      </c>
      <c r="G61" s="18" t="str">
        <f t="shared" si="3"/>
        <v/>
      </c>
      <c r="H61" s="88" t="str">
        <f t="shared" si="4"/>
        <v/>
      </c>
    </row>
    <row r="62" spans="2:8" x14ac:dyDescent="0.25">
      <c r="B62" s="83" t="str">
        <f t="shared" si="1"/>
        <v/>
      </c>
      <c r="C62" s="83"/>
      <c r="D62" s="83"/>
      <c r="E62" s="84"/>
      <c r="F62" s="18" t="str">
        <f t="shared" si="2"/>
        <v/>
      </c>
      <c r="G62" s="18" t="str">
        <f t="shared" si="3"/>
        <v/>
      </c>
      <c r="H62" s="88" t="str">
        <f t="shared" si="4"/>
        <v/>
      </c>
    </row>
    <row r="63" spans="2:8" x14ac:dyDescent="0.25">
      <c r="B63" s="83" t="str">
        <f t="shared" si="1"/>
        <v/>
      </c>
      <c r="C63" s="83"/>
      <c r="D63" s="83"/>
      <c r="E63" s="84"/>
      <c r="F63" s="18" t="str">
        <f t="shared" si="2"/>
        <v/>
      </c>
      <c r="G63" s="18" t="str">
        <f t="shared" si="3"/>
        <v/>
      </c>
      <c r="H63" s="88" t="str">
        <f t="shared" si="4"/>
        <v/>
      </c>
    </row>
    <row r="64" spans="2:8" x14ac:dyDescent="0.25">
      <c r="B64" s="83" t="str">
        <f t="shared" si="1"/>
        <v/>
      </c>
      <c r="C64" s="83"/>
      <c r="D64" s="83"/>
      <c r="E64" s="84"/>
      <c r="F64" s="18" t="str">
        <f t="shared" si="2"/>
        <v/>
      </c>
      <c r="G64" s="18" t="str">
        <f t="shared" si="3"/>
        <v/>
      </c>
      <c r="H64" s="88" t="str">
        <f t="shared" si="4"/>
        <v/>
      </c>
    </row>
    <row r="65" spans="2:8" x14ac:dyDescent="0.25">
      <c r="B65" s="83" t="str">
        <f t="shared" si="1"/>
        <v/>
      </c>
      <c r="C65" s="83"/>
      <c r="D65" s="83"/>
      <c r="E65" s="84"/>
      <c r="F65" s="18" t="str">
        <f t="shared" si="2"/>
        <v/>
      </c>
      <c r="G65" s="18" t="str">
        <f t="shared" si="3"/>
        <v/>
      </c>
      <c r="H65" s="88" t="str">
        <f t="shared" si="4"/>
        <v/>
      </c>
    </row>
    <row r="66" spans="2:8" x14ac:dyDescent="0.25">
      <c r="B66" s="83" t="str">
        <f t="shared" si="1"/>
        <v/>
      </c>
      <c r="C66" s="83"/>
      <c r="D66" s="83"/>
      <c r="E66" s="84"/>
      <c r="F66" s="18" t="str">
        <f t="shared" si="2"/>
        <v/>
      </c>
      <c r="G66" s="18" t="str">
        <f t="shared" si="3"/>
        <v/>
      </c>
      <c r="H66" s="88" t="str">
        <f t="shared" si="4"/>
        <v/>
      </c>
    </row>
    <row r="67" spans="2:8" x14ac:dyDescent="0.25">
      <c r="B67" s="83" t="str">
        <f t="shared" si="1"/>
        <v/>
      </c>
      <c r="C67" s="83"/>
      <c r="D67" s="83"/>
      <c r="E67" s="84"/>
      <c r="F67" s="18" t="str">
        <f t="shared" si="2"/>
        <v/>
      </c>
      <c r="G67" s="18" t="str">
        <f t="shared" si="3"/>
        <v/>
      </c>
      <c r="H67" s="88" t="str">
        <f t="shared" si="4"/>
        <v/>
      </c>
    </row>
    <row r="68" spans="2:8" x14ac:dyDescent="0.25">
      <c r="B68" s="83" t="str">
        <f t="shared" si="1"/>
        <v/>
      </c>
      <c r="C68" s="83"/>
      <c r="D68" s="83"/>
      <c r="E68" s="84"/>
      <c r="F68" s="18" t="str">
        <f t="shared" si="2"/>
        <v/>
      </c>
      <c r="G68" s="18" t="str">
        <f t="shared" si="3"/>
        <v/>
      </c>
      <c r="H68" s="88" t="str">
        <f t="shared" si="4"/>
        <v/>
      </c>
    </row>
    <row r="69" spans="2:8" x14ac:dyDescent="0.25">
      <c r="B69" s="83" t="str">
        <f t="shared" si="1"/>
        <v/>
      </c>
      <c r="C69" s="83"/>
      <c r="D69" s="83"/>
      <c r="E69" s="84"/>
      <c r="F69" s="18" t="str">
        <f t="shared" si="2"/>
        <v/>
      </c>
      <c r="G69" s="18" t="str">
        <f t="shared" si="3"/>
        <v/>
      </c>
      <c r="H69" s="88" t="str">
        <f t="shared" si="4"/>
        <v/>
      </c>
    </row>
    <row r="70" spans="2:8" x14ac:dyDescent="0.25">
      <c r="B70" s="83" t="str">
        <f t="shared" si="1"/>
        <v/>
      </c>
      <c r="C70" s="83"/>
      <c r="D70" s="83"/>
      <c r="E70" s="84"/>
      <c r="F70" s="18" t="str">
        <f t="shared" si="2"/>
        <v/>
      </c>
      <c r="G70" s="18" t="str">
        <f t="shared" si="3"/>
        <v/>
      </c>
      <c r="H70" s="88" t="str">
        <f t="shared" si="4"/>
        <v/>
      </c>
    </row>
    <row r="71" spans="2:8" x14ac:dyDescent="0.25">
      <c r="B71" s="83" t="str">
        <f t="shared" si="1"/>
        <v/>
      </c>
      <c r="C71" s="83"/>
      <c r="D71" s="83"/>
      <c r="E71" s="84"/>
      <c r="F71" s="18" t="str">
        <f t="shared" si="2"/>
        <v/>
      </c>
      <c r="G71" s="18" t="str">
        <f t="shared" si="3"/>
        <v/>
      </c>
      <c r="H71" s="88" t="str">
        <f t="shared" si="4"/>
        <v/>
      </c>
    </row>
    <row r="72" spans="2:8" x14ac:dyDescent="0.25">
      <c r="B72" s="83" t="str">
        <f t="shared" si="1"/>
        <v/>
      </c>
      <c r="C72" s="83"/>
      <c r="D72" s="83"/>
      <c r="E72" s="84"/>
      <c r="F72" s="18" t="str">
        <f t="shared" si="2"/>
        <v/>
      </c>
      <c r="G72" s="18" t="str">
        <f t="shared" si="3"/>
        <v/>
      </c>
      <c r="H72" s="88" t="str">
        <f t="shared" si="4"/>
        <v/>
      </c>
    </row>
    <row r="73" spans="2:8" x14ac:dyDescent="0.25">
      <c r="B73" s="83" t="str">
        <f t="shared" si="1"/>
        <v/>
      </c>
      <c r="C73" s="83"/>
      <c r="D73" s="83"/>
      <c r="E73" s="84"/>
      <c r="F73" s="18" t="str">
        <f t="shared" si="2"/>
        <v/>
      </c>
      <c r="G73" s="18" t="str">
        <f t="shared" si="3"/>
        <v/>
      </c>
      <c r="H73" s="88" t="str">
        <f t="shared" si="4"/>
        <v/>
      </c>
    </row>
    <row r="74" spans="2:8" x14ac:dyDescent="0.25">
      <c r="B74" s="83" t="str">
        <f t="shared" si="1"/>
        <v/>
      </c>
      <c r="C74" s="83"/>
      <c r="D74" s="83"/>
      <c r="E74" s="84"/>
      <c r="F74" s="18" t="str">
        <f t="shared" si="2"/>
        <v/>
      </c>
      <c r="G74" s="18" t="str">
        <f t="shared" si="3"/>
        <v/>
      </c>
      <c r="H74" s="88" t="str">
        <f t="shared" si="4"/>
        <v/>
      </c>
    </row>
    <row r="75" spans="2:8" x14ac:dyDescent="0.25">
      <c r="B75" s="83" t="str">
        <f t="shared" si="1"/>
        <v/>
      </c>
      <c r="C75" s="83"/>
      <c r="D75" s="83"/>
      <c r="E75" s="84"/>
      <c r="F75" s="18" t="str">
        <f t="shared" si="2"/>
        <v/>
      </c>
      <c r="G75" s="18" t="str">
        <f t="shared" si="3"/>
        <v/>
      </c>
      <c r="H75" s="88" t="str">
        <f t="shared" si="4"/>
        <v/>
      </c>
    </row>
    <row r="76" spans="2:8" x14ac:dyDescent="0.25">
      <c r="B76" s="83" t="str">
        <f t="shared" si="1"/>
        <v/>
      </c>
      <c r="C76" s="83"/>
      <c r="D76" s="83"/>
      <c r="E76" s="84"/>
      <c r="F76" s="18" t="str">
        <f t="shared" si="2"/>
        <v/>
      </c>
      <c r="G76" s="18" t="str">
        <f t="shared" si="3"/>
        <v/>
      </c>
      <c r="H76" s="88" t="str">
        <f t="shared" si="4"/>
        <v/>
      </c>
    </row>
    <row r="77" spans="2:8" x14ac:dyDescent="0.25">
      <c r="B77" s="83" t="str">
        <f t="shared" si="1"/>
        <v/>
      </c>
      <c r="C77" s="83"/>
      <c r="D77" s="83"/>
      <c r="E77" s="84"/>
      <c r="F77" s="18" t="str">
        <f t="shared" si="2"/>
        <v/>
      </c>
      <c r="G77" s="18" t="str">
        <f t="shared" si="3"/>
        <v/>
      </c>
      <c r="H77" s="88" t="str">
        <f t="shared" si="4"/>
        <v/>
      </c>
    </row>
    <row r="78" spans="2:8" x14ac:dyDescent="0.25">
      <c r="B78" s="83" t="str">
        <f t="shared" si="1"/>
        <v/>
      </c>
      <c r="C78" s="83"/>
      <c r="D78" s="83"/>
      <c r="E78" s="84"/>
      <c r="F78" s="18" t="str">
        <f t="shared" si="2"/>
        <v/>
      </c>
      <c r="G78" s="18" t="str">
        <f t="shared" si="3"/>
        <v/>
      </c>
      <c r="H78" s="88" t="str">
        <f t="shared" si="4"/>
        <v/>
      </c>
    </row>
    <row r="79" spans="2:8" x14ac:dyDescent="0.25">
      <c r="B79" s="83" t="str">
        <f t="shared" si="1"/>
        <v/>
      </c>
      <c r="C79" s="83"/>
      <c r="D79" s="83"/>
      <c r="E79" s="84"/>
      <c r="F79" s="18" t="str">
        <f t="shared" si="2"/>
        <v/>
      </c>
      <c r="G79" s="18" t="str">
        <f t="shared" si="3"/>
        <v/>
      </c>
      <c r="H79" s="88" t="str">
        <f t="shared" si="4"/>
        <v/>
      </c>
    </row>
    <row r="80" spans="2:8" x14ac:dyDescent="0.25">
      <c r="B80" s="83" t="str">
        <f t="shared" si="1"/>
        <v/>
      </c>
      <c r="C80" s="83"/>
      <c r="D80" s="83"/>
      <c r="E80" s="84"/>
      <c r="F80" s="18" t="str">
        <f t="shared" si="2"/>
        <v/>
      </c>
      <c r="G80" s="18" t="str">
        <f t="shared" si="3"/>
        <v/>
      </c>
      <c r="H80" s="88" t="str">
        <f t="shared" si="4"/>
        <v/>
      </c>
    </row>
    <row r="81" spans="2:8" x14ac:dyDescent="0.25">
      <c r="B81" s="83" t="str">
        <f t="shared" si="1"/>
        <v/>
      </c>
      <c r="C81" s="83"/>
      <c r="D81" s="83"/>
      <c r="E81" s="84"/>
      <c r="F81" s="18" t="str">
        <f t="shared" si="2"/>
        <v/>
      </c>
      <c r="G81" s="18" t="str">
        <f t="shared" si="3"/>
        <v/>
      </c>
      <c r="H81" s="88" t="str">
        <f t="shared" si="4"/>
        <v/>
      </c>
    </row>
    <row r="82" spans="2:8" x14ac:dyDescent="0.25">
      <c r="B82" s="83" t="str">
        <f t="shared" si="1"/>
        <v/>
      </c>
      <c r="C82" s="83"/>
      <c r="D82" s="83"/>
      <c r="E82" s="84"/>
      <c r="F82" s="18" t="str">
        <f t="shared" si="2"/>
        <v/>
      </c>
      <c r="G82" s="18" t="str">
        <f t="shared" si="3"/>
        <v/>
      </c>
      <c r="H82" s="88" t="str">
        <f t="shared" si="4"/>
        <v/>
      </c>
    </row>
    <row r="83" spans="2:8" x14ac:dyDescent="0.25">
      <c r="B83" s="83" t="str">
        <f t="shared" si="1"/>
        <v/>
      </c>
      <c r="C83" s="83"/>
      <c r="D83" s="83"/>
      <c r="E83" s="84"/>
      <c r="F83" s="18" t="str">
        <f t="shared" si="2"/>
        <v/>
      </c>
      <c r="G83" s="18" t="str">
        <f t="shared" si="3"/>
        <v/>
      </c>
      <c r="H83" s="88" t="str">
        <f t="shared" si="4"/>
        <v/>
      </c>
    </row>
    <row r="84" spans="2:8" x14ac:dyDescent="0.25">
      <c r="B84" s="83" t="str">
        <f t="shared" si="1"/>
        <v/>
      </c>
      <c r="C84" s="83"/>
      <c r="D84" s="83"/>
      <c r="E84" s="84"/>
      <c r="F84" s="18" t="str">
        <f t="shared" si="2"/>
        <v/>
      </c>
      <c r="G84" s="18" t="str">
        <f t="shared" si="3"/>
        <v/>
      </c>
      <c r="H84" s="88" t="str">
        <f t="shared" si="4"/>
        <v/>
      </c>
    </row>
    <row r="85" spans="2:8" x14ac:dyDescent="0.25">
      <c r="B85" s="83" t="str">
        <f t="shared" si="1"/>
        <v/>
      </c>
      <c r="C85" s="83"/>
      <c r="D85" s="83"/>
      <c r="E85" s="84"/>
      <c r="F85" s="18" t="str">
        <f t="shared" si="2"/>
        <v/>
      </c>
      <c r="G85" s="18" t="str">
        <f t="shared" si="3"/>
        <v/>
      </c>
      <c r="H85" s="88" t="str">
        <f t="shared" si="4"/>
        <v/>
      </c>
    </row>
    <row r="86" spans="2:8" x14ac:dyDescent="0.25">
      <c r="B86" s="83" t="str">
        <f t="shared" si="1"/>
        <v/>
      </c>
      <c r="C86" s="83"/>
      <c r="D86" s="83"/>
      <c r="E86" s="84"/>
      <c r="F86" s="18" t="str">
        <f t="shared" si="2"/>
        <v/>
      </c>
      <c r="G86" s="18" t="str">
        <f t="shared" si="3"/>
        <v/>
      </c>
      <c r="H86" s="88" t="str">
        <f t="shared" si="4"/>
        <v/>
      </c>
    </row>
    <row r="87" spans="2:8" x14ac:dyDescent="0.25">
      <c r="B87" s="83" t="str">
        <f t="shared" si="1"/>
        <v/>
      </c>
      <c r="C87" s="83"/>
      <c r="D87" s="83"/>
      <c r="E87" s="84"/>
      <c r="F87" s="18" t="str">
        <f t="shared" si="2"/>
        <v/>
      </c>
      <c r="G87" s="18" t="str">
        <f t="shared" si="3"/>
        <v/>
      </c>
      <c r="H87" s="88" t="str">
        <f t="shared" si="4"/>
        <v/>
      </c>
    </row>
    <row r="88" spans="2:8" x14ac:dyDescent="0.25">
      <c r="B88" s="83" t="str">
        <f t="shared" si="1"/>
        <v/>
      </c>
      <c r="C88" s="83"/>
      <c r="D88" s="83"/>
      <c r="E88" s="84"/>
      <c r="F88" s="18" t="str">
        <f t="shared" si="2"/>
        <v/>
      </c>
      <c r="G88" s="18" t="str">
        <f t="shared" si="3"/>
        <v/>
      </c>
      <c r="H88" s="88" t="str">
        <f t="shared" si="4"/>
        <v/>
      </c>
    </row>
    <row r="89" spans="2:8" x14ac:dyDescent="0.25">
      <c r="B89" s="83" t="str">
        <f t="shared" si="1"/>
        <v/>
      </c>
      <c r="C89" s="83"/>
      <c r="D89" s="83"/>
      <c r="E89" s="84"/>
      <c r="F89" s="18" t="str">
        <f t="shared" si="2"/>
        <v/>
      </c>
      <c r="G89" s="18" t="str">
        <f t="shared" si="3"/>
        <v/>
      </c>
      <c r="H89" s="88" t="str">
        <f t="shared" si="4"/>
        <v/>
      </c>
    </row>
    <row r="90" spans="2:8" x14ac:dyDescent="0.25">
      <c r="B90" s="83" t="str">
        <f t="shared" ref="B90:B153" si="5">IF(K72="","",K72)</f>
        <v/>
      </c>
      <c r="C90" s="83"/>
      <c r="D90" s="83"/>
      <c r="E90" s="84"/>
      <c r="F90" s="18" t="str">
        <f t="shared" ref="F90:F153" si="6">IF(L72="","",L72)</f>
        <v/>
      </c>
      <c r="G90" s="18" t="str">
        <f t="shared" ref="G90:G153" si="7">IF(M72="","",M72)</f>
        <v/>
      </c>
      <c r="H90" s="88" t="str">
        <f t="shared" ref="H90:H153" si="8">IF(N72="","",N72)</f>
        <v/>
      </c>
    </row>
    <row r="91" spans="2:8" x14ac:dyDescent="0.25">
      <c r="B91" s="83" t="str">
        <f t="shared" si="5"/>
        <v/>
      </c>
      <c r="C91" s="83"/>
      <c r="D91" s="83"/>
      <c r="E91" s="84"/>
      <c r="F91" s="18" t="str">
        <f t="shared" si="6"/>
        <v/>
      </c>
      <c r="G91" s="18" t="str">
        <f t="shared" si="7"/>
        <v/>
      </c>
      <c r="H91" s="88" t="str">
        <f t="shared" si="8"/>
        <v/>
      </c>
    </row>
    <row r="92" spans="2:8" x14ac:dyDescent="0.25">
      <c r="B92" s="83" t="str">
        <f t="shared" si="5"/>
        <v/>
      </c>
      <c r="C92" s="83"/>
      <c r="D92" s="83"/>
      <c r="E92" s="84"/>
      <c r="F92" s="18" t="str">
        <f t="shared" si="6"/>
        <v/>
      </c>
      <c r="G92" s="18" t="str">
        <f t="shared" si="7"/>
        <v/>
      </c>
      <c r="H92" s="88" t="str">
        <f t="shared" si="8"/>
        <v/>
      </c>
    </row>
    <row r="93" spans="2:8" x14ac:dyDescent="0.25">
      <c r="B93" s="83" t="str">
        <f t="shared" si="5"/>
        <v/>
      </c>
      <c r="C93" s="83"/>
      <c r="D93" s="83"/>
      <c r="E93" s="84"/>
      <c r="F93" s="18" t="str">
        <f t="shared" si="6"/>
        <v/>
      </c>
      <c r="G93" s="18" t="str">
        <f t="shared" si="7"/>
        <v/>
      </c>
      <c r="H93" s="88" t="str">
        <f t="shared" si="8"/>
        <v/>
      </c>
    </row>
    <row r="94" spans="2:8" x14ac:dyDescent="0.25">
      <c r="B94" s="83" t="str">
        <f t="shared" si="5"/>
        <v/>
      </c>
      <c r="C94" s="83"/>
      <c r="D94" s="83"/>
      <c r="E94" s="84"/>
      <c r="F94" s="18" t="str">
        <f t="shared" si="6"/>
        <v/>
      </c>
      <c r="G94" s="18" t="str">
        <f t="shared" si="7"/>
        <v/>
      </c>
      <c r="H94" s="88" t="str">
        <f t="shared" si="8"/>
        <v/>
      </c>
    </row>
    <row r="95" spans="2:8" x14ac:dyDescent="0.25">
      <c r="B95" s="83" t="str">
        <f t="shared" si="5"/>
        <v/>
      </c>
      <c r="C95" s="83"/>
      <c r="D95" s="83"/>
      <c r="E95" s="84"/>
      <c r="F95" s="18" t="str">
        <f t="shared" si="6"/>
        <v/>
      </c>
      <c r="G95" s="18" t="str">
        <f t="shared" si="7"/>
        <v/>
      </c>
      <c r="H95" s="88" t="str">
        <f t="shared" si="8"/>
        <v/>
      </c>
    </row>
    <row r="96" spans="2:8" x14ac:dyDescent="0.25">
      <c r="B96" s="83" t="str">
        <f t="shared" si="5"/>
        <v/>
      </c>
      <c r="C96" s="83"/>
      <c r="D96" s="83"/>
      <c r="E96" s="84"/>
      <c r="F96" s="18" t="str">
        <f t="shared" si="6"/>
        <v/>
      </c>
      <c r="G96" s="18" t="str">
        <f t="shared" si="7"/>
        <v/>
      </c>
      <c r="H96" s="88" t="str">
        <f t="shared" si="8"/>
        <v/>
      </c>
    </row>
    <row r="97" spans="2:8" x14ac:dyDescent="0.25">
      <c r="B97" s="83" t="str">
        <f t="shared" si="5"/>
        <v/>
      </c>
      <c r="C97" s="83"/>
      <c r="D97" s="83"/>
      <c r="E97" s="84"/>
      <c r="F97" s="18" t="str">
        <f t="shared" si="6"/>
        <v/>
      </c>
      <c r="G97" s="18" t="str">
        <f t="shared" si="7"/>
        <v/>
      </c>
      <c r="H97" s="88" t="str">
        <f t="shared" si="8"/>
        <v/>
      </c>
    </row>
    <row r="98" spans="2:8" x14ac:dyDescent="0.25">
      <c r="B98" s="83" t="str">
        <f t="shared" si="5"/>
        <v/>
      </c>
      <c r="C98" s="83"/>
      <c r="D98" s="83"/>
      <c r="E98" s="84"/>
      <c r="F98" s="18" t="str">
        <f t="shared" si="6"/>
        <v/>
      </c>
      <c r="G98" s="18" t="str">
        <f t="shared" si="7"/>
        <v/>
      </c>
      <c r="H98" s="88" t="str">
        <f t="shared" si="8"/>
        <v/>
      </c>
    </row>
    <row r="99" spans="2:8" x14ac:dyDescent="0.25">
      <c r="B99" s="83" t="str">
        <f t="shared" si="5"/>
        <v/>
      </c>
      <c r="C99" s="83"/>
      <c r="D99" s="83"/>
      <c r="E99" s="84"/>
      <c r="F99" s="18" t="str">
        <f t="shared" si="6"/>
        <v/>
      </c>
      <c r="G99" s="18" t="str">
        <f t="shared" si="7"/>
        <v/>
      </c>
      <c r="H99" s="88" t="str">
        <f t="shared" si="8"/>
        <v/>
      </c>
    </row>
    <row r="100" spans="2:8" x14ac:dyDescent="0.25">
      <c r="B100" s="83" t="str">
        <f t="shared" si="5"/>
        <v/>
      </c>
      <c r="C100" s="83"/>
      <c r="D100" s="83"/>
      <c r="E100" s="84"/>
      <c r="F100" s="18" t="str">
        <f t="shared" si="6"/>
        <v/>
      </c>
      <c r="G100" s="18" t="str">
        <f t="shared" si="7"/>
        <v/>
      </c>
      <c r="H100" s="88" t="str">
        <f t="shared" si="8"/>
        <v/>
      </c>
    </row>
    <row r="101" spans="2:8" x14ac:dyDescent="0.25">
      <c r="B101" s="83" t="str">
        <f t="shared" si="5"/>
        <v/>
      </c>
      <c r="C101" s="83"/>
      <c r="D101" s="83"/>
      <c r="E101" s="84"/>
      <c r="F101" s="18" t="str">
        <f t="shared" si="6"/>
        <v/>
      </c>
      <c r="G101" s="18" t="str">
        <f t="shared" si="7"/>
        <v/>
      </c>
      <c r="H101" s="88" t="str">
        <f t="shared" si="8"/>
        <v/>
      </c>
    </row>
    <row r="102" spans="2:8" x14ac:dyDescent="0.25">
      <c r="B102" s="83" t="str">
        <f t="shared" si="5"/>
        <v/>
      </c>
      <c r="C102" s="83"/>
      <c r="D102" s="83"/>
      <c r="E102" s="84"/>
      <c r="F102" s="18" t="str">
        <f t="shared" si="6"/>
        <v/>
      </c>
      <c r="G102" s="18" t="str">
        <f t="shared" si="7"/>
        <v/>
      </c>
      <c r="H102" s="88" t="str">
        <f t="shared" si="8"/>
        <v/>
      </c>
    </row>
    <row r="103" spans="2:8" x14ac:dyDescent="0.25">
      <c r="B103" s="83" t="str">
        <f t="shared" si="5"/>
        <v/>
      </c>
      <c r="C103" s="83"/>
      <c r="D103" s="83"/>
      <c r="E103" s="84"/>
      <c r="F103" s="18" t="str">
        <f t="shared" si="6"/>
        <v/>
      </c>
      <c r="G103" s="18" t="str">
        <f t="shared" si="7"/>
        <v/>
      </c>
      <c r="H103" s="88" t="str">
        <f t="shared" si="8"/>
        <v/>
      </c>
    </row>
    <row r="104" spans="2:8" x14ac:dyDescent="0.25">
      <c r="B104" s="83" t="str">
        <f t="shared" si="5"/>
        <v/>
      </c>
      <c r="C104" s="83"/>
      <c r="D104" s="83"/>
      <c r="E104" s="84"/>
      <c r="F104" s="18" t="str">
        <f t="shared" si="6"/>
        <v/>
      </c>
      <c r="G104" s="18" t="str">
        <f t="shared" si="7"/>
        <v/>
      </c>
      <c r="H104" s="88" t="str">
        <f t="shared" si="8"/>
        <v/>
      </c>
    </row>
    <row r="105" spans="2:8" x14ac:dyDescent="0.25">
      <c r="B105" s="83" t="str">
        <f t="shared" si="5"/>
        <v/>
      </c>
      <c r="C105" s="83"/>
      <c r="D105" s="83"/>
      <c r="E105" s="84"/>
      <c r="F105" s="18" t="str">
        <f t="shared" si="6"/>
        <v/>
      </c>
      <c r="G105" s="18" t="str">
        <f t="shared" si="7"/>
        <v/>
      </c>
      <c r="H105" s="88" t="str">
        <f t="shared" si="8"/>
        <v/>
      </c>
    </row>
    <row r="106" spans="2:8" x14ac:dyDescent="0.25">
      <c r="B106" s="83" t="str">
        <f t="shared" si="5"/>
        <v/>
      </c>
      <c r="C106" s="83"/>
      <c r="D106" s="83"/>
      <c r="E106" s="84"/>
      <c r="F106" s="18" t="str">
        <f t="shared" si="6"/>
        <v/>
      </c>
      <c r="G106" s="18" t="str">
        <f t="shared" si="7"/>
        <v/>
      </c>
      <c r="H106" s="88" t="str">
        <f t="shared" si="8"/>
        <v/>
      </c>
    </row>
    <row r="107" spans="2:8" x14ac:dyDescent="0.25">
      <c r="B107" s="83" t="str">
        <f t="shared" si="5"/>
        <v/>
      </c>
      <c r="C107" s="83"/>
      <c r="D107" s="83"/>
      <c r="E107" s="84"/>
      <c r="F107" s="18" t="str">
        <f t="shared" si="6"/>
        <v/>
      </c>
      <c r="G107" s="18" t="str">
        <f t="shared" si="7"/>
        <v/>
      </c>
      <c r="H107" s="88" t="str">
        <f t="shared" si="8"/>
        <v/>
      </c>
    </row>
    <row r="108" spans="2:8" x14ac:dyDescent="0.25">
      <c r="B108" s="83" t="str">
        <f t="shared" si="5"/>
        <v/>
      </c>
      <c r="C108" s="83"/>
      <c r="D108" s="83"/>
      <c r="E108" s="84"/>
      <c r="F108" s="18" t="str">
        <f t="shared" si="6"/>
        <v/>
      </c>
      <c r="G108" s="18" t="str">
        <f t="shared" si="7"/>
        <v/>
      </c>
      <c r="H108" s="88" t="str">
        <f t="shared" si="8"/>
        <v/>
      </c>
    </row>
    <row r="109" spans="2:8" x14ac:dyDescent="0.25">
      <c r="B109" s="83" t="str">
        <f t="shared" si="5"/>
        <v/>
      </c>
      <c r="C109" s="83"/>
      <c r="D109" s="83"/>
      <c r="E109" s="84"/>
      <c r="F109" s="18" t="str">
        <f t="shared" si="6"/>
        <v/>
      </c>
      <c r="G109" s="18" t="str">
        <f t="shared" si="7"/>
        <v/>
      </c>
      <c r="H109" s="88" t="str">
        <f t="shared" si="8"/>
        <v/>
      </c>
    </row>
    <row r="110" spans="2:8" x14ac:dyDescent="0.25">
      <c r="B110" s="83" t="str">
        <f t="shared" si="5"/>
        <v/>
      </c>
      <c r="C110" s="83"/>
      <c r="D110" s="83"/>
      <c r="E110" s="84"/>
      <c r="F110" s="18" t="str">
        <f t="shared" si="6"/>
        <v/>
      </c>
      <c r="G110" s="18" t="str">
        <f t="shared" si="7"/>
        <v/>
      </c>
      <c r="H110" s="88" t="str">
        <f t="shared" si="8"/>
        <v/>
      </c>
    </row>
    <row r="111" spans="2:8" x14ac:dyDescent="0.25">
      <c r="B111" s="83" t="str">
        <f t="shared" si="5"/>
        <v/>
      </c>
      <c r="C111" s="83"/>
      <c r="D111" s="83"/>
      <c r="E111" s="84"/>
      <c r="F111" s="18" t="str">
        <f t="shared" si="6"/>
        <v/>
      </c>
      <c r="G111" s="18" t="str">
        <f t="shared" si="7"/>
        <v/>
      </c>
      <c r="H111" s="88" t="str">
        <f t="shared" si="8"/>
        <v/>
      </c>
    </row>
    <row r="112" spans="2:8" x14ac:dyDescent="0.25">
      <c r="B112" s="83" t="str">
        <f t="shared" si="5"/>
        <v/>
      </c>
      <c r="C112" s="83"/>
      <c r="D112" s="83"/>
      <c r="E112" s="84"/>
      <c r="F112" s="18" t="str">
        <f t="shared" si="6"/>
        <v/>
      </c>
      <c r="G112" s="18" t="str">
        <f t="shared" si="7"/>
        <v/>
      </c>
      <c r="H112" s="88" t="str">
        <f t="shared" si="8"/>
        <v/>
      </c>
    </row>
    <row r="113" spans="2:8" x14ac:dyDescent="0.25">
      <c r="B113" s="83" t="str">
        <f t="shared" si="5"/>
        <v/>
      </c>
      <c r="C113" s="83"/>
      <c r="D113" s="83"/>
      <c r="E113" s="84"/>
      <c r="F113" s="18" t="str">
        <f t="shared" si="6"/>
        <v/>
      </c>
      <c r="G113" s="18" t="str">
        <f t="shared" si="7"/>
        <v/>
      </c>
      <c r="H113" s="88" t="str">
        <f t="shared" si="8"/>
        <v/>
      </c>
    </row>
    <row r="114" spans="2:8" x14ac:dyDescent="0.25">
      <c r="B114" s="83" t="str">
        <f t="shared" si="5"/>
        <v/>
      </c>
      <c r="C114" s="83"/>
      <c r="D114" s="83"/>
      <c r="E114" s="84"/>
      <c r="F114" s="18" t="str">
        <f t="shared" si="6"/>
        <v/>
      </c>
      <c r="G114" s="18" t="str">
        <f t="shared" si="7"/>
        <v/>
      </c>
      <c r="H114" s="88" t="str">
        <f t="shared" si="8"/>
        <v/>
      </c>
    </row>
    <row r="115" spans="2:8" x14ac:dyDescent="0.25">
      <c r="B115" s="83" t="str">
        <f t="shared" si="5"/>
        <v/>
      </c>
      <c r="C115" s="83"/>
      <c r="D115" s="83"/>
      <c r="E115" s="84"/>
      <c r="F115" s="18" t="str">
        <f t="shared" si="6"/>
        <v/>
      </c>
      <c r="G115" s="18" t="str">
        <f t="shared" si="7"/>
        <v/>
      </c>
      <c r="H115" s="88" t="str">
        <f t="shared" si="8"/>
        <v/>
      </c>
    </row>
    <row r="116" spans="2:8" x14ac:dyDescent="0.25">
      <c r="B116" s="83" t="str">
        <f t="shared" si="5"/>
        <v/>
      </c>
      <c r="C116" s="83"/>
      <c r="D116" s="83"/>
      <c r="E116" s="84"/>
      <c r="F116" s="18" t="str">
        <f t="shared" si="6"/>
        <v/>
      </c>
      <c r="G116" s="18" t="str">
        <f t="shared" si="7"/>
        <v/>
      </c>
      <c r="H116" s="88" t="str">
        <f t="shared" si="8"/>
        <v/>
      </c>
    </row>
    <row r="117" spans="2:8" x14ac:dyDescent="0.25">
      <c r="B117" s="83" t="str">
        <f t="shared" si="5"/>
        <v/>
      </c>
      <c r="C117" s="83"/>
      <c r="D117" s="83"/>
      <c r="E117" s="84"/>
      <c r="F117" s="18" t="str">
        <f t="shared" si="6"/>
        <v/>
      </c>
      <c r="G117" s="18" t="str">
        <f t="shared" si="7"/>
        <v/>
      </c>
      <c r="H117" s="88" t="str">
        <f t="shared" si="8"/>
        <v/>
      </c>
    </row>
    <row r="118" spans="2:8" x14ac:dyDescent="0.25">
      <c r="B118" s="83" t="str">
        <f t="shared" si="5"/>
        <v/>
      </c>
      <c r="C118" s="83"/>
      <c r="D118" s="83"/>
      <c r="E118" s="84"/>
      <c r="F118" s="18" t="str">
        <f t="shared" si="6"/>
        <v/>
      </c>
      <c r="G118" s="18" t="str">
        <f t="shared" si="7"/>
        <v/>
      </c>
      <c r="H118" s="88" t="str">
        <f t="shared" si="8"/>
        <v/>
      </c>
    </row>
    <row r="119" spans="2:8" x14ac:dyDescent="0.25">
      <c r="B119" s="83" t="str">
        <f t="shared" si="5"/>
        <v/>
      </c>
      <c r="C119" s="83"/>
      <c r="D119" s="83"/>
      <c r="E119" s="84"/>
      <c r="F119" s="18" t="str">
        <f t="shared" si="6"/>
        <v/>
      </c>
      <c r="G119" s="18" t="str">
        <f t="shared" si="7"/>
        <v/>
      </c>
      <c r="H119" s="88" t="str">
        <f t="shared" si="8"/>
        <v/>
      </c>
    </row>
    <row r="120" spans="2:8" x14ac:dyDescent="0.25">
      <c r="B120" s="83" t="str">
        <f t="shared" si="5"/>
        <v/>
      </c>
      <c r="C120" s="83"/>
      <c r="D120" s="83"/>
      <c r="E120" s="84"/>
      <c r="F120" s="18" t="str">
        <f t="shared" si="6"/>
        <v/>
      </c>
      <c r="G120" s="18" t="str">
        <f t="shared" si="7"/>
        <v/>
      </c>
      <c r="H120" s="88" t="str">
        <f t="shared" si="8"/>
        <v/>
      </c>
    </row>
    <row r="121" spans="2:8" x14ac:dyDescent="0.25">
      <c r="B121" s="83" t="str">
        <f t="shared" si="5"/>
        <v/>
      </c>
      <c r="C121" s="83"/>
      <c r="D121" s="83"/>
      <c r="E121" s="84"/>
      <c r="F121" s="18" t="str">
        <f t="shared" si="6"/>
        <v/>
      </c>
      <c r="G121" s="18" t="str">
        <f t="shared" si="7"/>
        <v/>
      </c>
      <c r="H121" s="88" t="str">
        <f t="shared" si="8"/>
        <v/>
      </c>
    </row>
    <row r="122" spans="2:8" x14ac:dyDescent="0.25">
      <c r="B122" s="83" t="str">
        <f t="shared" si="5"/>
        <v/>
      </c>
      <c r="C122" s="83"/>
      <c r="D122" s="83"/>
      <c r="E122" s="84"/>
      <c r="F122" s="18" t="str">
        <f t="shared" si="6"/>
        <v/>
      </c>
      <c r="G122" s="18" t="str">
        <f t="shared" si="7"/>
        <v/>
      </c>
      <c r="H122" s="88" t="str">
        <f t="shared" si="8"/>
        <v/>
      </c>
    </row>
    <row r="123" spans="2:8" x14ac:dyDescent="0.25">
      <c r="B123" s="83" t="str">
        <f t="shared" si="5"/>
        <v/>
      </c>
      <c r="C123" s="83"/>
      <c r="D123" s="83"/>
      <c r="E123" s="84"/>
      <c r="F123" s="18" t="str">
        <f t="shared" si="6"/>
        <v/>
      </c>
      <c r="G123" s="18" t="str">
        <f t="shared" si="7"/>
        <v/>
      </c>
      <c r="H123" s="88" t="str">
        <f t="shared" si="8"/>
        <v/>
      </c>
    </row>
    <row r="124" spans="2:8" x14ac:dyDescent="0.25">
      <c r="B124" s="83" t="str">
        <f t="shared" si="5"/>
        <v/>
      </c>
      <c r="C124" s="83"/>
      <c r="D124" s="83"/>
      <c r="E124" s="84"/>
      <c r="F124" s="18" t="str">
        <f t="shared" si="6"/>
        <v/>
      </c>
      <c r="G124" s="18" t="str">
        <f t="shared" si="7"/>
        <v/>
      </c>
      <c r="H124" s="88" t="str">
        <f t="shared" si="8"/>
        <v/>
      </c>
    </row>
    <row r="125" spans="2:8" x14ac:dyDescent="0.25">
      <c r="B125" s="83" t="str">
        <f t="shared" si="5"/>
        <v/>
      </c>
      <c r="C125" s="83"/>
      <c r="D125" s="83"/>
      <c r="E125" s="84"/>
      <c r="F125" s="18" t="str">
        <f t="shared" si="6"/>
        <v/>
      </c>
      <c r="G125" s="18" t="str">
        <f t="shared" si="7"/>
        <v/>
      </c>
      <c r="H125" s="88" t="str">
        <f t="shared" si="8"/>
        <v/>
      </c>
    </row>
    <row r="126" spans="2:8" x14ac:dyDescent="0.25">
      <c r="B126" s="83" t="str">
        <f t="shared" si="5"/>
        <v/>
      </c>
      <c r="C126" s="83"/>
      <c r="D126" s="83"/>
      <c r="E126" s="84"/>
      <c r="F126" s="18" t="str">
        <f t="shared" si="6"/>
        <v/>
      </c>
      <c r="G126" s="18" t="str">
        <f t="shared" si="7"/>
        <v/>
      </c>
      <c r="H126" s="88" t="str">
        <f t="shared" si="8"/>
        <v/>
      </c>
    </row>
    <row r="127" spans="2:8" x14ac:dyDescent="0.25">
      <c r="B127" s="83" t="str">
        <f t="shared" si="5"/>
        <v/>
      </c>
      <c r="C127" s="83"/>
      <c r="D127" s="83"/>
      <c r="E127" s="84"/>
      <c r="F127" s="18" t="str">
        <f t="shared" si="6"/>
        <v/>
      </c>
      <c r="G127" s="18" t="str">
        <f t="shared" si="7"/>
        <v/>
      </c>
      <c r="H127" s="88" t="str">
        <f t="shared" si="8"/>
        <v/>
      </c>
    </row>
    <row r="128" spans="2:8" x14ac:dyDescent="0.25">
      <c r="B128" s="83" t="str">
        <f t="shared" si="5"/>
        <v/>
      </c>
      <c r="C128" s="83"/>
      <c r="D128" s="83"/>
      <c r="E128" s="84"/>
      <c r="F128" s="18" t="str">
        <f t="shared" si="6"/>
        <v/>
      </c>
      <c r="G128" s="18" t="str">
        <f t="shared" si="7"/>
        <v/>
      </c>
      <c r="H128" s="88" t="str">
        <f t="shared" si="8"/>
        <v/>
      </c>
    </row>
    <row r="129" spans="2:8" x14ac:dyDescent="0.25">
      <c r="B129" s="83" t="str">
        <f t="shared" si="5"/>
        <v/>
      </c>
      <c r="C129" s="83"/>
      <c r="D129" s="83"/>
      <c r="E129" s="84"/>
      <c r="F129" s="18" t="str">
        <f t="shared" si="6"/>
        <v/>
      </c>
      <c r="G129" s="18" t="str">
        <f t="shared" si="7"/>
        <v/>
      </c>
      <c r="H129" s="88" t="str">
        <f t="shared" si="8"/>
        <v/>
      </c>
    </row>
    <row r="130" spans="2:8" x14ac:dyDescent="0.25">
      <c r="B130" s="83" t="str">
        <f t="shared" si="5"/>
        <v/>
      </c>
      <c r="C130" s="83"/>
      <c r="D130" s="83"/>
      <c r="E130" s="84"/>
      <c r="F130" s="18" t="str">
        <f t="shared" si="6"/>
        <v/>
      </c>
      <c r="G130" s="18" t="str">
        <f t="shared" si="7"/>
        <v/>
      </c>
      <c r="H130" s="88" t="str">
        <f t="shared" si="8"/>
        <v/>
      </c>
    </row>
    <row r="131" spans="2:8" x14ac:dyDescent="0.25">
      <c r="B131" s="83" t="str">
        <f t="shared" si="5"/>
        <v/>
      </c>
      <c r="C131" s="83"/>
      <c r="D131" s="83"/>
      <c r="E131" s="84"/>
      <c r="F131" s="18" t="str">
        <f t="shared" si="6"/>
        <v/>
      </c>
      <c r="G131" s="18" t="str">
        <f t="shared" si="7"/>
        <v/>
      </c>
      <c r="H131" s="88" t="str">
        <f t="shared" si="8"/>
        <v/>
      </c>
    </row>
    <row r="132" spans="2:8" x14ac:dyDescent="0.25">
      <c r="B132" s="83" t="str">
        <f t="shared" si="5"/>
        <v/>
      </c>
      <c r="C132" s="83"/>
      <c r="D132" s="83"/>
      <c r="E132" s="84"/>
      <c r="F132" s="18" t="str">
        <f t="shared" si="6"/>
        <v/>
      </c>
      <c r="G132" s="18" t="str">
        <f t="shared" si="7"/>
        <v/>
      </c>
      <c r="H132" s="88" t="str">
        <f t="shared" si="8"/>
        <v/>
      </c>
    </row>
    <row r="133" spans="2:8" x14ac:dyDescent="0.25">
      <c r="B133" s="83" t="str">
        <f t="shared" si="5"/>
        <v/>
      </c>
      <c r="C133" s="83"/>
      <c r="D133" s="83"/>
      <c r="E133" s="84"/>
      <c r="F133" s="18" t="str">
        <f t="shared" si="6"/>
        <v/>
      </c>
      <c r="G133" s="18" t="str">
        <f t="shared" si="7"/>
        <v/>
      </c>
      <c r="H133" s="88" t="str">
        <f t="shared" si="8"/>
        <v/>
      </c>
    </row>
    <row r="134" spans="2:8" x14ac:dyDescent="0.25">
      <c r="B134" s="83" t="str">
        <f t="shared" si="5"/>
        <v/>
      </c>
      <c r="C134" s="83"/>
      <c r="D134" s="83"/>
      <c r="E134" s="84"/>
      <c r="F134" s="18" t="str">
        <f t="shared" si="6"/>
        <v/>
      </c>
      <c r="G134" s="18" t="str">
        <f t="shared" si="7"/>
        <v/>
      </c>
      <c r="H134" s="88" t="str">
        <f t="shared" si="8"/>
        <v/>
      </c>
    </row>
    <row r="135" spans="2:8" x14ac:dyDescent="0.25">
      <c r="B135" s="83" t="str">
        <f t="shared" si="5"/>
        <v/>
      </c>
      <c r="C135" s="83"/>
      <c r="D135" s="83"/>
      <c r="E135" s="84"/>
      <c r="F135" s="18" t="str">
        <f t="shared" si="6"/>
        <v/>
      </c>
      <c r="G135" s="18" t="str">
        <f t="shared" si="7"/>
        <v/>
      </c>
      <c r="H135" s="88" t="str">
        <f t="shared" si="8"/>
        <v/>
      </c>
    </row>
    <row r="136" spans="2:8" x14ac:dyDescent="0.25">
      <c r="B136" s="83" t="str">
        <f t="shared" si="5"/>
        <v/>
      </c>
      <c r="C136" s="83"/>
      <c r="D136" s="83"/>
      <c r="E136" s="84"/>
      <c r="F136" s="18" t="str">
        <f t="shared" si="6"/>
        <v/>
      </c>
      <c r="G136" s="18" t="str">
        <f t="shared" si="7"/>
        <v/>
      </c>
      <c r="H136" s="88" t="str">
        <f t="shared" si="8"/>
        <v/>
      </c>
    </row>
    <row r="137" spans="2:8" x14ac:dyDescent="0.25">
      <c r="B137" s="83" t="str">
        <f t="shared" si="5"/>
        <v/>
      </c>
      <c r="C137" s="83"/>
      <c r="D137" s="83"/>
      <c r="E137" s="84"/>
      <c r="F137" s="18" t="str">
        <f t="shared" si="6"/>
        <v/>
      </c>
      <c r="G137" s="18" t="str">
        <f t="shared" si="7"/>
        <v/>
      </c>
      <c r="H137" s="88" t="str">
        <f t="shared" si="8"/>
        <v/>
      </c>
    </row>
    <row r="138" spans="2:8" x14ac:dyDescent="0.25">
      <c r="B138" s="83" t="str">
        <f t="shared" si="5"/>
        <v/>
      </c>
      <c r="C138" s="83"/>
      <c r="D138" s="83"/>
      <c r="E138" s="84"/>
      <c r="F138" s="18" t="str">
        <f t="shared" si="6"/>
        <v/>
      </c>
      <c r="G138" s="18" t="str">
        <f t="shared" si="7"/>
        <v/>
      </c>
      <c r="H138" s="88" t="str">
        <f t="shared" si="8"/>
        <v/>
      </c>
    </row>
    <row r="139" spans="2:8" x14ac:dyDescent="0.25">
      <c r="B139" s="83" t="str">
        <f t="shared" si="5"/>
        <v/>
      </c>
      <c r="C139" s="83"/>
      <c r="D139" s="83"/>
      <c r="E139" s="84"/>
      <c r="F139" s="18" t="str">
        <f t="shared" si="6"/>
        <v/>
      </c>
      <c r="G139" s="18" t="str">
        <f t="shared" si="7"/>
        <v/>
      </c>
      <c r="H139" s="88" t="str">
        <f t="shared" si="8"/>
        <v/>
      </c>
    </row>
    <row r="140" spans="2:8" x14ac:dyDescent="0.25">
      <c r="B140" s="83" t="str">
        <f t="shared" si="5"/>
        <v/>
      </c>
      <c r="C140" s="83"/>
      <c r="D140" s="83"/>
      <c r="E140" s="84"/>
      <c r="F140" s="18" t="str">
        <f t="shared" si="6"/>
        <v/>
      </c>
      <c r="G140" s="18" t="str">
        <f t="shared" si="7"/>
        <v/>
      </c>
      <c r="H140" s="88" t="str">
        <f t="shared" si="8"/>
        <v/>
      </c>
    </row>
    <row r="141" spans="2:8" x14ac:dyDescent="0.25">
      <c r="B141" s="83" t="str">
        <f t="shared" si="5"/>
        <v/>
      </c>
      <c r="C141" s="83"/>
      <c r="D141" s="83"/>
      <c r="E141" s="84"/>
      <c r="F141" s="18" t="str">
        <f t="shared" si="6"/>
        <v/>
      </c>
      <c r="G141" s="18" t="str">
        <f t="shared" si="7"/>
        <v/>
      </c>
      <c r="H141" s="88" t="str">
        <f t="shared" si="8"/>
        <v/>
      </c>
    </row>
    <row r="142" spans="2:8" x14ac:dyDescent="0.25">
      <c r="B142" s="83" t="str">
        <f t="shared" si="5"/>
        <v/>
      </c>
      <c r="C142" s="83"/>
      <c r="D142" s="83"/>
      <c r="E142" s="84"/>
      <c r="F142" s="18" t="str">
        <f t="shared" si="6"/>
        <v/>
      </c>
      <c r="G142" s="18" t="str">
        <f t="shared" si="7"/>
        <v/>
      </c>
      <c r="H142" s="88" t="str">
        <f t="shared" si="8"/>
        <v/>
      </c>
    </row>
    <row r="143" spans="2:8" x14ac:dyDescent="0.25">
      <c r="B143" s="83" t="str">
        <f t="shared" si="5"/>
        <v/>
      </c>
      <c r="C143" s="83"/>
      <c r="D143" s="83"/>
      <c r="E143" s="84"/>
      <c r="F143" s="18" t="str">
        <f t="shared" si="6"/>
        <v/>
      </c>
      <c r="G143" s="18" t="str">
        <f t="shared" si="7"/>
        <v/>
      </c>
      <c r="H143" s="88" t="str">
        <f t="shared" si="8"/>
        <v/>
      </c>
    </row>
    <row r="144" spans="2:8" x14ac:dyDescent="0.25">
      <c r="B144" s="83" t="str">
        <f t="shared" si="5"/>
        <v/>
      </c>
      <c r="C144" s="83"/>
      <c r="D144" s="83"/>
      <c r="E144" s="84"/>
      <c r="F144" s="18" t="str">
        <f t="shared" si="6"/>
        <v/>
      </c>
      <c r="G144" s="18" t="str">
        <f t="shared" si="7"/>
        <v/>
      </c>
      <c r="H144" s="88" t="str">
        <f t="shared" si="8"/>
        <v/>
      </c>
    </row>
    <row r="145" spans="2:8" x14ac:dyDescent="0.25">
      <c r="B145" s="83" t="str">
        <f t="shared" si="5"/>
        <v/>
      </c>
      <c r="C145" s="83"/>
      <c r="D145" s="83"/>
      <c r="E145" s="84"/>
      <c r="F145" s="18" t="str">
        <f t="shared" si="6"/>
        <v/>
      </c>
      <c r="G145" s="18" t="str">
        <f t="shared" si="7"/>
        <v/>
      </c>
      <c r="H145" s="88" t="str">
        <f t="shared" si="8"/>
        <v/>
      </c>
    </row>
    <row r="146" spans="2:8" x14ac:dyDescent="0.25">
      <c r="B146" s="83" t="str">
        <f t="shared" si="5"/>
        <v/>
      </c>
      <c r="C146" s="83"/>
      <c r="D146" s="83"/>
      <c r="E146" s="84"/>
      <c r="F146" s="18" t="str">
        <f t="shared" si="6"/>
        <v/>
      </c>
      <c r="G146" s="18" t="str">
        <f t="shared" si="7"/>
        <v/>
      </c>
      <c r="H146" s="88" t="str">
        <f t="shared" si="8"/>
        <v/>
      </c>
    </row>
    <row r="147" spans="2:8" x14ac:dyDescent="0.25">
      <c r="B147" s="83" t="str">
        <f t="shared" si="5"/>
        <v/>
      </c>
      <c r="C147" s="83"/>
      <c r="D147" s="83"/>
      <c r="E147" s="84"/>
      <c r="F147" s="18" t="str">
        <f t="shared" si="6"/>
        <v/>
      </c>
      <c r="G147" s="18" t="str">
        <f t="shared" si="7"/>
        <v/>
      </c>
      <c r="H147" s="88" t="str">
        <f t="shared" si="8"/>
        <v/>
      </c>
    </row>
    <row r="148" spans="2:8" x14ac:dyDescent="0.25">
      <c r="B148" s="83" t="str">
        <f t="shared" si="5"/>
        <v/>
      </c>
      <c r="C148" s="83"/>
      <c r="D148" s="83"/>
      <c r="E148" s="84"/>
      <c r="F148" s="18" t="str">
        <f t="shared" si="6"/>
        <v/>
      </c>
      <c r="G148" s="18" t="str">
        <f t="shared" si="7"/>
        <v/>
      </c>
      <c r="H148" s="88" t="str">
        <f t="shared" si="8"/>
        <v/>
      </c>
    </row>
    <row r="149" spans="2:8" x14ac:dyDescent="0.25">
      <c r="B149" s="83" t="str">
        <f t="shared" si="5"/>
        <v/>
      </c>
      <c r="C149" s="83"/>
      <c r="D149" s="83"/>
      <c r="E149" s="84"/>
      <c r="F149" s="18" t="str">
        <f t="shared" si="6"/>
        <v/>
      </c>
      <c r="G149" s="18" t="str">
        <f t="shared" si="7"/>
        <v/>
      </c>
      <c r="H149" s="88" t="str">
        <f t="shared" si="8"/>
        <v/>
      </c>
    </row>
    <row r="150" spans="2:8" x14ac:dyDescent="0.25">
      <c r="B150" s="83" t="str">
        <f t="shared" si="5"/>
        <v/>
      </c>
      <c r="C150" s="83"/>
      <c r="D150" s="83"/>
      <c r="E150" s="84"/>
      <c r="F150" s="18" t="str">
        <f t="shared" si="6"/>
        <v/>
      </c>
      <c r="G150" s="18" t="str">
        <f t="shared" si="7"/>
        <v/>
      </c>
      <c r="H150" s="88" t="str">
        <f t="shared" si="8"/>
        <v/>
      </c>
    </row>
    <row r="151" spans="2:8" x14ac:dyDescent="0.25">
      <c r="B151" s="83" t="str">
        <f t="shared" si="5"/>
        <v/>
      </c>
      <c r="C151" s="83"/>
      <c r="D151" s="83"/>
      <c r="E151" s="84"/>
      <c r="F151" s="18" t="str">
        <f t="shared" si="6"/>
        <v/>
      </c>
      <c r="G151" s="18" t="str">
        <f t="shared" si="7"/>
        <v/>
      </c>
      <c r="H151" s="88" t="str">
        <f t="shared" si="8"/>
        <v/>
      </c>
    </row>
    <row r="152" spans="2:8" x14ac:dyDescent="0.25">
      <c r="B152" s="83" t="str">
        <f t="shared" si="5"/>
        <v/>
      </c>
      <c r="C152" s="83"/>
      <c r="D152" s="83"/>
      <c r="E152" s="84"/>
      <c r="F152" s="18" t="str">
        <f t="shared" si="6"/>
        <v/>
      </c>
      <c r="G152" s="18" t="str">
        <f t="shared" si="7"/>
        <v/>
      </c>
      <c r="H152" s="88" t="str">
        <f t="shared" si="8"/>
        <v/>
      </c>
    </row>
    <row r="153" spans="2:8" x14ac:dyDescent="0.25">
      <c r="B153" s="83" t="str">
        <f t="shared" si="5"/>
        <v/>
      </c>
      <c r="C153" s="83"/>
      <c r="D153" s="83"/>
      <c r="E153" s="84"/>
      <c r="F153" s="18" t="str">
        <f t="shared" si="6"/>
        <v/>
      </c>
      <c r="G153" s="18" t="str">
        <f t="shared" si="7"/>
        <v/>
      </c>
      <c r="H153" s="88" t="str">
        <f t="shared" si="8"/>
        <v/>
      </c>
    </row>
    <row r="154" spans="2:8" x14ac:dyDescent="0.25">
      <c r="B154" s="83" t="str">
        <f t="shared" ref="B154:B217" si="9">IF(K136="","",K136)</f>
        <v/>
      </c>
      <c r="C154" s="83"/>
      <c r="D154" s="83"/>
      <c r="E154" s="84"/>
      <c r="F154" s="18" t="str">
        <f t="shared" ref="F154:F217" si="10">IF(L136="","",L136)</f>
        <v/>
      </c>
      <c r="G154" s="18" t="str">
        <f t="shared" ref="G154:G217" si="11">IF(M136="","",M136)</f>
        <v/>
      </c>
      <c r="H154" s="88" t="str">
        <f t="shared" ref="H154:H217" si="12">IF(N136="","",N136)</f>
        <v/>
      </c>
    </row>
    <row r="155" spans="2:8" x14ac:dyDescent="0.25">
      <c r="B155" s="83" t="str">
        <f t="shared" si="9"/>
        <v/>
      </c>
      <c r="C155" s="83"/>
      <c r="D155" s="83"/>
      <c r="E155" s="84"/>
      <c r="F155" s="18" t="str">
        <f t="shared" si="10"/>
        <v/>
      </c>
      <c r="G155" s="18" t="str">
        <f t="shared" si="11"/>
        <v/>
      </c>
      <c r="H155" s="88" t="str">
        <f t="shared" si="12"/>
        <v/>
      </c>
    </row>
    <row r="156" spans="2:8" x14ac:dyDescent="0.25">
      <c r="B156" s="83" t="str">
        <f t="shared" si="9"/>
        <v/>
      </c>
      <c r="C156" s="83"/>
      <c r="D156" s="83"/>
      <c r="E156" s="84"/>
      <c r="F156" s="18" t="str">
        <f t="shared" si="10"/>
        <v/>
      </c>
      <c r="G156" s="18" t="str">
        <f t="shared" si="11"/>
        <v/>
      </c>
      <c r="H156" s="88" t="str">
        <f t="shared" si="12"/>
        <v/>
      </c>
    </row>
    <row r="157" spans="2:8" x14ac:dyDescent="0.25">
      <c r="B157" s="83" t="str">
        <f t="shared" si="9"/>
        <v/>
      </c>
      <c r="C157" s="83"/>
      <c r="D157" s="83"/>
      <c r="E157" s="84"/>
      <c r="F157" s="18" t="str">
        <f t="shared" si="10"/>
        <v/>
      </c>
      <c r="G157" s="18" t="str">
        <f t="shared" si="11"/>
        <v/>
      </c>
      <c r="H157" s="88" t="str">
        <f t="shared" si="12"/>
        <v/>
      </c>
    </row>
    <row r="158" spans="2:8" x14ac:dyDescent="0.25">
      <c r="B158" s="83" t="str">
        <f t="shared" si="9"/>
        <v/>
      </c>
      <c r="C158" s="83"/>
      <c r="D158" s="83"/>
      <c r="E158" s="84"/>
      <c r="F158" s="18" t="str">
        <f t="shared" si="10"/>
        <v/>
      </c>
      <c r="G158" s="18" t="str">
        <f t="shared" si="11"/>
        <v/>
      </c>
      <c r="H158" s="88" t="str">
        <f t="shared" si="12"/>
        <v/>
      </c>
    </row>
    <row r="159" spans="2:8" x14ac:dyDescent="0.25">
      <c r="B159" s="83" t="str">
        <f t="shared" si="9"/>
        <v/>
      </c>
      <c r="C159" s="83"/>
      <c r="D159" s="83"/>
      <c r="E159" s="84"/>
      <c r="F159" s="18" t="str">
        <f t="shared" si="10"/>
        <v/>
      </c>
      <c r="G159" s="18" t="str">
        <f t="shared" si="11"/>
        <v/>
      </c>
      <c r="H159" s="88" t="str">
        <f t="shared" si="12"/>
        <v/>
      </c>
    </row>
    <row r="160" spans="2:8" x14ac:dyDescent="0.25">
      <c r="B160" s="83" t="str">
        <f t="shared" si="9"/>
        <v/>
      </c>
      <c r="C160" s="83"/>
      <c r="D160" s="83"/>
      <c r="E160" s="84"/>
      <c r="F160" s="18" t="str">
        <f t="shared" si="10"/>
        <v/>
      </c>
      <c r="G160" s="18" t="str">
        <f t="shared" si="11"/>
        <v/>
      </c>
      <c r="H160" s="88" t="str">
        <f t="shared" si="12"/>
        <v/>
      </c>
    </row>
    <row r="161" spans="2:8" x14ac:dyDescent="0.25">
      <c r="B161" s="83" t="str">
        <f t="shared" si="9"/>
        <v/>
      </c>
      <c r="C161" s="83"/>
      <c r="D161" s="83"/>
      <c r="E161" s="84"/>
      <c r="F161" s="18" t="str">
        <f t="shared" si="10"/>
        <v/>
      </c>
      <c r="G161" s="18" t="str">
        <f t="shared" si="11"/>
        <v/>
      </c>
      <c r="H161" s="88" t="str">
        <f t="shared" si="12"/>
        <v/>
      </c>
    </row>
    <row r="162" spans="2:8" x14ac:dyDescent="0.25">
      <c r="B162" s="83" t="str">
        <f t="shared" si="9"/>
        <v/>
      </c>
      <c r="C162" s="83"/>
      <c r="D162" s="83"/>
      <c r="E162" s="84"/>
      <c r="F162" s="18" t="str">
        <f t="shared" si="10"/>
        <v/>
      </c>
      <c r="G162" s="18" t="str">
        <f t="shared" si="11"/>
        <v/>
      </c>
      <c r="H162" s="88" t="str">
        <f t="shared" si="12"/>
        <v/>
      </c>
    </row>
    <row r="163" spans="2:8" x14ac:dyDescent="0.25">
      <c r="B163" s="83" t="str">
        <f t="shared" si="9"/>
        <v/>
      </c>
      <c r="C163" s="83"/>
      <c r="D163" s="83"/>
      <c r="E163" s="84"/>
      <c r="F163" s="18" t="str">
        <f t="shared" si="10"/>
        <v/>
      </c>
      <c r="G163" s="18" t="str">
        <f t="shared" si="11"/>
        <v/>
      </c>
      <c r="H163" s="88" t="str">
        <f t="shared" si="12"/>
        <v/>
      </c>
    </row>
    <row r="164" spans="2:8" x14ac:dyDescent="0.25">
      <c r="B164" s="83" t="str">
        <f t="shared" si="9"/>
        <v/>
      </c>
      <c r="C164" s="83"/>
      <c r="D164" s="83"/>
      <c r="E164" s="84"/>
      <c r="F164" s="18" t="str">
        <f t="shared" si="10"/>
        <v/>
      </c>
      <c r="G164" s="18" t="str">
        <f t="shared" si="11"/>
        <v/>
      </c>
      <c r="H164" s="88" t="str">
        <f t="shared" si="12"/>
        <v/>
      </c>
    </row>
    <row r="165" spans="2:8" x14ac:dyDescent="0.25">
      <c r="B165" s="83" t="str">
        <f t="shared" si="9"/>
        <v/>
      </c>
      <c r="C165" s="83"/>
      <c r="D165" s="83"/>
      <c r="E165" s="84"/>
      <c r="F165" s="18" t="str">
        <f t="shared" si="10"/>
        <v/>
      </c>
      <c r="G165" s="18" t="str">
        <f t="shared" si="11"/>
        <v/>
      </c>
      <c r="H165" s="88" t="str">
        <f t="shared" si="12"/>
        <v/>
      </c>
    </row>
    <row r="166" spans="2:8" x14ac:dyDescent="0.25">
      <c r="B166" s="83" t="str">
        <f t="shared" si="9"/>
        <v/>
      </c>
      <c r="C166" s="83"/>
      <c r="D166" s="83"/>
      <c r="E166" s="84"/>
      <c r="F166" s="18" t="str">
        <f t="shared" si="10"/>
        <v/>
      </c>
      <c r="G166" s="18" t="str">
        <f t="shared" si="11"/>
        <v/>
      </c>
      <c r="H166" s="88" t="str">
        <f t="shared" si="12"/>
        <v/>
      </c>
    </row>
    <row r="167" spans="2:8" x14ac:dyDescent="0.25">
      <c r="B167" s="83" t="str">
        <f t="shared" si="9"/>
        <v/>
      </c>
      <c r="C167" s="83"/>
      <c r="D167" s="83"/>
      <c r="E167" s="84"/>
      <c r="F167" s="18" t="str">
        <f t="shared" si="10"/>
        <v/>
      </c>
      <c r="G167" s="18" t="str">
        <f t="shared" si="11"/>
        <v/>
      </c>
      <c r="H167" s="88" t="str">
        <f t="shared" si="12"/>
        <v/>
      </c>
    </row>
    <row r="168" spans="2:8" x14ac:dyDescent="0.25">
      <c r="B168" s="83" t="str">
        <f t="shared" si="9"/>
        <v/>
      </c>
      <c r="C168" s="83"/>
      <c r="D168" s="83"/>
      <c r="E168" s="84"/>
      <c r="F168" s="18" t="str">
        <f t="shared" si="10"/>
        <v/>
      </c>
      <c r="G168" s="18" t="str">
        <f t="shared" si="11"/>
        <v/>
      </c>
      <c r="H168" s="88" t="str">
        <f t="shared" si="12"/>
        <v/>
      </c>
    </row>
    <row r="169" spans="2:8" x14ac:dyDescent="0.25">
      <c r="B169" s="83" t="str">
        <f t="shared" si="9"/>
        <v/>
      </c>
      <c r="C169" s="83"/>
      <c r="D169" s="83"/>
      <c r="E169" s="84"/>
      <c r="F169" s="18" t="str">
        <f t="shared" si="10"/>
        <v/>
      </c>
      <c r="G169" s="18" t="str">
        <f t="shared" si="11"/>
        <v/>
      </c>
      <c r="H169" s="88" t="str">
        <f t="shared" si="12"/>
        <v/>
      </c>
    </row>
    <row r="170" spans="2:8" x14ac:dyDescent="0.25">
      <c r="B170" s="83" t="str">
        <f t="shared" si="9"/>
        <v/>
      </c>
      <c r="C170" s="83"/>
      <c r="D170" s="83"/>
      <c r="E170" s="84"/>
      <c r="F170" s="18" t="str">
        <f t="shared" si="10"/>
        <v/>
      </c>
      <c r="G170" s="18" t="str">
        <f t="shared" si="11"/>
        <v/>
      </c>
      <c r="H170" s="88" t="str">
        <f t="shared" si="12"/>
        <v/>
      </c>
    </row>
    <row r="171" spans="2:8" x14ac:dyDescent="0.25">
      <c r="B171" s="83" t="str">
        <f t="shared" si="9"/>
        <v/>
      </c>
      <c r="C171" s="83"/>
      <c r="D171" s="83"/>
      <c r="E171" s="84"/>
      <c r="F171" s="18" t="str">
        <f t="shared" si="10"/>
        <v/>
      </c>
      <c r="G171" s="18" t="str">
        <f t="shared" si="11"/>
        <v/>
      </c>
      <c r="H171" s="88" t="str">
        <f t="shared" si="12"/>
        <v/>
      </c>
    </row>
    <row r="172" spans="2:8" x14ac:dyDescent="0.25">
      <c r="B172" s="83" t="str">
        <f t="shared" si="9"/>
        <v/>
      </c>
      <c r="C172" s="83"/>
      <c r="D172" s="83"/>
      <c r="E172" s="84"/>
      <c r="F172" s="18" t="str">
        <f t="shared" si="10"/>
        <v/>
      </c>
      <c r="G172" s="18" t="str">
        <f t="shared" si="11"/>
        <v/>
      </c>
      <c r="H172" s="88" t="str">
        <f t="shared" si="12"/>
        <v/>
      </c>
    </row>
    <row r="173" spans="2:8" x14ac:dyDescent="0.25">
      <c r="B173" s="83" t="str">
        <f t="shared" si="9"/>
        <v/>
      </c>
      <c r="C173" s="83"/>
      <c r="D173" s="83"/>
      <c r="E173" s="84"/>
      <c r="F173" s="18" t="str">
        <f t="shared" si="10"/>
        <v/>
      </c>
      <c r="G173" s="18" t="str">
        <f t="shared" si="11"/>
        <v/>
      </c>
      <c r="H173" s="88" t="str">
        <f t="shared" si="12"/>
        <v/>
      </c>
    </row>
    <row r="174" spans="2:8" x14ac:dyDescent="0.25">
      <c r="B174" s="83" t="str">
        <f t="shared" si="9"/>
        <v/>
      </c>
      <c r="C174" s="83"/>
      <c r="D174" s="83"/>
      <c r="E174" s="84"/>
      <c r="F174" s="18" t="str">
        <f t="shared" si="10"/>
        <v/>
      </c>
      <c r="G174" s="18" t="str">
        <f t="shared" si="11"/>
        <v/>
      </c>
      <c r="H174" s="88" t="str">
        <f t="shared" si="12"/>
        <v/>
      </c>
    </row>
    <row r="175" spans="2:8" x14ac:dyDescent="0.25">
      <c r="B175" s="83" t="str">
        <f t="shared" si="9"/>
        <v/>
      </c>
      <c r="C175" s="83"/>
      <c r="D175" s="83"/>
      <c r="E175" s="84"/>
      <c r="F175" s="18" t="str">
        <f t="shared" si="10"/>
        <v/>
      </c>
      <c r="G175" s="18" t="str">
        <f t="shared" si="11"/>
        <v/>
      </c>
      <c r="H175" s="88" t="str">
        <f t="shared" si="12"/>
        <v/>
      </c>
    </row>
    <row r="176" spans="2:8" x14ac:dyDescent="0.25">
      <c r="B176" s="83" t="str">
        <f t="shared" si="9"/>
        <v/>
      </c>
      <c r="C176" s="83"/>
      <c r="D176" s="83"/>
      <c r="E176" s="84"/>
      <c r="F176" s="18" t="str">
        <f t="shared" si="10"/>
        <v/>
      </c>
      <c r="G176" s="18" t="str">
        <f t="shared" si="11"/>
        <v/>
      </c>
      <c r="H176" s="88" t="str">
        <f t="shared" si="12"/>
        <v/>
      </c>
    </row>
    <row r="177" spans="2:8" x14ac:dyDescent="0.25">
      <c r="B177" s="83" t="str">
        <f t="shared" si="9"/>
        <v/>
      </c>
      <c r="C177" s="83"/>
      <c r="D177" s="83"/>
      <c r="E177" s="84"/>
      <c r="F177" s="18" t="str">
        <f t="shared" si="10"/>
        <v/>
      </c>
      <c r="G177" s="18" t="str">
        <f t="shared" si="11"/>
        <v/>
      </c>
      <c r="H177" s="88" t="str">
        <f t="shared" si="12"/>
        <v/>
      </c>
    </row>
    <row r="178" spans="2:8" x14ac:dyDescent="0.25">
      <c r="B178" s="83" t="str">
        <f t="shared" si="9"/>
        <v/>
      </c>
      <c r="C178" s="83"/>
      <c r="D178" s="83"/>
      <c r="E178" s="84"/>
      <c r="F178" s="18" t="str">
        <f t="shared" si="10"/>
        <v/>
      </c>
      <c r="G178" s="18" t="str">
        <f t="shared" si="11"/>
        <v/>
      </c>
      <c r="H178" s="88" t="str">
        <f t="shared" si="12"/>
        <v/>
      </c>
    </row>
    <row r="179" spans="2:8" x14ac:dyDescent="0.25">
      <c r="B179" s="83" t="str">
        <f t="shared" si="9"/>
        <v/>
      </c>
      <c r="C179" s="83"/>
      <c r="D179" s="83"/>
      <c r="E179" s="84"/>
      <c r="F179" s="18" t="str">
        <f t="shared" si="10"/>
        <v/>
      </c>
      <c r="G179" s="18" t="str">
        <f t="shared" si="11"/>
        <v/>
      </c>
      <c r="H179" s="88" t="str">
        <f t="shared" si="12"/>
        <v/>
      </c>
    </row>
    <row r="180" spans="2:8" x14ac:dyDescent="0.25">
      <c r="B180" s="83" t="str">
        <f t="shared" si="9"/>
        <v/>
      </c>
      <c r="C180" s="83"/>
      <c r="D180" s="83"/>
      <c r="E180" s="84"/>
      <c r="F180" s="18" t="str">
        <f t="shared" si="10"/>
        <v/>
      </c>
      <c r="G180" s="18" t="str">
        <f t="shared" si="11"/>
        <v/>
      </c>
      <c r="H180" s="88" t="str">
        <f t="shared" si="12"/>
        <v/>
      </c>
    </row>
    <row r="181" spans="2:8" x14ac:dyDescent="0.25">
      <c r="B181" s="83" t="str">
        <f t="shared" si="9"/>
        <v/>
      </c>
      <c r="C181" s="83"/>
      <c r="D181" s="83"/>
      <c r="E181" s="84"/>
      <c r="F181" s="18" t="str">
        <f t="shared" si="10"/>
        <v/>
      </c>
      <c r="G181" s="18" t="str">
        <f t="shared" si="11"/>
        <v/>
      </c>
      <c r="H181" s="88" t="str">
        <f t="shared" si="12"/>
        <v/>
      </c>
    </row>
    <row r="182" spans="2:8" x14ac:dyDescent="0.25">
      <c r="B182" s="83" t="str">
        <f t="shared" si="9"/>
        <v/>
      </c>
      <c r="C182" s="83"/>
      <c r="D182" s="83"/>
      <c r="E182" s="84"/>
      <c r="F182" s="18" t="str">
        <f t="shared" si="10"/>
        <v/>
      </c>
      <c r="G182" s="18" t="str">
        <f t="shared" si="11"/>
        <v/>
      </c>
      <c r="H182" s="88" t="str">
        <f t="shared" si="12"/>
        <v/>
      </c>
    </row>
    <row r="183" spans="2:8" x14ac:dyDescent="0.25">
      <c r="B183" s="83" t="str">
        <f t="shared" si="9"/>
        <v/>
      </c>
      <c r="C183" s="83"/>
      <c r="D183" s="83"/>
      <c r="E183" s="84"/>
      <c r="F183" s="18" t="str">
        <f t="shared" si="10"/>
        <v/>
      </c>
      <c r="G183" s="18" t="str">
        <f t="shared" si="11"/>
        <v/>
      </c>
      <c r="H183" s="88" t="str">
        <f t="shared" si="12"/>
        <v/>
      </c>
    </row>
    <row r="184" spans="2:8" x14ac:dyDescent="0.25">
      <c r="B184" s="83" t="str">
        <f t="shared" si="9"/>
        <v/>
      </c>
      <c r="C184" s="83"/>
      <c r="D184" s="83"/>
      <c r="E184" s="84"/>
      <c r="F184" s="18" t="str">
        <f t="shared" si="10"/>
        <v/>
      </c>
      <c r="G184" s="18" t="str">
        <f t="shared" si="11"/>
        <v/>
      </c>
      <c r="H184" s="88" t="str">
        <f t="shared" si="12"/>
        <v/>
      </c>
    </row>
    <row r="185" spans="2:8" x14ac:dyDescent="0.25">
      <c r="B185" s="83" t="str">
        <f t="shared" si="9"/>
        <v/>
      </c>
      <c r="C185" s="83"/>
      <c r="D185" s="83"/>
      <c r="E185" s="84"/>
      <c r="F185" s="18" t="str">
        <f t="shared" si="10"/>
        <v/>
      </c>
      <c r="G185" s="18" t="str">
        <f t="shared" si="11"/>
        <v/>
      </c>
      <c r="H185" s="88" t="str">
        <f t="shared" si="12"/>
        <v/>
      </c>
    </row>
    <row r="186" spans="2:8" x14ac:dyDescent="0.25">
      <c r="B186" s="83" t="str">
        <f t="shared" si="9"/>
        <v/>
      </c>
      <c r="C186" s="83"/>
      <c r="D186" s="83"/>
      <c r="E186" s="84"/>
      <c r="F186" s="18" t="str">
        <f t="shared" si="10"/>
        <v/>
      </c>
      <c r="G186" s="18" t="str">
        <f t="shared" si="11"/>
        <v/>
      </c>
      <c r="H186" s="88" t="str">
        <f t="shared" si="12"/>
        <v/>
      </c>
    </row>
    <row r="187" spans="2:8" x14ac:dyDescent="0.25">
      <c r="B187" s="83" t="str">
        <f t="shared" si="9"/>
        <v/>
      </c>
      <c r="C187" s="83"/>
      <c r="D187" s="83"/>
      <c r="E187" s="84"/>
      <c r="F187" s="18" t="str">
        <f t="shared" si="10"/>
        <v/>
      </c>
      <c r="G187" s="18" t="str">
        <f t="shared" si="11"/>
        <v/>
      </c>
      <c r="H187" s="88" t="str">
        <f t="shared" si="12"/>
        <v/>
      </c>
    </row>
    <row r="188" spans="2:8" x14ac:dyDescent="0.25">
      <c r="B188" s="83" t="str">
        <f t="shared" si="9"/>
        <v/>
      </c>
      <c r="C188" s="83"/>
      <c r="D188" s="83"/>
      <c r="E188" s="84"/>
      <c r="F188" s="18" t="str">
        <f t="shared" si="10"/>
        <v/>
      </c>
      <c r="G188" s="18" t="str">
        <f t="shared" si="11"/>
        <v/>
      </c>
      <c r="H188" s="88" t="str">
        <f t="shared" si="12"/>
        <v/>
      </c>
    </row>
    <row r="189" spans="2:8" x14ac:dyDescent="0.25">
      <c r="B189" s="83" t="str">
        <f t="shared" si="9"/>
        <v/>
      </c>
      <c r="C189" s="83"/>
      <c r="D189" s="83"/>
      <c r="E189" s="84"/>
      <c r="F189" s="18" t="str">
        <f t="shared" si="10"/>
        <v/>
      </c>
      <c r="G189" s="18" t="str">
        <f t="shared" si="11"/>
        <v/>
      </c>
      <c r="H189" s="88" t="str">
        <f t="shared" si="12"/>
        <v/>
      </c>
    </row>
    <row r="190" spans="2:8" x14ac:dyDescent="0.25">
      <c r="B190" s="83" t="str">
        <f t="shared" si="9"/>
        <v/>
      </c>
      <c r="C190" s="83"/>
      <c r="D190" s="83"/>
      <c r="E190" s="84"/>
      <c r="F190" s="18" t="str">
        <f t="shared" si="10"/>
        <v/>
      </c>
      <c r="G190" s="18" t="str">
        <f t="shared" si="11"/>
        <v/>
      </c>
      <c r="H190" s="88" t="str">
        <f t="shared" si="12"/>
        <v/>
      </c>
    </row>
    <row r="191" spans="2:8" x14ac:dyDescent="0.25">
      <c r="B191" s="83" t="str">
        <f t="shared" si="9"/>
        <v/>
      </c>
      <c r="C191" s="83"/>
      <c r="D191" s="83"/>
      <c r="E191" s="84"/>
      <c r="F191" s="18" t="str">
        <f t="shared" si="10"/>
        <v/>
      </c>
      <c r="G191" s="18" t="str">
        <f t="shared" si="11"/>
        <v/>
      </c>
      <c r="H191" s="88" t="str">
        <f t="shared" si="12"/>
        <v/>
      </c>
    </row>
    <row r="192" spans="2:8" x14ac:dyDescent="0.25">
      <c r="B192" s="83" t="str">
        <f t="shared" si="9"/>
        <v/>
      </c>
      <c r="C192" s="83"/>
      <c r="D192" s="83"/>
      <c r="E192" s="84"/>
      <c r="F192" s="18" t="str">
        <f t="shared" si="10"/>
        <v/>
      </c>
      <c r="G192" s="18" t="str">
        <f t="shared" si="11"/>
        <v/>
      </c>
      <c r="H192" s="88" t="str">
        <f t="shared" si="12"/>
        <v/>
      </c>
    </row>
    <row r="193" spans="2:8" x14ac:dyDescent="0.25">
      <c r="B193" s="83" t="str">
        <f t="shared" si="9"/>
        <v/>
      </c>
      <c r="C193" s="83"/>
      <c r="D193" s="83"/>
      <c r="E193" s="84"/>
      <c r="F193" s="18" t="str">
        <f t="shared" si="10"/>
        <v/>
      </c>
      <c r="G193" s="18" t="str">
        <f t="shared" si="11"/>
        <v/>
      </c>
      <c r="H193" s="88" t="str">
        <f t="shared" si="12"/>
        <v/>
      </c>
    </row>
    <row r="194" spans="2:8" x14ac:dyDescent="0.25">
      <c r="B194" s="83" t="str">
        <f t="shared" si="9"/>
        <v/>
      </c>
      <c r="C194" s="83"/>
      <c r="D194" s="83"/>
      <c r="E194" s="84"/>
      <c r="F194" s="18" t="str">
        <f t="shared" si="10"/>
        <v/>
      </c>
      <c r="G194" s="18" t="str">
        <f t="shared" si="11"/>
        <v/>
      </c>
      <c r="H194" s="88" t="str">
        <f t="shared" si="12"/>
        <v/>
      </c>
    </row>
    <row r="195" spans="2:8" x14ac:dyDescent="0.25">
      <c r="B195" s="83" t="str">
        <f t="shared" si="9"/>
        <v/>
      </c>
      <c r="C195" s="83"/>
      <c r="D195" s="83"/>
      <c r="E195" s="84"/>
      <c r="F195" s="18" t="str">
        <f t="shared" si="10"/>
        <v/>
      </c>
      <c r="G195" s="18" t="str">
        <f t="shared" si="11"/>
        <v/>
      </c>
      <c r="H195" s="88" t="str">
        <f t="shared" si="12"/>
        <v/>
      </c>
    </row>
    <row r="196" spans="2:8" x14ac:dyDescent="0.25">
      <c r="B196" s="83" t="str">
        <f t="shared" si="9"/>
        <v/>
      </c>
      <c r="C196" s="83"/>
      <c r="D196" s="83"/>
      <c r="E196" s="84"/>
      <c r="F196" s="18" t="str">
        <f t="shared" si="10"/>
        <v/>
      </c>
      <c r="G196" s="18" t="str">
        <f t="shared" si="11"/>
        <v/>
      </c>
      <c r="H196" s="88" t="str">
        <f t="shared" si="12"/>
        <v/>
      </c>
    </row>
    <row r="197" spans="2:8" x14ac:dyDescent="0.25">
      <c r="B197" s="83" t="str">
        <f t="shared" si="9"/>
        <v/>
      </c>
      <c r="C197" s="83"/>
      <c r="D197" s="83"/>
      <c r="E197" s="84"/>
      <c r="F197" s="18" t="str">
        <f t="shared" si="10"/>
        <v/>
      </c>
      <c r="G197" s="18" t="str">
        <f t="shared" si="11"/>
        <v/>
      </c>
      <c r="H197" s="88" t="str">
        <f t="shared" si="12"/>
        <v/>
      </c>
    </row>
    <row r="198" spans="2:8" x14ac:dyDescent="0.25">
      <c r="B198" s="83" t="str">
        <f t="shared" si="9"/>
        <v/>
      </c>
      <c r="C198" s="83"/>
      <c r="D198" s="83"/>
      <c r="E198" s="84"/>
      <c r="F198" s="18" t="str">
        <f t="shared" si="10"/>
        <v/>
      </c>
      <c r="G198" s="18" t="str">
        <f t="shared" si="11"/>
        <v/>
      </c>
      <c r="H198" s="88" t="str">
        <f t="shared" si="12"/>
        <v/>
      </c>
    </row>
    <row r="199" spans="2:8" x14ac:dyDescent="0.25">
      <c r="B199" s="83" t="str">
        <f t="shared" si="9"/>
        <v/>
      </c>
      <c r="C199" s="83"/>
      <c r="D199" s="83"/>
      <c r="E199" s="84"/>
      <c r="F199" s="18" t="str">
        <f t="shared" si="10"/>
        <v/>
      </c>
      <c r="G199" s="18" t="str">
        <f t="shared" si="11"/>
        <v/>
      </c>
      <c r="H199" s="88" t="str">
        <f t="shared" si="12"/>
        <v/>
      </c>
    </row>
    <row r="200" spans="2:8" x14ac:dyDescent="0.25">
      <c r="B200" s="83" t="str">
        <f t="shared" si="9"/>
        <v/>
      </c>
      <c r="C200" s="83"/>
      <c r="D200" s="83"/>
      <c r="E200" s="84"/>
      <c r="F200" s="18" t="str">
        <f t="shared" si="10"/>
        <v/>
      </c>
      <c r="G200" s="18" t="str">
        <f t="shared" si="11"/>
        <v/>
      </c>
      <c r="H200" s="88" t="str">
        <f t="shared" si="12"/>
        <v/>
      </c>
    </row>
    <row r="201" spans="2:8" x14ac:dyDescent="0.25">
      <c r="B201" s="83" t="str">
        <f t="shared" si="9"/>
        <v/>
      </c>
      <c r="C201" s="83"/>
      <c r="D201" s="83"/>
      <c r="E201" s="84"/>
      <c r="F201" s="18" t="str">
        <f t="shared" si="10"/>
        <v/>
      </c>
      <c r="G201" s="18" t="str">
        <f t="shared" si="11"/>
        <v/>
      </c>
      <c r="H201" s="88" t="str">
        <f t="shared" si="12"/>
        <v/>
      </c>
    </row>
    <row r="202" spans="2:8" x14ac:dyDescent="0.25">
      <c r="B202" s="83" t="str">
        <f t="shared" si="9"/>
        <v/>
      </c>
      <c r="C202" s="83"/>
      <c r="D202" s="83"/>
      <c r="E202" s="84"/>
      <c r="F202" s="18" t="str">
        <f t="shared" si="10"/>
        <v/>
      </c>
      <c r="G202" s="18" t="str">
        <f t="shared" si="11"/>
        <v/>
      </c>
      <c r="H202" s="88" t="str">
        <f t="shared" si="12"/>
        <v/>
      </c>
    </row>
    <row r="203" spans="2:8" x14ac:dyDescent="0.25">
      <c r="B203" s="83" t="str">
        <f t="shared" si="9"/>
        <v/>
      </c>
      <c r="C203" s="83"/>
      <c r="D203" s="83"/>
      <c r="E203" s="84"/>
      <c r="F203" s="18" t="str">
        <f t="shared" si="10"/>
        <v/>
      </c>
      <c r="G203" s="18" t="str">
        <f t="shared" si="11"/>
        <v/>
      </c>
      <c r="H203" s="88" t="str">
        <f t="shared" si="12"/>
        <v/>
      </c>
    </row>
    <row r="204" spans="2:8" x14ac:dyDescent="0.25">
      <c r="B204" s="83" t="str">
        <f t="shared" si="9"/>
        <v/>
      </c>
      <c r="C204" s="83"/>
      <c r="D204" s="83"/>
      <c r="E204" s="84"/>
      <c r="F204" s="18" t="str">
        <f t="shared" si="10"/>
        <v/>
      </c>
      <c r="G204" s="18" t="str">
        <f t="shared" si="11"/>
        <v/>
      </c>
      <c r="H204" s="88" t="str">
        <f t="shared" si="12"/>
        <v/>
      </c>
    </row>
    <row r="205" spans="2:8" x14ac:dyDescent="0.25">
      <c r="B205" s="83" t="str">
        <f t="shared" si="9"/>
        <v/>
      </c>
      <c r="C205" s="83"/>
      <c r="D205" s="83"/>
      <c r="E205" s="84"/>
      <c r="F205" s="18" t="str">
        <f t="shared" si="10"/>
        <v/>
      </c>
      <c r="G205" s="18" t="str">
        <f t="shared" si="11"/>
        <v/>
      </c>
      <c r="H205" s="88" t="str">
        <f t="shared" si="12"/>
        <v/>
      </c>
    </row>
    <row r="206" spans="2:8" x14ac:dyDescent="0.25">
      <c r="B206" s="83" t="str">
        <f t="shared" si="9"/>
        <v/>
      </c>
      <c r="C206" s="83"/>
      <c r="D206" s="83"/>
      <c r="E206" s="84"/>
      <c r="F206" s="18" t="str">
        <f t="shared" si="10"/>
        <v/>
      </c>
      <c r="G206" s="18" t="str">
        <f t="shared" si="11"/>
        <v/>
      </c>
      <c r="H206" s="88" t="str">
        <f t="shared" si="12"/>
        <v/>
      </c>
    </row>
    <row r="207" spans="2:8" x14ac:dyDescent="0.25">
      <c r="B207" s="83" t="str">
        <f t="shared" si="9"/>
        <v/>
      </c>
      <c r="C207" s="83"/>
      <c r="D207" s="83"/>
      <c r="E207" s="84"/>
      <c r="F207" s="18" t="str">
        <f t="shared" si="10"/>
        <v/>
      </c>
      <c r="G207" s="18" t="str">
        <f t="shared" si="11"/>
        <v/>
      </c>
      <c r="H207" s="88" t="str">
        <f t="shared" si="12"/>
        <v/>
      </c>
    </row>
    <row r="208" spans="2:8" x14ac:dyDescent="0.25">
      <c r="B208" s="83" t="str">
        <f t="shared" si="9"/>
        <v/>
      </c>
      <c r="C208" s="83"/>
      <c r="D208" s="83"/>
      <c r="E208" s="84"/>
      <c r="F208" s="18" t="str">
        <f t="shared" si="10"/>
        <v/>
      </c>
      <c r="G208" s="18" t="str">
        <f t="shared" si="11"/>
        <v/>
      </c>
      <c r="H208" s="88" t="str">
        <f t="shared" si="12"/>
        <v/>
      </c>
    </row>
    <row r="209" spans="2:8" x14ac:dyDescent="0.25">
      <c r="B209" s="83" t="str">
        <f t="shared" si="9"/>
        <v/>
      </c>
      <c r="C209" s="83"/>
      <c r="D209" s="83"/>
      <c r="E209" s="84"/>
      <c r="F209" s="18" t="str">
        <f t="shared" si="10"/>
        <v/>
      </c>
      <c r="G209" s="18" t="str">
        <f t="shared" si="11"/>
        <v/>
      </c>
      <c r="H209" s="88" t="str">
        <f t="shared" si="12"/>
        <v/>
      </c>
    </row>
    <row r="210" spans="2:8" x14ac:dyDescent="0.25">
      <c r="B210" s="83" t="str">
        <f t="shared" si="9"/>
        <v/>
      </c>
      <c r="C210" s="83"/>
      <c r="D210" s="83"/>
      <c r="E210" s="84"/>
      <c r="F210" s="18" t="str">
        <f t="shared" si="10"/>
        <v/>
      </c>
      <c r="G210" s="18" t="str">
        <f t="shared" si="11"/>
        <v/>
      </c>
      <c r="H210" s="88" t="str">
        <f t="shared" si="12"/>
        <v/>
      </c>
    </row>
    <row r="211" spans="2:8" x14ac:dyDescent="0.25">
      <c r="B211" s="83" t="str">
        <f t="shared" si="9"/>
        <v/>
      </c>
      <c r="C211" s="83"/>
      <c r="D211" s="83"/>
      <c r="E211" s="84"/>
      <c r="F211" s="18" t="str">
        <f t="shared" si="10"/>
        <v/>
      </c>
      <c r="G211" s="18" t="str">
        <f t="shared" si="11"/>
        <v/>
      </c>
      <c r="H211" s="88" t="str">
        <f t="shared" si="12"/>
        <v/>
      </c>
    </row>
    <row r="212" spans="2:8" x14ac:dyDescent="0.25">
      <c r="B212" s="83" t="str">
        <f t="shared" si="9"/>
        <v/>
      </c>
      <c r="C212" s="83"/>
      <c r="D212" s="83"/>
      <c r="E212" s="84"/>
      <c r="F212" s="18" t="str">
        <f t="shared" si="10"/>
        <v/>
      </c>
      <c r="G212" s="18" t="str">
        <f t="shared" si="11"/>
        <v/>
      </c>
      <c r="H212" s="88" t="str">
        <f t="shared" si="12"/>
        <v/>
      </c>
    </row>
    <row r="213" spans="2:8" x14ac:dyDescent="0.25">
      <c r="B213" s="83" t="str">
        <f t="shared" si="9"/>
        <v/>
      </c>
      <c r="C213" s="83"/>
      <c r="D213" s="83"/>
      <c r="E213" s="84"/>
      <c r="F213" s="18" t="str">
        <f t="shared" si="10"/>
        <v/>
      </c>
      <c r="G213" s="18" t="str">
        <f t="shared" si="11"/>
        <v/>
      </c>
      <c r="H213" s="88" t="str">
        <f t="shared" si="12"/>
        <v/>
      </c>
    </row>
    <row r="214" spans="2:8" x14ac:dyDescent="0.25">
      <c r="B214" s="83" t="str">
        <f t="shared" si="9"/>
        <v/>
      </c>
      <c r="C214" s="83"/>
      <c r="D214" s="83"/>
      <c r="E214" s="84"/>
      <c r="F214" s="18" t="str">
        <f t="shared" si="10"/>
        <v/>
      </c>
      <c r="G214" s="18" t="str">
        <f t="shared" si="11"/>
        <v/>
      </c>
      <c r="H214" s="88" t="str">
        <f t="shared" si="12"/>
        <v/>
      </c>
    </row>
    <row r="215" spans="2:8" x14ac:dyDescent="0.25">
      <c r="B215" s="83" t="str">
        <f t="shared" si="9"/>
        <v/>
      </c>
      <c r="C215" s="83"/>
      <c r="D215" s="83"/>
      <c r="E215" s="84"/>
      <c r="F215" s="18" t="str">
        <f t="shared" si="10"/>
        <v/>
      </c>
      <c r="G215" s="18" t="str">
        <f t="shared" si="11"/>
        <v/>
      </c>
      <c r="H215" s="88" t="str">
        <f t="shared" si="12"/>
        <v/>
      </c>
    </row>
    <row r="216" spans="2:8" x14ac:dyDescent="0.25">
      <c r="B216" s="83" t="str">
        <f t="shared" si="9"/>
        <v/>
      </c>
      <c r="C216" s="83"/>
      <c r="D216" s="83"/>
      <c r="E216" s="84"/>
      <c r="F216" s="18" t="str">
        <f t="shared" si="10"/>
        <v/>
      </c>
      <c r="G216" s="18" t="str">
        <f t="shared" si="11"/>
        <v/>
      </c>
      <c r="H216" s="88" t="str">
        <f t="shared" si="12"/>
        <v/>
      </c>
    </row>
    <row r="217" spans="2:8" x14ac:dyDescent="0.25">
      <c r="B217" s="83" t="str">
        <f t="shared" si="9"/>
        <v/>
      </c>
      <c r="C217" s="83"/>
      <c r="D217" s="83"/>
      <c r="E217" s="84"/>
      <c r="F217" s="18" t="str">
        <f t="shared" si="10"/>
        <v/>
      </c>
      <c r="G217" s="18" t="str">
        <f t="shared" si="11"/>
        <v/>
      </c>
      <c r="H217" s="88" t="str">
        <f t="shared" si="12"/>
        <v/>
      </c>
    </row>
    <row r="218" spans="2:8" x14ac:dyDescent="0.25">
      <c r="B218" s="83" t="str">
        <f t="shared" ref="B218:B281" si="13">IF(K200="","",K200)</f>
        <v/>
      </c>
      <c r="C218" s="83"/>
      <c r="D218" s="83"/>
      <c r="E218" s="84"/>
      <c r="F218" s="18" t="str">
        <f t="shared" ref="F218:F281" si="14">IF(L200="","",L200)</f>
        <v/>
      </c>
      <c r="G218" s="18" t="str">
        <f t="shared" ref="G218:G281" si="15">IF(M200="","",M200)</f>
        <v/>
      </c>
      <c r="H218" s="88" t="str">
        <f t="shared" ref="H218:H281" si="16">IF(N200="","",N200)</f>
        <v/>
      </c>
    </row>
    <row r="219" spans="2:8" x14ac:dyDescent="0.25">
      <c r="B219" s="83" t="str">
        <f t="shared" si="13"/>
        <v/>
      </c>
      <c r="C219" s="83"/>
      <c r="D219" s="83"/>
      <c r="E219" s="84"/>
      <c r="F219" s="18" t="str">
        <f t="shared" si="14"/>
        <v/>
      </c>
      <c r="G219" s="18" t="str">
        <f t="shared" si="15"/>
        <v/>
      </c>
      <c r="H219" s="88" t="str">
        <f t="shared" si="16"/>
        <v/>
      </c>
    </row>
    <row r="220" spans="2:8" x14ac:dyDescent="0.25">
      <c r="B220" s="83" t="str">
        <f t="shared" si="13"/>
        <v/>
      </c>
      <c r="C220" s="83"/>
      <c r="D220" s="83"/>
      <c r="E220" s="84"/>
      <c r="F220" s="18" t="str">
        <f t="shared" si="14"/>
        <v/>
      </c>
      <c r="G220" s="18" t="str">
        <f t="shared" si="15"/>
        <v/>
      </c>
      <c r="H220" s="88" t="str">
        <f t="shared" si="16"/>
        <v/>
      </c>
    </row>
    <row r="221" spans="2:8" x14ac:dyDescent="0.25">
      <c r="B221" s="83" t="str">
        <f t="shared" si="13"/>
        <v/>
      </c>
      <c r="C221" s="83"/>
      <c r="D221" s="83"/>
      <c r="E221" s="84"/>
      <c r="F221" s="18" t="str">
        <f t="shared" si="14"/>
        <v/>
      </c>
      <c r="G221" s="18" t="str">
        <f t="shared" si="15"/>
        <v/>
      </c>
      <c r="H221" s="88" t="str">
        <f t="shared" si="16"/>
        <v/>
      </c>
    </row>
    <row r="222" spans="2:8" x14ac:dyDescent="0.25">
      <c r="B222" s="83" t="str">
        <f t="shared" si="13"/>
        <v/>
      </c>
      <c r="C222" s="83"/>
      <c r="D222" s="83"/>
      <c r="E222" s="84"/>
      <c r="F222" s="18" t="str">
        <f t="shared" si="14"/>
        <v/>
      </c>
      <c r="G222" s="18" t="str">
        <f t="shared" si="15"/>
        <v/>
      </c>
      <c r="H222" s="88" t="str">
        <f t="shared" si="16"/>
        <v/>
      </c>
    </row>
    <row r="223" spans="2:8" x14ac:dyDescent="0.25">
      <c r="B223" s="83" t="str">
        <f t="shared" si="13"/>
        <v/>
      </c>
      <c r="C223" s="83"/>
      <c r="D223" s="83"/>
      <c r="E223" s="84"/>
      <c r="F223" s="18" t="str">
        <f t="shared" si="14"/>
        <v/>
      </c>
      <c r="G223" s="18" t="str">
        <f t="shared" si="15"/>
        <v/>
      </c>
      <c r="H223" s="88" t="str">
        <f t="shared" si="16"/>
        <v/>
      </c>
    </row>
    <row r="224" spans="2:8" x14ac:dyDescent="0.25">
      <c r="B224" s="83" t="str">
        <f t="shared" si="13"/>
        <v/>
      </c>
      <c r="C224" s="83"/>
      <c r="D224" s="83"/>
      <c r="E224" s="84"/>
      <c r="F224" s="18" t="str">
        <f t="shared" si="14"/>
        <v/>
      </c>
      <c r="G224" s="18" t="str">
        <f t="shared" si="15"/>
        <v/>
      </c>
      <c r="H224" s="88" t="str">
        <f t="shared" si="16"/>
        <v/>
      </c>
    </row>
    <row r="225" spans="2:8" x14ac:dyDescent="0.25">
      <c r="B225" s="83" t="str">
        <f t="shared" si="13"/>
        <v/>
      </c>
      <c r="C225" s="83"/>
      <c r="D225" s="83"/>
      <c r="E225" s="84"/>
      <c r="F225" s="18" t="str">
        <f t="shared" si="14"/>
        <v/>
      </c>
      <c r="G225" s="18" t="str">
        <f t="shared" si="15"/>
        <v/>
      </c>
      <c r="H225" s="88" t="str">
        <f t="shared" si="16"/>
        <v/>
      </c>
    </row>
    <row r="226" spans="2:8" x14ac:dyDescent="0.25">
      <c r="B226" s="83" t="str">
        <f t="shared" si="13"/>
        <v/>
      </c>
      <c r="C226" s="83"/>
      <c r="D226" s="83"/>
      <c r="E226" s="84"/>
      <c r="F226" s="18" t="str">
        <f t="shared" si="14"/>
        <v/>
      </c>
      <c r="G226" s="18" t="str">
        <f t="shared" si="15"/>
        <v/>
      </c>
      <c r="H226" s="88" t="str">
        <f t="shared" si="16"/>
        <v/>
      </c>
    </row>
    <row r="227" spans="2:8" x14ac:dyDescent="0.25">
      <c r="B227" s="83" t="str">
        <f t="shared" si="13"/>
        <v/>
      </c>
      <c r="C227" s="83"/>
      <c r="D227" s="83"/>
      <c r="E227" s="84"/>
      <c r="F227" s="18" t="str">
        <f t="shared" si="14"/>
        <v/>
      </c>
      <c r="G227" s="18" t="str">
        <f t="shared" si="15"/>
        <v/>
      </c>
      <c r="H227" s="88" t="str">
        <f t="shared" si="16"/>
        <v/>
      </c>
    </row>
    <row r="228" spans="2:8" x14ac:dyDescent="0.25">
      <c r="B228" s="83" t="str">
        <f t="shared" si="13"/>
        <v/>
      </c>
      <c r="C228" s="83"/>
      <c r="D228" s="83"/>
      <c r="E228" s="84"/>
      <c r="F228" s="18" t="str">
        <f t="shared" si="14"/>
        <v/>
      </c>
      <c r="G228" s="18" t="str">
        <f t="shared" si="15"/>
        <v/>
      </c>
      <c r="H228" s="88" t="str">
        <f t="shared" si="16"/>
        <v/>
      </c>
    </row>
    <row r="229" spans="2:8" x14ac:dyDescent="0.25">
      <c r="B229" s="83" t="str">
        <f t="shared" si="13"/>
        <v/>
      </c>
      <c r="C229" s="83"/>
      <c r="D229" s="83"/>
      <c r="E229" s="84"/>
      <c r="F229" s="18" t="str">
        <f t="shared" si="14"/>
        <v/>
      </c>
      <c r="G229" s="18" t="str">
        <f t="shared" si="15"/>
        <v/>
      </c>
      <c r="H229" s="88" t="str">
        <f t="shared" si="16"/>
        <v/>
      </c>
    </row>
    <row r="230" spans="2:8" x14ac:dyDescent="0.25">
      <c r="B230" s="83" t="str">
        <f t="shared" si="13"/>
        <v/>
      </c>
      <c r="C230" s="83"/>
      <c r="D230" s="83"/>
      <c r="E230" s="84"/>
      <c r="F230" s="18" t="str">
        <f t="shared" si="14"/>
        <v/>
      </c>
      <c r="G230" s="18" t="str">
        <f t="shared" si="15"/>
        <v/>
      </c>
      <c r="H230" s="88" t="str">
        <f t="shared" si="16"/>
        <v/>
      </c>
    </row>
    <row r="231" spans="2:8" x14ac:dyDescent="0.25">
      <c r="B231" s="83" t="str">
        <f t="shared" si="13"/>
        <v/>
      </c>
      <c r="C231" s="83"/>
      <c r="D231" s="83"/>
      <c r="E231" s="84"/>
      <c r="F231" s="18" t="str">
        <f t="shared" si="14"/>
        <v/>
      </c>
      <c r="G231" s="18" t="str">
        <f t="shared" si="15"/>
        <v/>
      </c>
      <c r="H231" s="88" t="str">
        <f t="shared" si="16"/>
        <v/>
      </c>
    </row>
    <row r="232" spans="2:8" x14ac:dyDescent="0.25">
      <c r="B232" s="83" t="str">
        <f t="shared" si="13"/>
        <v/>
      </c>
      <c r="C232" s="83"/>
      <c r="D232" s="83"/>
      <c r="E232" s="84"/>
      <c r="F232" s="18" t="str">
        <f t="shared" si="14"/>
        <v/>
      </c>
      <c r="G232" s="18" t="str">
        <f t="shared" si="15"/>
        <v/>
      </c>
      <c r="H232" s="88" t="str">
        <f t="shared" si="16"/>
        <v/>
      </c>
    </row>
    <row r="233" spans="2:8" x14ac:dyDescent="0.25">
      <c r="B233" s="83" t="str">
        <f t="shared" si="13"/>
        <v/>
      </c>
      <c r="C233" s="83"/>
      <c r="D233" s="83"/>
      <c r="E233" s="84"/>
      <c r="F233" s="18" t="str">
        <f t="shared" si="14"/>
        <v/>
      </c>
      <c r="G233" s="18" t="str">
        <f t="shared" si="15"/>
        <v/>
      </c>
      <c r="H233" s="88" t="str">
        <f t="shared" si="16"/>
        <v/>
      </c>
    </row>
    <row r="234" spans="2:8" x14ac:dyDescent="0.25">
      <c r="B234" s="83" t="str">
        <f t="shared" si="13"/>
        <v/>
      </c>
      <c r="C234" s="83"/>
      <c r="D234" s="83"/>
      <c r="E234" s="84"/>
      <c r="F234" s="18" t="str">
        <f t="shared" si="14"/>
        <v/>
      </c>
      <c r="G234" s="18" t="str">
        <f t="shared" si="15"/>
        <v/>
      </c>
      <c r="H234" s="88" t="str">
        <f t="shared" si="16"/>
        <v/>
      </c>
    </row>
    <row r="235" spans="2:8" x14ac:dyDescent="0.25">
      <c r="B235" s="83" t="str">
        <f t="shared" si="13"/>
        <v/>
      </c>
      <c r="C235" s="83"/>
      <c r="D235" s="83"/>
      <c r="E235" s="84"/>
      <c r="F235" s="18" t="str">
        <f t="shared" si="14"/>
        <v/>
      </c>
      <c r="G235" s="18" t="str">
        <f t="shared" si="15"/>
        <v/>
      </c>
      <c r="H235" s="88" t="str">
        <f t="shared" si="16"/>
        <v/>
      </c>
    </row>
    <row r="236" spans="2:8" x14ac:dyDescent="0.25">
      <c r="B236" s="83" t="str">
        <f t="shared" si="13"/>
        <v/>
      </c>
      <c r="C236" s="83"/>
      <c r="D236" s="83"/>
      <c r="E236" s="84"/>
      <c r="F236" s="18" t="str">
        <f t="shared" si="14"/>
        <v/>
      </c>
      <c r="G236" s="18" t="str">
        <f t="shared" si="15"/>
        <v/>
      </c>
      <c r="H236" s="88" t="str">
        <f t="shared" si="16"/>
        <v/>
      </c>
    </row>
    <row r="237" spans="2:8" x14ac:dyDescent="0.25">
      <c r="B237" s="83" t="str">
        <f t="shared" si="13"/>
        <v/>
      </c>
      <c r="C237" s="83"/>
      <c r="D237" s="83"/>
      <c r="E237" s="84"/>
      <c r="F237" s="18" t="str">
        <f t="shared" si="14"/>
        <v/>
      </c>
      <c r="G237" s="18" t="str">
        <f t="shared" si="15"/>
        <v/>
      </c>
      <c r="H237" s="88" t="str">
        <f t="shared" si="16"/>
        <v/>
      </c>
    </row>
    <row r="238" spans="2:8" x14ac:dyDescent="0.25">
      <c r="B238" s="83" t="str">
        <f t="shared" si="13"/>
        <v/>
      </c>
      <c r="C238" s="83"/>
      <c r="D238" s="83"/>
      <c r="E238" s="84"/>
      <c r="F238" s="18" t="str">
        <f t="shared" si="14"/>
        <v/>
      </c>
      <c r="G238" s="18" t="str">
        <f t="shared" si="15"/>
        <v/>
      </c>
      <c r="H238" s="88" t="str">
        <f t="shared" si="16"/>
        <v/>
      </c>
    </row>
    <row r="239" spans="2:8" x14ac:dyDescent="0.25">
      <c r="B239" s="83" t="str">
        <f t="shared" si="13"/>
        <v/>
      </c>
      <c r="C239" s="83"/>
      <c r="D239" s="83"/>
      <c r="E239" s="84"/>
      <c r="F239" s="18" t="str">
        <f t="shared" si="14"/>
        <v/>
      </c>
      <c r="G239" s="18" t="str">
        <f t="shared" si="15"/>
        <v/>
      </c>
      <c r="H239" s="88" t="str">
        <f t="shared" si="16"/>
        <v/>
      </c>
    </row>
    <row r="240" spans="2:8" x14ac:dyDescent="0.25">
      <c r="B240" s="83" t="str">
        <f t="shared" si="13"/>
        <v/>
      </c>
      <c r="C240" s="83"/>
      <c r="D240" s="83"/>
      <c r="E240" s="84"/>
      <c r="F240" s="18" t="str">
        <f t="shared" si="14"/>
        <v/>
      </c>
      <c r="G240" s="18" t="str">
        <f t="shared" si="15"/>
        <v/>
      </c>
      <c r="H240" s="88" t="str">
        <f t="shared" si="16"/>
        <v/>
      </c>
    </row>
    <row r="241" spans="2:8" x14ac:dyDescent="0.25">
      <c r="B241" s="83" t="str">
        <f t="shared" si="13"/>
        <v/>
      </c>
      <c r="C241" s="83"/>
      <c r="D241" s="83"/>
      <c r="E241" s="84"/>
      <c r="F241" s="18" t="str">
        <f t="shared" si="14"/>
        <v/>
      </c>
      <c r="G241" s="18" t="str">
        <f t="shared" si="15"/>
        <v/>
      </c>
      <c r="H241" s="88" t="str">
        <f t="shared" si="16"/>
        <v/>
      </c>
    </row>
    <row r="242" spans="2:8" x14ac:dyDescent="0.25">
      <c r="B242" s="83" t="str">
        <f t="shared" si="13"/>
        <v/>
      </c>
      <c r="C242" s="83"/>
      <c r="D242" s="83"/>
      <c r="E242" s="84"/>
      <c r="F242" s="18" t="str">
        <f t="shared" si="14"/>
        <v/>
      </c>
      <c r="G242" s="18" t="str">
        <f t="shared" si="15"/>
        <v/>
      </c>
      <c r="H242" s="88" t="str">
        <f t="shared" si="16"/>
        <v/>
      </c>
    </row>
    <row r="243" spans="2:8" x14ac:dyDescent="0.25">
      <c r="B243" s="83" t="str">
        <f t="shared" si="13"/>
        <v/>
      </c>
      <c r="C243" s="83"/>
      <c r="D243" s="83"/>
      <c r="E243" s="84"/>
      <c r="F243" s="18" t="str">
        <f t="shared" si="14"/>
        <v/>
      </c>
      <c r="G243" s="18" t="str">
        <f t="shared" si="15"/>
        <v/>
      </c>
      <c r="H243" s="88" t="str">
        <f t="shared" si="16"/>
        <v/>
      </c>
    </row>
    <row r="244" spans="2:8" x14ac:dyDescent="0.25">
      <c r="B244" s="83" t="str">
        <f t="shared" si="13"/>
        <v/>
      </c>
      <c r="C244" s="83"/>
      <c r="D244" s="83"/>
      <c r="E244" s="84"/>
      <c r="F244" s="18" t="str">
        <f t="shared" si="14"/>
        <v/>
      </c>
      <c r="G244" s="18" t="str">
        <f t="shared" si="15"/>
        <v/>
      </c>
      <c r="H244" s="88" t="str">
        <f t="shared" si="16"/>
        <v/>
      </c>
    </row>
    <row r="245" spans="2:8" x14ac:dyDescent="0.25">
      <c r="B245" s="83" t="str">
        <f t="shared" si="13"/>
        <v/>
      </c>
      <c r="C245" s="83"/>
      <c r="D245" s="83"/>
      <c r="E245" s="84"/>
      <c r="F245" s="18" t="str">
        <f t="shared" si="14"/>
        <v/>
      </c>
      <c r="G245" s="18" t="str">
        <f t="shared" si="15"/>
        <v/>
      </c>
      <c r="H245" s="88" t="str">
        <f t="shared" si="16"/>
        <v/>
      </c>
    </row>
    <row r="246" spans="2:8" x14ac:dyDescent="0.25">
      <c r="B246" s="83" t="str">
        <f t="shared" si="13"/>
        <v/>
      </c>
      <c r="C246" s="83"/>
      <c r="D246" s="83"/>
      <c r="E246" s="84"/>
      <c r="F246" s="18" t="str">
        <f t="shared" si="14"/>
        <v/>
      </c>
      <c r="G246" s="18" t="str">
        <f t="shared" si="15"/>
        <v/>
      </c>
      <c r="H246" s="88" t="str">
        <f t="shared" si="16"/>
        <v/>
      </c>
    </row>
    <row r="247" spans="2:8" x14ac:dyDescent="0.25">
      <c r="B247" s="83" t="str">
        <f t="shared" si="13"/>
        <v/>
      </c>
      <c r="C247" s="83"/>
      <c r="D247" s="83"/>
      <c r="E247" s="84"/>
      <c r="F247" s="18" t="str">
        <f t="shared" si="14"/>
        <v/>
      </c>
      <c r="G247" s="18" t="str">
        <f t="shared" si="15"/>
        <v/>
      </c>
      <c r="H247" s="88" t="str">
        <f t="shared" si="16"/>
        <v/>
      </c>
    </row>
    <row r="248" spans="2:8" x14ac:dyDescent="0.25">
      <c r="B248" s="83" t="str">
        <f t="shared" si="13"/>
        <v/>
      </c>
      <c r="C248" s="83"/>
      <c r="D248" s="83"/>
      <c r="E248" s="84"/>
      <c r="F248" s="18" t="str">
        <f t="shared" si="14"/>
        <v/>
      </c>
      <c r="G248" s="18" t="str">
        <f t="shared" si="15"/>
        <v/>
      </c>
      <c r="H248" s="88" t="str">
        <f t="shared" si="16"/>
        <v/>
      </c>
    </row>
    <row r="249" spans="2:8" x14ac:dyDescent="0.25">
      <c r="B249" s="83" t="str">
        <f t="shared" si="13"/>
        <v/>
      </c>
      <c r="C249" s="83"/>
      <c r="D249" s="83"/>
      <c r="E249" s="84"/>
      <c r="F249" s="18" t="str">
        <f t="shared" si="14"/>
        <v/>
      </c>
      <c r="G249" s="18" t="str">
        <f t="shared" si="15"/>
        <v/>
      </c>
      <c r="H249" s="88" t="str">
        <f t="shared" si="16"/>
        <v/>
      </c>
    </row>
    <row r="250" spans="2:8" x14ac:dyDescent="0.25">
      <c r="B250" s="83" t="str">
        <f t="shared" si="13"/>
        <v/>
      </c>
      <c r="C250" s="83"/>
      <c r="D250" s="83"/>
      <c r="E250" s="84"/>
      <c r="F250" s="18" t="str">
        <f t="shared" si="14"/>
        <v/>
      </c>
      <c r="G250" s="18" t="str">
        <f t="shared" si="15"/>
        <v/>
      </c>
      <c r="H250" s="88" t="str">
        <f t="shared" si="16"/>
        <v/>
      </c>
    </row>
    <row r="251" spans="2:8" x14ac:dyDescent="0.25">
      <c r="B251" s="83" t="str">
        <f t="shared" si="13"/>
        <v/>
      </c>
      <c r="C251" s="83"/>
      <c r="D251" s="83"/>
      <c r="E251" s="84"/>
      <c r="F251" s="18" t="str">
        <f t="shared" si="14"/>
        <v/>
      </c>
      <c r="G251" s="18" t="str">
        <f t="shared" si="15"/>
        <v/>
      </c>
      <c r="H251" s="88" t="str">
        <f t="shared" si="16"/>
        <v/>
      </c>
    </row>
    <row r="252" spans="2:8" x14ac:dyDescent="0.25">
      <c r="B252" s="83" t="str">
        <f t="shared" si="13"/>
        <v/>
      </c>
      <c r="C252" s="83"/>
      <c r="D252" s="83"/>
      <c r="E252" s="84"/>
      <c r="F252" s="18" t="str">
        <f t="shared" si="14"/>
        <v/>
      </c>
      <c r="G252" s="18" t="str">
        <f t="shared" si="15"/>
        <v/>
      </c>
      <c r="H252" s="88" t="str">
        <f t="shared" si="16"/>
        <v/>
      </c>
    </row>
    <row r="253" spans="2:8" x14ac:dyDescent="0.25">
      <c r="B253" s="83" t="str">
        <f t="shared" si="13"/>
        <v/>
      </c>
      <c r="C253" s="83"/>
      <c r="D253" s="83"/>
      <c r="E253" s="84"/>
      <c r="F253" s="18" t="str">
        <f t="shared" si="14"/>
        <v/>
      </c>
      <c r="G253" s="18" t="str">
        <f t="shared" si="15"/>
        <v/>
      </c>
      <c r="H253" s="88" t="str">
        <f t="shared" si="16"/>
        <v/>
      </c>
    </row>
    <row r="254" spans="2:8" x14ac:dyDescent="0.25">
      <c r="B254" s="83" t="str">
        <f t="shared" si="13"/>
        <v/>
      </c>
      <c r="C254" s="83"/>
      <c r="D254" s="83"/>
      <c r="E254" s="84"/>
      <c r="F254" s="18" t="str">
        <f t="shared" si="14"/>
        <v/>
      </c>
      <c r="G254" s="18" t="str">
        <f t="shared" si="15"/>
        <v/>
      </c>
      <c r="H254" s="88" t="str">
        <f t="shared" si="16"/>
        <v/>
      </c>
    </row>
    <row r="255" spans="2:8" x14ac:dyDescent="0.25">
      <c r="B255" s="83" t="str">
        <f t="shared" si="13"/>
        <v/>
      </c>
      <c r="C255" s="83"/>
      <c r="D255" s="83"/>
      <c r="E255" s="84"/>
      <c r="F255" s="18" t="str">
        <f t="shared" si="14"/>
        <v/>
      </c>
      <c r="G255" s="18" t="str">
        <f t="shared" si="15"/>
        <v/>
      </c>
      <c r="H255" s="88" t="str">
        <f t="shared" si="16"/>
        <v/>
      </c>
    </row>
    <row r="256" spans="2:8" x14ac:dyDescent="0.25">
      <c r="B256" s="83" t="str">
        <f t="shared" si="13"/>
        <v/>
      </c>
      <c r="C256" s="83"/>
      <c r="D256" s="83"/>
      <c r="E256" s="84"/>
      <c r="F256" s="18" t="str">
        <f t="shared" si="14"/>
        <v/>
      </c>
      <c r="G256" s="18" t="str">
        <f t="shared" si="15"/>
        <v/>
      </c>
      <c r="H256" s="88" t="str">
        <f t="shared" si="16"/>
        <v/>
      </c>
    </row>
    <row r="257" spans="2:8" x14ac:dyDescent="0.25">
      <c r="B257" s="83" t="str">
        <f t="shared" si="13"/>
        <v/>
      </c>
      <c r="C257" s="83"/>
      <c r="D257" s="83"/>
      <c r="E257" s="84"/>
      <c r="F257" s="18" t="str">
        <f t="shared" si="14"/>
        <v/>
      </c>
      <c r="G257" s="18" t="str">
        <f t="shared" si="15"/>
        <v/>
      </c>
      <c r="H257" s="88" t="str">
        <f t="shared" si="16"/>
        <v/>
      </c>
    </row>
    <row r="258" spans="2:8" x14ac:dyDescent="0.25">
      <c r="B258" s="83" t="str">
        <f t="shared" si="13"/>
        <v/>
      </c>
      <c r="C258" s="83"/>
      <c r="D258" s="83"/>
      <c r="E258" s="84"/>
      <c r="F258" s="18" t="str">
        <f t="shared" si="14"/>
        <v/>
      </c>
      <c r="G258" s="18" t="str">
        <f t="shared" si="15"/>
        <v/>
      </c>
      <c r="H258" s="88" t="str">
        <f t="shared" si="16"/>
        <v/>
      </c>
    </row>
    <row r="259" spans="2:8" x14ac:dyDescent="0.25">
      <c r="B259" s="83" t="str">
        <f t="shared" si="13"/>
        <v/>
      </c>
      <c r="C259" s="83"/>
      <c r="D259" s="83"/>
      <c r="E259" s="84"/>
      <c r="F259" s="18" t="str">
        <f t="shared" si="14"/>
        <v/>
      </c>
      <c r="G259" s="18" t="str">
        <f t="shared" si="15"/>
        <v/>
      </c>
      <c r="H259" s="88" t="str">
        <f t="shared" si="16"/>
        <v/>
      </c>
    </row>
    <row r="260" spans="2:8" x14ac:dyDescent="0.25">
      <c r="B260" s="83" t="str">
        <f t="shared" si="13"/>
        <v/>
      </c>
      <c r="C260" s="83"/>
      <c r="D260" s="83"/>
      <c r="E260" s="84"/>
      <c r="F260" s="18" t="str">
        <f t="shared" si="14"/>
        <v/>
      </c>
      <c r="G260" s="18" t="str">
        <f t="shared" si="15"/>
        <v/>
      </c>
      <c r="H260" s="88" t="str">
        <f t="shared" si="16"/>
        <v/>
      </c>
    </row>
    <row r="261" spans="2:8" x14ac:dyDescent="0.25">
      <c r="B261" s="83" t="str">
        <f t="shared" si="13"/>
        <v/>
      </c>
      <c r="C261" s="83"/>
      <c r="D261" s="83"/>
      <c r="E261" s="84"/>
      <c r="F261" s="18" t="str">
        <f t="shared" si="14"/>
        <v/>
      </c>
      <c r="G261" s="18" t="str">
        <f t="shared" si="15"/>
        <v/>
      </c>
      <c r="H261" s="88" t="str">
        <f t="shared" si="16"/>
        <v/>
      </c>
    </row>
    <row r="262" spans="2:8" x14ac:dyDescent="0.25">
      <c r="B262" s="83" t="str">
        <f t="shared" si="13"/>
        <v/>
      </c>
      <c r="C262" s="83"/>
      <c r="D262" s="83"/>
      <c r="E262" s="84"/>
      <c r="F262" s="18" t="str">
        <f t="shared" si="14"/>
        <v/>
      </c>
      <c r="G262" s="18" t="str">
        <f t="shared" si="15"/>
        <v/>
      </c>
      <c r="H262" s="88" t="str">
        <f t="shared" si="16"/>
        <v/>
      </c>
    </row>
    <row r="263" spans="2:8" x14ac:dyDescent="0.25">
      <c r="B263" s="83" t="str">
        <f t="shared" si="13"/>
        <v/>
      </c>
      <c r="C263" s="83"/>
      <c r="D263" s="83"/>
      <c r="E263" s="84"/>
      <c r="F263" s="18" t="str">
        <f t="shared" si="14"/>
        <v/>
      </c>
      <c r="G263" s="18" t="str">
        <f t="shared" si="15"/>
        <v/>
      </c>
      <c r="H263" s="88" t="str">
        <f t="shared" si="16"/>
        <v/>
      </c>
    </row>
    <row r="264" spans="2:8" x14ac:dyDescent="0.25">
      <c r="B264" s="83" t="str">
        <f t="shared" si="13"/>
        <v/>
      </c>
      <c r="C264" s="83"/>
      <c r="D264" s="83"/>
      <c r="E264" s="84"/>
      <c r="F264" s="18" t="str">
        <f t="shared" si="14"/>
        <v/>
      </c>
      <c r="G264" s="18" t="str">
        <f t="shared" si="15"/>
        <v/>
      </c>
      <c r="H264" s="88" t="str">
        <f t="shared" si="16"/>
        <v/>
      </c>
    </row>
    <row r="265" spans="2:8" x14ac:dyDescent="0.25">
      <c r="B265" s="83" t="str">
        <f t="shared" si="13"/>
        <v/>
      </c>
      <c r="C265" s="83"/>
      <c r="D265" s="83"/>
      <c r="E265" s="84"/>
      <c r="F265" s="18" t="str">
        <f t="shared" si="14"/>
        <v/>
      </c>
      <c r="G265" s="18" t="str">
        <f t="shared" si="15"/>
        <v/>
      </c>
      <c r="H265" s="88" t="str">
        <f t="shared" si="16"/>
        <v/>
      </c>
    </row>
    <row r="266" spans="2:8" x14ac:dyDescent="0.25">
      <c r="B266" s="83" t="str">
        <f t="shared" si="13"/>
        <v/>
      </c>
      <c r="C266" s="83"/>
      <c r="D266" s="83"/>
      <c r="E266" s="84"/>
      <c r="F266" s="18" t="str">
        <f t="shared" si="14"/>
        <v/>
      </c>
      <c r="G266" s="18" t="str">
        <f t="shared" si="15"/>
        <v/>
      </c>
      <c r="H266" s="88" t="str">
        <f t="shared" si="16"/>
        <v/>
      </c>
    </row>
    <row r="267" spans="2:8" x14ac:dyDescent="0.25">
      <c r="B267" s="83" t="str">
        <f t="shared" si="13"/>
        <v/>
      </c>
      <c r="C267" s="83"/>
      <c r="D267" s="83"/>
      <c r="E267" s="84"/>
      <c r="F267" s="18" t="str">
        <f t="shared" si="14"/>
        <v/>
      </c>
      <c r="G267" s="18" t="str">
        <f t="shared" si="15"/>
        <v/>
      </c>
      <c r="H267" s="88" t="str">
        <f t="shared" si="16"/>
        <v/>
      </c>
    </row>
    <row r="268" spans="2:8" x14ac:dyDescent="0.25">
      <c r="B268" s="83" t="str">
        <f t="shared" si="13"/>
        <v/>
      </c>
      <c r="C268" s="83"/>
      <c r="D268" s="83"/>
      <c r="E268" s="84"/>
      <c r="F268" s="18" t="str">
        <f t="shared" si="14"/>
        <v/>
      </c>
      <c r="G268" s="18" t="str">
        <f t="shared" si="15"/>
        <v/>
      </c>
      <c r="H268" s="88" t="str">
        <f t="shared" si="16"/>
        <v/>
      </c>
    </row>
    <row r="269" spans="2:8" x14ac:dyDescent="0.25">
      <c r="B269" s="83" t="str">
        <f t="shared" si="13"/>
        <v/>
      </c>
      <c r="C269" s="83"/>
      <c r="D269" s="83"/>
      <c r="E269" s="84"/>
      <c r="F269" s="18" t="str">
        <f t="shared" si="14"/>
        <v/>
      </c>
      <c r="G269" s="18" t="str">
        <f t="shared" si="15"/>
        <v/>
      </c>
      <c r="H269" s="88" t="str">
        <f t="shared" si="16"/>
        <v/>
      </c>
    </row>
    <row r="270" spans="2:8" x14ac:dyDescent="0.25">
      <c r="B270" s="83" t="str">
        <f t="shared" si="13"/>
        <v/>
      </c>
      <c r="C270" s="83"/>
      <c r="D270" s="83"/>
      <c r="E270" s="84"/>
      <c r="F270" s="18" t="str">
        <f t="shared" si="14"/>
        <v/>
      </c>
      <c r="G270" s="18" t="str">
        <f t="shared" si="15"/>
        <v/>
      </c>
      <c r="H270" s="88" t="str">
        <f t="shared" si="16"/>
        <v/>
      </c>
    </row>
    <row r="271" spans="2:8" x14ac:dyDescent="0.25">
      <c r="B271" s="83" t="str">
        <f t="shared" si="13"/>
        <v/>
      </c>
      <c r="C271" s="83"/>
      <c r="D271" s="83"/>
      <c r="E271" s="84"/>
      <c r="F271" s="18" t="str">
        <f t="shared" si="14"/>
        <v/>
      </c>
      <c r="G271" s="18" t="str">
        <f t="shared" si="15"/>
        <v/>
      </c>
      <c r="H271" s="88" t="str">
        <f t="shared" si="16"/>
        <v/>
      </c>
    </row>
    <row r="272" spans="2:8" x14ac:dyDescent="0.25">
      <c r="B272" s="83" t="str">
        <f t="shared" si="13"/>
        <v/>
      </c>
      <c r="C272" s="83"/>
      <c r="D272" s="83"/>
      <c r="E272" s="84"/>
      <c r="F272" s="18" t="str">
        <f t="shared" si="14"/>
        <v/>
      </c>
      <c r="G272" s="18" t="str">
        <f t="shared" si="15"/>
        <v/>
      </c>
      <c r="H272" s="88" t="str">
        <f t="shared" si="16"/>
        <v/>
      </c>
    </row>
    <row r="273" spans="2:8" x14ac:dyDescent="0.25">
      <c r="B273" s="83" t="str">
        <f t="shared" si="13"/>
        <v/>
      </c>
      <c r="C273" s="83"/>
      <c r="D273" s="83"/>
      <c r="E273" s="84"/>
      <c r="F273" s="18" t="str">
        <f t="shared" si="14"/>
        <v/>
      </c>
      <c r="G273" s="18" t="str">
        <f t="shared" si="15"/>
        <v/>
      </c>
      <c r="H273" s="88" t="str">
        <f t="shared" si="16"/>
        <v/>
      </c>
    </row>
    <row r="274" spans="2:8" x14ac:dyDescent="0.25">
      <c r="B274" s="83" t="str">
        <f t="shared" si="13"/>
        <v/>
      </c>
      <c r="C274" s="83"/>
      <c r="D274" s="83"/>
      <c r="E274" s="84"/>
      <c r="F274" s="18" t="str">
        <f t="shared" si="14"/>
        <v/>
      </c>
      <c r="G274" s="18" t="str">
        <f t="shared" si="15"/>
        <v/>
      </c>
      <c r="H274" s="88" t="str">
        <f t="shared" si="16"/>
        <v/>
      </c>
    </row>
    <row r="275" spans="2:8" x14ac:dyDescent="0.25">
      <c r="B275" s="83" t="str">
        <f t="shared" si="13"/>
        <v/>
      </c>
      <c r="C275" s="83"/>
      <c r="D275" s="83"/>
      <c r="E275" s="84"/>
      <c r="F275" s="18" t="str">
        <f t="shared" si="14"/>
        <v/>
      </c>
      <c r="G275" s="18" t="str">
        <f t="shared" si="15"/>
        <v/>
      </c>
      <c r="H275" s="88" t="str">
        <f t="shared" si="16"/>
        <v/>
      </c>
    </row>
    <row r="276" spans="2:8" x14ac:dyDescent="0.25">
      <c r="B276" s="83" t="str">
        <f t="shared" si="13"/>
        <v/>
      </c>
      <c r="C276" s="83"/>
      <c r="D276" s="83"/>
      <c r="E276" s="84"/>
      <c r="F276" s="18" t="str">
        <f t="shared" si="14"/>
        <v/>
      </c>
      <c r="G276" s="18" t="str">
        <f t="shared" si="15"/>
        <v/>
      </c>
      <c r="H276" s="88" t="str">
        <f t="shared" si="16"/>
        <v/>
      </c>
    </row>
    <row r="277" spans="2:8" x14ac:dyDescent="0.25">
      <c r="B277" s="83" t="str">
        <f t="shared" si="13"/>
        <v/>
      </c>
      <c r="C277" s="83"/>
      <c r="D277" s="83"/>
      <c r="E277" s="84"/>
      <c r="F277" s="18" t="str">
        <f t="shared" si="14"/>
        <v/>
      </c>
      <c r="G277" s="18" t="str">
        <f t="shared" si="15"/>
        <v/>
      </c>
      <c r="H277" s="88" t="str">
        <f t="shared" si="16"/>
        <v/>
      </c>
    </row>
    <row r="278" spans="2:8" x14ac:dyDescent="0.25">
      <c r="B278" s="83" t="str">
        <f t="shared" si="13"/>
        <v/>
      </c>
      <c r="C278" s="83"/>
      <c r="D278" s="83"/>
      <c r="E278" s="84"/>
      <c r="F278" s="18" t="str">
        <f t="shared" si="14"/>
        <v/>
      </c>
      <c r="G278" s="18" t="str">
        <f t="shared" si="15"/>
        <v/>
      </c>
      <c r="H278" s="88" t="str">
        <f t="shared" si="16"/>
        <v/>
      </c>
    </row>
    <row r="279" spans="2:8" x14ac:dyDescent="0.25">
      <c r="B279" s="83" t="str">
        <f t="shared" si="13"/>
        <v/>
      </c>
      <c r="C279" s="83"/>
      <c r="D279" s="83"/>
      <c r="E279" s="84"/>
      <c r="F279" s="18" t="str">
        <f t="shared" si="14"/>
        <v/>
      </c>
      <c r="G279" s="18" t="str">
        <f t="shared" si="15"/>
        <v/>
      </c>
      <c r="H279" s="88" t="str">
        <f t="shared" si="16"/>
        <v/>
      </c>
    </row>
    <row r="280" spans="2:8" x14ac:dyDescent="0.25">
      <c r="B280" s="83" t="str">
        <f t="shared" si="13"/>
        <v/>
      </c>
      <c r="C280" s="83"/>
      <c r="D280" s="83"/>
      <c r="E280" s="84"/>
      <c r="F280" s="18" t="str">
        <f t="shared" si="14"/>
        <v/>
      </c>
      <c r="G280" s="18" t="str">
        <f t="shared" si="15"/>
        <v/>
      </c>
      <c r="H280" s="88" t="str">
        <f t="shared" si="16"/>
        <v/>
      </c>
    </row>
    <row r="281" spans="2:8" x14ac:dyDescent="0.25">
      <c r="B281" s="83" t="str">
        <f t="shared" si="13"/>
        <v/>
      </c>
      <c r="C281" s="83"/>
      <c r="D281" s="83"/>
      <c r="E281" s="84"/>
      <c r="F281" s="18" t="str">
        <f t="shared" si="14"/>
        <v/>
      </c>
      <c r="G281" s="18" t="str">
        <f t="shared" si="15"/>
        <v/>
      </c>
      <c r="H281" s="88" t="str">
        <f t="shared" si="16"/>
        <v/>
      </c>
    </row>
    <row r="282" spans="2:8" x14ac:dyDescent="0.25">
      <c r="B282" s="83" t="str">
        <f t="shared" ref="B282:B345" si="17">IF(K264="","",K264)</f>
        <v/>
      </c>
      <c r="C282" s="83"/>
      <c r="D282" s="83"/>
      <c r="E282" s="84"/>
      <c r="F282" s="18" t="str">
        <f t="shared" ref="F282:F345" si="18">IF(L264="","",L264)</f>
        <v/>
      </c>
      <c r="G282" s="18" t="str">
        <f t="shared" ref="G282:G345" si="19">IF(M264="","",M264)</f>
        <v/>
      </c>
      <c r="H282" s="88" t="str">
        <f t="shared" ref="H282:H345" si="20">IF(N264="","",N264)</f>
        <v/>
      </c>
    </row>
    <row r="283" spans="2:8" x14ac:dyDescent="0.25">
      <c r="B283" s="83" t="str">
        <f t="shared" si="17"/>
        <v/>
      </c>
      <c r="C283" s="83"/>
      <c r="D283" s="83"/>
      <c r="E283" s="84"/>
      <c r="F283" s="18" t="str">
        <f t="shared" si="18"/>
        <v/>
      </c>
      <c r="G283" s="18" t="str">
        <f t="shared" si="19"/>
        <v/>
      </c>
      <c r="H283" s="88" t="str">
        <f t="shared" si="20"/>
        <v/>
      </c>
    </row>
    <row r="284" spans="2:8" x14ac:dyDescent="0.25">
      <c r="B284" s="83" t="str">
        <f t="shared" si="17"/>
        <v/>
      </c>
      <c r="C284" s="83"/>
      <c r="D284" s="83"/>
      <c r="E284" s="84"/>
      <c r="F284" s="18" t="str">
        <f t="shared" si="18"/>
        <v/>
      </c>
      <c r="G284" s="18" t="str">
        <f t="shared" si="19"/>
        <v/>
      </c>
      <c r="H284" s="88" t="str">
        <f t="shared" si="20"/>
        <v/>
      </c>
    </row>
    <row r="285" spans="2:8" x14ac:dyDescent="0.25">
      <c r="B285" s="83" t="str">
        <f t="shared" si="17"/>
        <v/>
      </c>
      <c r="C285" s="83"/>
      <c r="D285" s="83"/>
      <c r="E285" s="84"/>
      <c r="F285" s="18" t="str">
        <f t="shared" si="18"/>
        <v/>
      </c>
      <c r="G285" s="18" t="str">
        <f t="shared" si="19"/>
        <v/>
      </c>
      <c r="H285" s="88" t="str">
        <f t="shared" si="20"/>
        <v/>
      </c>
    </row>
    <row r="286" spans="2:8" x14ac:dyDescent="0.25">
      <c r="B286" s="83" t="str">
        <f t="shared" si="17"/>
        <v/>
      </c>
      <c r="C286" s="83"/>
      <c r="D286" s="83"/>
      <c r="E286" s="84"/>
      <c r="F286" s="18" t="str">
        <f t="shared" si="18"/>
        <v/>
      </c>
      <c r="G286" s="18" t="str">
        <f t="shared" si="19"/>
        <v/>
      </c>
      <c r="H286" s="88" t="str">
        <f t="shared" si="20"/>
        <v/>
      </c>
    </row>
    <row r="287" spans="2:8" x14ac:dyDescent="0.25">
      <c r="B287" s="83" t="str">
        <f t="shared" si="17"/>
        <v/>
      </c>
      <c r="C287" s="83"/>
      <c r="D287" s="83"/>
      <c r="E287" s="84"/>
      <c r="F287" s="18" t="str">
        <f t="shared" si="18"/>
        <v/>
      </c>
      <c r="G287" s="18" t="str">
        <f t="shared" si="19"/>
        <v/>
      </c>
      <c r="H287" s="88" t="str">
        <f t="shared" si="20"/>
        <v/>
      </c>
    </row>
    <row r="288" spans="2:8" x14ac:dyDescent="0.25">
      <c r="B288" s="83" t="str">
        <f t="shared" si="17"/>
        <v/>
      </c>
      <c r="C288" s="83"/>
      <c r="D288" s="83"/>
      <c r="E288" s="84"/>
      <c r="F288" s="18" t="str">
        <f t="shared" si="18"/>
        <v/>
      </c>
      <c r="G288" s="18" t="str">
        <f t="shared" si="19"/>
        <v/>
      </c>
      <c r="H288" s="88" t="str">
        <f t="shared" si="20"/>
        <v/>
      </c>
    </row>
    <row r="289" spans="2:8" x14ac:dyDescent="0.25">
      <c r="B289" s="83" t="str">
        <f t="shared" si="17"/>
        <v/>
      </c>
      <c r="C289" s="83"/>
      <c r="D289" s="83"/>
      <c r="E289" s="84"/>
      <c r="F289" s="18" t="str">
        <f t="shared" si="18"/>
        <v/>
      </c>
      <c r="G289" s="18" t="str">
        <f t="shared" si="19"/>
        <v/>
      </c>
      <c r="H289" s="88" t="str">
        <f t="shared" si="20"/>
        <v/>
      </c>
    </row>
    <row r="290" spans="2:8" x14ac:dyDescent="0.25">
      <c r="B290" s="83" t="str">
        <f t="shared" si="17"/>
        <v/>
      </c>
      <c r="C290" s="83"/>
      <c r="D290" s="83"/>
      <c r="E290" s="84"/>
      <c r="F290" s="18" t="str">
        <f t="shared" si="18"/>
        <v/>
      </c>
      <c r="G290" s="18" t="str">
        <f t="shared" si="19"/>
        <v/>
      </c>
      <c r="H290" s="88" t="str">
        <f t="shared" si="20"/>
        <v/>
      </c>
    </row>
    <row r="291" spans="2:8" x14ac:dyDescent="0.25">
      <c r="B291" s="83" t="str">
        <f t="shared" si="17"/>
        <v/>
      </c>
      <c r="C291" s="83"/>
      <c r="D291" s="83"/>
      <c r="E291" s="84"/>
      <c r="F291" s="18" t="str">
        <f t="shared" si="18"/>
        <v/>
      </c>
      <c r="G291" s="18" t="str">
        <f t="shared" si="19"/>
        <v/>
      </c>
      <c r="H291" s="88" t="str">
        <f t="shared" si="20"/>
        <v/>
      </c>
    </row>
    <row r="292" spans="2:8" x14ac:dyDescent="0.25">
      <c r="B292" s="83" t="str">
        <f t="shared" si="17"/>
        <v/>
      </c>
      <c r="C292" s="83"/>
      <c r="D292" s="83"/>
      <c r="E292" s="84"/>
      <c r="F292" s="18" t="str">
        <f t="shared" si="18"/>
        <v/>
      </c>
      <c r="G292" s="18" t="str">
        <f t="shared" si="19"/>
        <v/>
      </c>
      <c r="H292" s="88" t="str">
        <f t="shared" si="20"/>
        <v/>
      </c>
    </row>
    <row r="293" spans="2:8" x14ac:dyDescent="0.25">
      <c r="B293" s="83" t="str">
        <f t="shared" si="17"/>
        <v/>
      </c>
      <c r="C293" s="83"/>
      <c r="D293" s="83"/>
      <c r="E293" s="84"/>
      <c r="F293" s="18" t="str">
        <f t="shared" si="18"/>
        <v/>
      </c>
      <c r="G293" s="18" t="str">
        <f t="shared" si="19"/>
        <v/>
      </c>
      <c r="H293" s="88" t="str">
        <f t="shared" si="20"/>
        <v/>
      </c>
    </row>
    <row r="294" spans="2:8" x14ac:dyDescent="0.25">
      <c r="B294" s="83" t="str">
        <f t="shared" si="17"/>
        <v/>
      </c>
      <c r="C294" s="83"/>
      <c r="D294" s="83"/>
      <c r="E294" s="84"/>
      <c r="F294" s="18" t="str">
        <f t="shared" si="18"/>
        <v/>
      </c>
      <c r="G294" s="18" t="str">
        <f t="shared" si="19"/>
        <v/>
      </c>
      <c r="H294" s="88" t="str">
        <f t="shared" si="20"/>
        <v/>
      </c>
    </row>
    <row r="295" spans="2:8" x14ac:dyDescent="0.25">
      <c r="B295" s="83" t="str">
        <f t="shared" si="17"/>
        <v/>
      </c>
      <c r="C295" s="83"/>
      <c r="D295" s="83"/>
      <c r="E295" s="84"/>
      <c r="F295" s="18" t="str">
        <f t="shared" si="18"/>
        <v/>
      </c>
      <c r="G295" s="18" t="str">
        <f t="shared" si="19"/>
        <v/>
      </c>
      <c r="H295" s="88" t="str">
        <f t="shared" si="20"/>
        <v/>
      </c>
    </row>
    <row r="296" spans="2:8" x14ac:dyDescent="0.25">
      <c r="B296" s="83" t="str">
        <f t="shared" si="17"/>
        <v/>
      </c>
      <c r="C296" s="83"/>
      <c r="D296" s="83"/>
      <c r="E296" s="84"/>
      <c r="F296" s="18" t="str">
        <f t="shared" si="18"/>
        <v/>
      </c>
      <c r="G296" s="18" t="str">
        <f t="shared" si="19"/>
        <v/>
      </c>
      <c r="H296" s="88" t="str">
        <f t="shared" si="20"/>
        <v/>
      </c>
    </row>
    <row r="297" spans="2:8" x14ac:dyDescent="0.25">
      <c r="B297" s="83" t="str">
        <f t="shared" si="17"/>
        <v/>
      </c>
      <c r="C297" s="83"/>
      <c r="D297" s="83"/>
      <c r="E297" s="84"/>
      <c r="F297" s="18" t="str">
        <f t="shared" si="18"/>
        <v/>
      </c>
      <c r="G297" s="18" t="str">
        <f t="shared" si="19"/>
        <v/>
      </c>
      <c r="H297" s="88" t="str">
        <f t="shared" si="20"/>
        <v/>
      </c>
    </row>
    <row r="298" spans="2:8" x14ac:dyDescent="0.25">
      <c r="B298" s="83" t="str">
        <f t="shared" si="17"/>
        <v/>
      </c>
      <c r="C298" s="83"/>
      <c r="D298" s="83"/>
      <c r="E298" s="84"/>
      <c r="F298" s="18" t="str">
        <f t="shared" si="18"/>
        <v/>
      </c>
      <c r="G298" s="18" t="str">
        <f t="shared" si="19"/>
        <v/>
      </c>
      <c r="H298" s="88" t="str">
        <f t="shared" si="20"/>
        <v/>
      </c>
    </row>
    <row r="299" spans="2:8" x14ac:dyDescent="0.25">
      <c r="B299" s="83" t="str">
        <f t="shared" si="17"/>
        <v/>
      </c>
      <c r="C299" s="83"/>
      <c r="D299" s="83"/>
      <c r="E299" s="84"/>
      <c r="F299" s="18" t="str">
        <f t="shared" si="18"/>
        <v/>
      </c>
      <c r="G299" s="18" t="str">
        <f t="shared" si="19"/>
        <v/>
      </c>
      <c r="H299" s="88" t="str">
        <f t="shared" si="20"/>
        <v/>
      </c>
    </row>
    <row r="300" spans="2:8" x14ac:dyDescent="0.25">
      <c r="B300" s="83" t="str">
        <f t="shared" si="17"/>
        <v/>
      </c>
      <c r="C300" s="83"/>
      <c r="D300" s="83"/>
      <c r="E300" s="84"/>
      <c r="F300" s="18" t="str">
        <f t="shared" si="18"/>
        <v/>
      </c>
      <c r="G300" s="18" t="str">
        <f t="shared" si="19"/>
        <v/>
      </c>
      <c r="H300" s="88" t="str">
        <f t="shared" si="20"/>
        <v/>
      </c>
    </row>
    <row r="301" spans="2:8" x14ac:dyDescent="0.25">
      <c r="B301" s="83" t="str">
        <f t="shared" si="17"/>
        <v/>
      </c>
      <c r="C301" s="83"/>
      <c r="D301" s="83"/>
      <c r="E301" s="84"/>
      <c r="F301" s="18" t="str">
        <f t="shared" si="18"/>
        <v/>
      </c>
      <c r="G301" s="18" t="str">
        <f t="shared" si="19"/>
        <v/>
      </c>
      <c r="H301" s="88" t="str">
        <f t="shared" si="20"/>
        <v/>
      </c>
    </row>
    <row r="302" spans="2:8" x14ac:dyDescent="0.25">
      <c r="B302" s="83" t="str">
        <f t="shared" si="17"/>
        <v/>
      </c>
      <c r="C302" s="83"/>
      <c r="D302" s="83"/>
      <c r="E302" s="84"/>
      <c r="F302" s="18" t="str">
        <f t="shared" si="18"/>
        <v/>
      </c>
      <c r="G302" s="18" t="str">
        <f t="shared" si="19"/>
        <v/>
      </c>
      <c r="H302" s="88" t="str">
        <f t="shared" si="20"/>
        <v/>
      </c>
    </row>
    <row r="303" spans="2:8" x14ac:dyDescent="0.25">
      <c r="B303" s="83" t="str">
        <f t="shared" si="17"/>
        <v/>
      </c>
      <c r="C303" s="83"/>
      <c r="D303" s="83"/>
      <c r="E303" s="84"/>
      <c r="F303" s="18" t="str">
        <f t="shared" si="18"/>
        <v/>
      </c>
      <c r="G303" s="18" t="str">
        <f t="shared" si="19"/>
        <v/>
      </c>
      <c r="H303" s="88" t="str">
        <f t="shared" si="20"/>
        <v/>
      </c>
    </row>
    <row r="304" spans="2:8" x14ac:dyDescent="0.25">
      <c r="B304" s="83" t="str">
        <f t="shared" si="17"/>
        <v/>
      </c>
      <c r="C304" s="83"/>
      <c r="D304" s="83"/>
      <c r="E304" s="84"/>
      <c r="F304" s="18" t="str">
        <f t="shared" si="18"/>
        <v/>
      </c>
      <c r="G304" s="18" t="str">
        <f t="shared" si="19"/>
        <v/>
      </c>
      <c r="H304" s="88" t="str">
        <f t="shared" si="20"/>
        <v/>
      </c>
    </row>
    <row r="305" spans="2:8" x14ac:dyDescent="0.25">
      <c r="B305" s="83" t="str">
        <f t="shared" si="17"/>
        <v/>
      </c>
      <c r="C305" s="83"/>
      <c r="D305" s="83"/>
      <c r="E305" s="84"/>
      <c r="F305" s="18" t="str">
        <f t="shared" si="18"/>
        <v/>
      </c>
      <c r="G305" s="18" t="str">
        <f t="shared" si="19"/>
        <v/>
      </c>
      <c r="H305" s="88" t="str">
        <f t="shared" si="20"/>
        <v/>
      </c>
    </row>
    <row r="306" spans="2:8" x14ac:dyDescent="0.25">
      <c r="B306" s="83" t="str">
        <f t="shared" si="17"/>
        <v/>
      </c>
      <c r="C306" s="83"/>
      <c r="D306" s="83"/>
      <c r="E306" s="84"/>
      <c r="F306" s="18" t="str">
        <f t="shared" si="18"/>
        <v/>
      </c>
      <c r="G306" s="18" t="str">
        <f t="shared" si="19"/>
        <v/>
      </c>
      <c r="H306" s="88" t="str">
        <f t="shared" si="20"/>
        <v/>
      </c>
    </row>
    <row r="307" spans="2:8" x14ac:dyDescent="0.25">
      <c r="B307" s="83" t="str">
        <f t="shared" si="17"/>
        <v/>
      </c>
      <c r="C307" s="83"/>
      <c r="D307" s="83"/>
      <c r="E307" s="84"/>
      <c r="F307" s="18" t="str">
        <f t="shared" si="18"/>
        <v/>
      </c>
      <c r="G307" s="18" t="str">
        <f t="shared" si="19"/>
        <v/>
      </c>
      <c r="H307" s="88" t="str">
        <f t="shared" si="20"/>
        <v/>
      </c>
    </row>
    <row r="308" spans="2:8" x14ac:dyDescent="0.25">
      <c r="B308" s="83" t="str">
        <f t="shared" si="17"/>
        <v/>
      </c>
      <c r="C308" s="83"/>
      <c r="D308" s="83"/>
      <c r="E308" s="84"/>
      <c r="F308" s="18" t="str">
        <f t="shared" si="18"/>
        <v/>
      </c>
      <c r="G308" s="18" t="str">
        <f t="shared" si="19"/>
        <v/>
      </c>
      <c r="H308" s="88" t="str">
        <f t="shared" si="20"/>
        <v/>
      </c>
    </row>
    <row r="309" spans="2:8" x14ac:dyDescent="0.25">
      <c r="B309" s="83" t="str">
        <f t="shared" si="17"/>
        <v/>
      </c>
      <c r="C309" s="83"/>
      <c r="D309" s="83"/>
      <c r="E309" s="84"/>
      <c r="F309" s="18" t="str">
        <f t="shared" si="18"/>
        <v/>
      </c>
      <c r="G309" s="18" t="str">
        <f t="shared" si="19"/>
        <v/>
      </c>
      <c r="H309" s="88" t="str">
        <f t="shared" si="20"/>
        <v/>
      </c>
    </row>
    <row r="310" spans="2:8" x14ac:dyDescent="0.25">
      <c r="B310" s="83" t="str">
        <f t="shared" si="17"/>
        <v/>
      </c>
      <c r="C310" s="83"/>
      <c r="D310" s="83"/>
      <c r="E310" s="84"/>
      <c r="F310" s="18" t="str">
        <f t="shared" si="18"/>
        <v/>
      </c>
      <c r="G310" s="18" t="str">
        <f t="shared" si="19"/>
        <v/>
      </c>
      <c r="H310" s="88" t="str">
        <f t="shared" si="20"/>
        <v/>
      </c>
    </row>
    <row r="311" spans="2:8" x14ac:dyDescent="0.25">
      <c r="B311" s="83" t="str">
        <f t="shared" si="17"/>
        <v/>
      </c>
      <c r="C311" s="83"/>
      <c r="D311" s="83"/>
      <c r="E311" s="84"/>
      <c r="F311" s="18" t="str">
        <f t="shared" si="18"/>
        <v/>
      </c>
      <c r="G311" s="18" t="str">
        <f t="shared" si="19"/>
        <v/>
      </c>
      <c r="H311" s="88" t="str">
        <f t="shared" si="20"/>
        <v/>
      </c>
    </row>
    <row r="312" spans="2:8" x14ac:dyDescent="0.25">
      <c r="B312" s="83" t="str">
        <f t="shared" si="17"/>
        <v/>
      </c>
      <c r="C312" s="83"/>
      <c r="D312" s="83"/>
      <c r="E312" s="84"/>
      <c r="F312" s="18" t="str">
        <f t="shared" si="18"/>
        <v/>
      </c>
      <c r="G312" s="18" t="str">
        <f t="shared" si="19"/>
        <v/>
      </c>
      <c r="H312" s="88" t="str">
        <f t="shared" si="20"/>
        <v/>
      </c>
    </row>
    <row r="313" spans="2:8" x14ac:dyDescent="0.25">
      <c r="B313" s="83" t="str">
        <f t="shared" si="17"/>
        <v/>
      </c>
      <c r="C313" s="83"/>
      <c r="D313" s="83"/>
      <c r="E313" s="84"/>
      <c r="F313" s="18" t="str">
        <f t="shared" si="18"/>
        <v/>
      </c>
      <c r="G313" s="18" t="str">
        <f t="shared" si="19"/>
        <v/>
      </c>
      <c r="H313" s="88" t="str">
        <f t="shared" si="20"/>
        <v/>
      </c>
    </row>
    <row r="314" spans="2:8" x14ac:dyDescent="0.25">
      <c r="B314" s="83" t="str">
        <f t="shared" si="17"/>
        <v/>
      </c>
      <c r="C314" s="83"/>
      <c r="D314" s="83"/>
      <c r="E314" s="84"/>
      <c r="F314" s="18" t="str">
        <f t="shared" si="18"/>
        <v/>
      </c>
      <c r="G314" s="18" t="str">
        <f t="shared" si="19"/>
        <v/>
      </c>
      <c r="H314" s="88" t="str">
        <f t="shared" si="20"/>
        <v/>
      </c>
    </row>
    <row r="315" spans="2:8" x14ac:dyDescent="0.25">
      <c r="B315" s="83" t="str">
        <f t="shared" si="17"/>
        <v/>
      </c>
      <c r="C315" s="83"/>
      <c r="D315" s="83"/>
      <c r="E315" s="84"/>
      <c r="F315" s="18" t="str">
        <f t="shared" si="18"/>
        <v/>
      </c>
      <c r="G315" s="18" t="str">
        <f t="shared" si="19"/>
        <v/>
      </c>
      <c r="H315" s="88" t="str">
        <f t="shared" si="20"/>
        <v/>
      </c>
    </row>
    <row r="316" spans="2:8" x14ac:dyDescent="0.25">
      <c r="B316" s="83" t="str">
        <f t="shared" si="17"/>
        <v/>
      </c>
      <c r="C316" s="83"/>
      <c r="D316" s="83"/>
      <c r="E316" s="84"/>
      <c r="F316" s="18" t="str">
        <f t="shared" si="18"/>
        <v/>
      </c>
      <c r="G316" s="18" t="str">
        <f t="shared" si="19"/>
        <v/>
      </c>
      <c r="H316" s="88" t="str">
        <f t="shared" si="20"/>
        <v/>
      </c>
    </row>
    <row r="317" spans="2:8" x14ac:dyDescent="0.25">
      <c r="B317" s="83" t="str">
        <f t="shared" si="17"/>
        <v/>
      </c>
      <c r="C317" s="83"/>
      <c r="D317" s="83"/>
      <c r="E317" s="84"/>
      <c r="F317" s="18" t="str">
        <f t="shared" si="18"/>
        <v/>
      </c>
      <c r="G317" s="18" t="str">
        <f t="shared" si="19"/>
        <v/>
      </c>
      <c r="H317" s="88" t="str">
        <f t="shared" si="20"/>
        <v/>
      </c>
    </row>
    <row r="318" spans="2:8" x14ac:dyDescent="0.25">
      <c r="B318" s="83" t="str">
        <f t="shared" si="17"/>
        <v/>
      </c>
      <c r="C318" s="83"/>
      <c r="D318" s="83"/>
      <c r="E318" s="84"/>
      <c r="F318" s="18" t="str">
        <f t="shared" si="18"/>
        <v/>
      </c>
      <c r="G318" s="18" t="str">
        <f t="shared" si="19"/>
        <v/>
      </c>
      <c r="H318" s="88" t="str">
        <f t="shared" si="20"/>
        <v/>
      </c>
    </row>
    <row r="319" spans="2:8" x14ac:dyDescent="0.25">
      <c r="B319" s="83" t="str">
        <f t="shared" si="17"/>
        <v/>
      </c>
      <c r="C319" s="83"/>
      <c r="D319" s="83"/>
      <c r="E319" s="84"/>
      <c r="F319" s="18" t="str">
        <f t="shared" si="18"/>
        <v/>
      </c>
      <c r="G319" s="18" t="str">
        <f t="shared" si="19"/>
        <v/>
      </c>
      <c r="H319" s="88" t="str">
        <f t="shared" si="20"/>
        <v/>
      </c>
    </row>
    <row r="320" spans="2:8" x14ac:dyDescent="0.25">
      <c r="B320" s="83" t="str">
        <f t="shared" si="17"/>
        <v/>
      </c>
      <c r="C320" s="83"/>
      <c r="D320" s="83"/>
      <c r="E320" s="84"/>
      <c r="F320" s="18" t="str">
        <f t="shared" si="18"/>
        <v/>
      </c>
      <c r="G320" s="18" t="str">
        <f t="shared" si="19"/>
        <v/>
      </c>
      <c r="H320" s="88" t="str">
        <f t="shared" si="20"/>
        <v/>
      </c>
    </row>
    <row r="321" spans="2:8" x14ac:dyDescent="0.25">
      <c r="B321" s="83" t="str">
        <f t="shared" si="17"/>
        <v/>
      </c>
      <c r="C321" s="83"/>
      <c r="D321" s="83"/>
      <c r="E321" s="84"/>
      <c r="F321" s="18" t="str">
        <f t="shared" si="18"/>
        <v/>
      </c>
      <c r="G321" s="18" t="str">
        <f t="shared" si="19"/>
        <v/>
      </c>
      <c r="H321" s="88" t="str">
        <f t="shared" si="20"/>
        <v/>
      </c>
    </row>
    <row r="322" spans="2:8" x14ac:dyDescent="0.25">
      <c r="B322" s="83" t="str">
        <f t="shared" si="17"/>
        <v/>
      </c>
      <c r="C322" s="83"/>
      <c r="D322" s="83"/>
      <c r="E322" s="84"/>
      <c r="F322" s="18" t="str">
        <f t="shared" si="18"/>
        <v/>
      </c>
      <c r="G322" s="18" t="str">
        <f t="shared" si="19"/>
        <v/>
      </c>
      <c r="H322" s="88" t="str">
        <f t="shared" si="20"/>
        <v/>
      </c>
    </row>
    <row r="323" spans="2:8" x14ac:dyDescent="0.25">
      <c r="B323" s="83" t="str">
        <f t="shared" si="17"/>
        <v/>
      </c>
      <c r="C323" s="83"/>
      <c r="D323" s="83"/>
      <c r="E323" s="84"/>
      <c r="F323" s="18" t="str">
        <f t="shared" si="18"/>
        <v/>
      </c>
      <c r="G323" s="18" t="str">
        <f t="shared" si="19"/>
        <v/>
      </c>
      <c r="H323" s="88" t="str">
        <f t="shared" si="20"/>
        <v/>
      </c>
    </row>
    <row r="324" spans="2:8" x14ac:dyDescent="0.25">
      <c r="B324" s="83" t="str">
        <f t="shared" si="17"/>
        <v/>
      </c>
      <c r="C324" s="83"/>
      <c r="D324" s="83"/>
      <c r="E324" s="84"/>
      <c r="F324" s="18" t="str">
        <f t="shared" si="18"/>
        <v/>
      </c>
      <c r="G324" s="18" t="str">
        <f t="shared" si="19"/>
        <v/>
      </c>
      <c r="H324" s="88" t="str">
        <f t="shared" si="20"/>
        <v/>
      </c>
    </row>
    <row r="325" spans="2:8" x14ac:dyDescent="0.25">
      <c r="B325" s="83" t="str">
        <f t="shared" si="17"/>
        <v/>
      </c>
      <c r="C325" s="83"/>
      <c r="D325" s="83"/>
      <c r="E325" s="84"/>
      <c r="F325" s="18" t="str">
        <f t="shared" si="18"/>
        <v/>
      </c>
      <c r="G325" s="18" t="str">
        <f t="shared" si="19"/>
        <v/>
      </c>
      <c r="H325" s="88" t="str">
        <f t="shared" si="20"/>
        <v/>
      </c>
    </row>
    <row r="326" spans="2:8" x14ac:dyDescent="0.25">
      <c r="B326" s="83" t="str">
        <f t="shared" si="17"/>
        <v/>
      </c>
      <c r="C326" s="83"/>
      <c r="D326" s="83"/>
      <c r="E326" s="84"/>
      <c r="F326" s="18" t="str">
        <f t="shared" si="18"/>
        <v/>
      </c>
      <c r="G326" s="18" t="str">
        <f t="shared" si="19"/>
        <v/>
      </c>
      <c r="H326" s="88" t="str">
        <f t="shared" si="20"/>
        <v/>
      </c>
    </row>
    <row r="327" spans="2:8" x14ac:dyDescent="0.25">
      <c r="B327" s="83" t="str">
        <f t="shared" si="17"/>
        <v/>
      </c>
      <c r="C327" s="83"/>
      <c r="D327" s="83"/>
      <c r="E327" s="84"/>
      <c r="F327" s="18" t="str">
        <f t="shared" si="18"/>
        <v/>
      </c>
      <c r="G327" s="18" t="str">
        <f t="shared" si="19"/>
        <v/>
      </c>
      <c r="H327" s="88" t="str">
        <f t="shared" si="20"/>
        <v/>
      </c>
    </row>
    <row r="328" spans="2:8" x14ac:dyDescent="0.25">
      <c r="B328" s="83" t="str">
        <f t="shared" si="17"/>
        <v/>
      </c>
      <c r="C328" s="83"/>
      <c r="D328" s="83"/>
      <c r="E328" s="84"/>
      <c r="F328" s="18" t="str">
        <f t="shared" si="18"/>
        <v/>
      </c>
      <c r="G328" s="18" t="str">
        <f t="shared" si="19"/>
        <v/>
      </c>
      <c r="H328" s="88" t="str">
        <f t="shared" si="20"/>
        <v/>
      </c>
    </row>
    <row r="329" spans="2:8" x14ac:dyDescent="0.25">
      <c r="B329" s="83" t="str">
        <f t="shared" si="17"/>
        <v/>
      </c>
      <c r="C329" s="83"/>
      <c r="D329" s="83"/>
      <c r="E329" s="84"/>
      <c r="F329" s="18" t="str">
        <f t="shared" si="18"/>
        <v/>
      </c>
      <c r="G329" s="18" t="str">
        <f t="shared" si="19"/>
        <v/>
      </c>
      <c r="H329" s="88" t="str">
        <f t="shared" si="20"/>
        <v/>
      </c>
    </row>
    <row r="330" spans="2:8" x14ac:dyDescent="0.25">
      <c r="B330" s="83" t="str">
        <f t="shared" si="17"/>
        <v/>
      </c>
      <c r="C330" s="83"/>
      <c r="D330" s="83"/>
      <c r="E330" s="84"/>
      <c r="F330" s="18" t="str">
        <f t="shared" si="18"/>
        <v/>
      </c>
      <c r="G330" s="18" t="str">
        <f t="shared" si="19"/>
        <v/>
      </c>
      <c r="H330" s="88" t="str">
        <f t="shared" si="20"/>
        <v/>
      </c>
    </row>
    <row r="331" spans="2:8" x14ac:dyDescent="0.25">
      <c r="B331" s="83" t="str">
        <f t="shared" si="17"/>
        <v/>
      </c>
      <c r="C331" s="83"/>
      <c r="D331" s="83"/>
      <c r="E331" s="84"/>
      <c r="F331" s="18" t="str">
        <f t="shared" si="18"/>
        <v/>
      </c>
      <c r="G331" s="18" t="str">
        <f t="shared" si="19"/>
        <v/>
      </c>
      <c r="H331" s="88" t="str">
        <f t="shared" si="20"/>
        <v/>
      </c>
    </row>
    <row r="332" spans="2:8" x14ac:dyDescent="0.25">
      <c r="B332" s="83" t="str">
        <f t="shared" si="17"/>
        <v/>
      </c>
      <c r="C332" s="83"/>
      <c r="D332" s="83"/>
      <c r="E332" s="84"/>
      <c r="F332" s="18" t="str">
        <f t="shared" si="18"/>
        <v/>
      </c>
      <c r="G332" s="18" t="str">
        <f t="shared" si="19"/>
        <v/>
      </c>
      <c r="H332" s="88" t="str">
        <f t="shared" si="20"/>
        <v/>
      </c>
    </row>
    <row r="333" spans="2:8" x14ac:dyDescent="0.25">
      <c r="B333" s="83" t="str">
        <f t="shared" si="17"/>
        <v/>
      </c>
      <c r="C333" s="83"/>
      <c r="D333" s="83"/>
      <c r="E333" s="84"/>
      <c r="F333" s="18" t="str">
        <f t="shared" si="18"/>
        <v/>
      </c>
      <c r="G333" s="18" t="str">
        <f t="shared" si="19"/>
        <v/>
      </c>
      <c r="H333" s="88" t="str">
        <f t="shared" si="20"/>
        <v/>
      </c>
    </row>
    <row r="334" spans="2:8" x14ac:dyDescent="0.25">
      <c r="B334" s="83" t="str">
        <f t="shared" si="17"/>
        <v/>
      </c>
      <c r="C334" s="83"/>
      <c r="D334" s="83"/>
      <c r="E334" s="84"/>
      <c r="F334" s="18" t="str">
        <f t="shared" si="18"/>
        <v/>
      </c>
      <c r="G334" s="18" t="str">
        <f t="shared" si="19"/>
        <v/>
      </c>
      <c r="H334" s="88" t="str">
        <f t="shared" si="20"/>
        <v/>
      </c>
    </row>
    <row r="335" spans="2:8" x14ac:dyDescent="0.25">
      <c r="B335" s="83" t="str">
        <f t="shared" si="17"/>
        <v/>
      </c>
      <c r="C335" s="83"/>
      <c r="D335" s="83"/>
      <c r="E335" s="84"/>
      <c r="F335" s="18" t="str">
        <f t="shared" si="18"/>
        <v/>
      </c>
      <c r="G335" s="18" t="str">
        <f t="shared" si="19"/>
        <v/>
      </c>
      <c r="H335" s="88" t="str">
        <f t="shared" si="20"/>
        <v/>
      </c>
    </row>
    <row r="336" spans="2:8" x14ac:dyDescent="0.25">
      <c r="B336" s="83" t="str">
        <f t="shared" si="17"/>
        <v/>
      </c>
      <c r="C336" s="83"/>
      <c r="D336" s="83"/>
      <c r="E336" s="84"/>
      <c r="F336" s="18" t="str">
        <f t="shared" si="18"/>
        <v/>
      </c>
      <c r="G336" s="18" t="str">
        <f t="shared" si="19"/>
        <v/>
      </c>
      <c r="H336" s="88" t="str">
        <f t="shared" si="20"/>
        <v/>
      </c>
    </row>
    <row r="337" spans="2:8" x14ac:dyDescent="0.25">
      <c r="B337" s="83" t="str">
        <f t="shared" si="17"/>
        <v/>
      </c>
      <c r="C337" s="83"/>
      <c r="D337" s="83"/>
      <c r="E337" s="84"/>
      <c r="F337" s="18" t="str">
        <f t="shared" si="18"/>
        <v/>
      </c>
      <c r="G337" s="18" t="str">
        <f t="shared" si="19"/>
        <v/>
      </c>
      <c r="H337" s="88" t="str">
        <f t="shared" si="20"/>
        <v/>
      </c>
    </row>
    <row r="338" spans="2:8" x14ac:dyDescent="0.25">
      <c r="B338" s="83" t="str">
        <f t="shared" si="17"/>
        <v/>
      </c>
      <c r="C338" s="83"/>
      <c r="D338" s="83"/>
      <c r="E338" s="84"/>
      <c r="F338" s="18" t="str">
        <f t="shared" si="18"/>
        <v/>
      </c>
      <c r="G338" s="18" t="str">
        <f t="shared" si="19"/>
        <v/>
      </c>
      <c r="H338" s="88" t="str">
        <f t="shared" si="20"/>
        <v/>
      </c>
    </row>
    <row r="339" spans="2:8" x14ac:dyDescent="0.25">
      <c r="B339" s="83" t="str">
        <f t="shared" si="17"/>
        <v/>
      </c>
      <c r="C339" s="83"/>
      <c r="D339" s="83"/>
      <c r="E339" s="84"/>
      <c r="F339" s="18" t="str">
        <f t="shared" si="18"/>
        <v/>
      </c>
      <c r="G339" s="18" t="str">
        <f t="shared" si="19"/>
        <v/>
      </c>
      <c r="H339" s="88" t="str">
        <f t="shared" si="20"/>
        <v/>
      </c>
    </row>
    <row r="340" spans="2:8" x14ac:dyDescent="0.25">
      <c r="B340" s="83" t="str">
        <f t="shared" si="17"/>
        <v/>
      </c>
      <c r="C340" s="83"/>
      <c r="D340" s="83"/>
      <c r="E340" s="84"/>
      <c r="F340" s="18" t="str">
        <f t="shared" si="18"/>
        <v/>
      </c>
      <c r="G340" s="18" t="str">
        <f t="shared" si="19"/>
        <v/>
      </c>
      <c r="H340" s="88" t="str">
        <f t="shared" si="20"/>
        <v/>
      </c>
    </row>
    <row r="341" spans="2:8" x14ac:dyDescent="0.25">
      <c r="B341" s="83" t="str">
        <f t="shared" si="17"/>
        <v/>
      </c>
      <c r="C341" s="83"/>
      <c r="D341" s="83"/>
      <c r="E341" s="84"/>
      <c r="F341" s="18" t="str">
        <f t="shared" si="18"/>
        <v/>
      </c>
      <c r="G341" s="18" t="str">
        <f t="shared" si="19"/>
        <v/>
      </c>
      <c r="H341" s="88" t="str">
        <f t="shared" si="20"/>
        <v/>
      </c>
    </row>
    <row r="342" spans="2:8" x14ac:dyDescent="0.25">
      <c r="B342" s="83" t="str">
        <f t="shared" si="17"/>
        <v/>
      </c>
      <c r="C342" s="83"/>
      <c r="D342" s="83"/>
      <c r="E342" s="84"/>
      <c r="F342" s="18" t="str">
        <f t="shared" si="18"/>
        <v/>
      </c>
      <c r="G342" s="18" t="str">
        <f t="shared" si="19"/>
        <v/>
      </c>
      <c r="H342" s="88" t="str">
        <f t="shared" si="20"/>
        <v/>
      </c>
    </row>
    <row r="343" spans="2:8" x14ac:dyDescent="0.25">
      <c r="B343" s="83" t="str">
        <f t="shared" si="17"/>
        <v/>
      </c>
      <c r="C343" s="83"/>
      <c r="D343" s="83"/>
      <c r="E343" s="84"/>
      <c r="F343" s="18" t="str">
        <f t="shared" si="18"/>
        <v/>
      </c>
      <c r="G343" s="18" t="str">
        <f t="shared" si="19"/>
        <v/>
      </c>
      <c r="H343" s="88" t="str">
        <f t="shared" si="20"/>
        <v/>
      </c>
    </row>
    <row r="344" spans="2:8" x14ac:dyDescent="0.25">
      <c r="B344" s="83" t="str">
        <f t="shared" si="17"/>
        <v/>
      </c>
      <c r="C344" s="83"/>
      <c r="D344" s="83"/>
      <c r="E344" s="84"/>
      <c r="F344" s="18" t="str">
        <f t="shared" si="18"/>
        <v/>
      </c>
      <c r="G344" s="18" t="str">
        <f t="shared" si="19"/>
        <v/>
      </c>
      <c r="H344" s="88" t="str">
        <f t="shared" si="20"/>
        <v/>
      </c>
    </row>
    <row r="345" spans="2:8" x14ac:dyDescent="0.25">
      <c r="B345" s="83" t="str">
        <f t="shared" si="17"/>
        <v/>
      </c>
      <c r="C345" s="83"/>
      <c r="D345" s="83"/>
      <c r="E345" s="84"/>
      <c r="F345" s="18" t="str">
        <f t="shared" si="18"/>
        <v/>
      </c>
      <c r="G345" s="18" t="str">
        <f t="shared" si="19"/>
        <v/>
      </c>
      <c r="H345" s="88" t="str">
        <f t="shared" si="20"/>
        <v/>
      </c>
    </row>
    <row r="346" spans="2:8" x14ac:dyDescent="0.25">
      <c r="B346" s="83" t="str">
        <f t="shared" ref="B346:B409" si="21">IF(K328="","",K328)</f>
        <v/>
      </c>
      <c r="C346" s="83"/>
      <c r="D346" s="83"/>
      <c r="E346" s="84"/>
      <c r="F346" s="18" t="str">
        <f t="shared" ref="F346:F409" si="22">IF(L328="","",L328)</f>
        <v/>
      </c>
      <c r="G346" s="18" t="str">
        <f t="shared" ref="G346:G409" si="23">IF(M328="","",M328)</f>
        <v/>
      </c>
      <c r="H346" s="88" t="str">
        <f t="shared" ref="H346:H409" si="24">IF(N328="","",N328)</f>
        <v/>
      </c>
    </row>
    <row r="347" spans="2:8" x14ac:dyDescent="0.25">
      <c r="B347" s="83" t="str">
        <f t="shared" si="21"/>
        <v/>
      </c>
      <c r="C347" s="83"/>
      <c r="D347" s="83"/>
      <c r="E347" s="84"/>
      <c r="F347" s="18" t="str">
        <f t="shared" si="22"/>
        <v/>
      </c>
      <c r="G347" s="18" t="str">
        <f t="shared" si="23"/>
        <v/>
      </c>
      <c r="H347" s="88" t="str">
        <f t="shared" si="24"/>
        <v/>
      </c>
    </row>
    <row r="348" spans="2:8" x14ac:dyDescent="0.25">
      <c r="B348" s="83" t="str">
        <f t="shared" si="21"/>
        <v/>
      </c>
      <c r="C348" s="83"/>
      <c r="D348" s="83"/>
      <c r="E348" s="84"/>
      <c r="F348" s="18" t="str">
        <f t="shared" si="22"/>
        <v/>
      </c>
      <c r="G348" s="18" t="str">
        <f t="shared" si="23"/>
        <v/>
      </c>
      <c r="H348" s="88" t="str">
        <f t="shared" si="24"/>
        <v/>
      </c>
    </row>
    <row r="349" spans="2:8" x14ac:dyDescent="0.25">
      <c r="B349" s="83" t="str">
        <f t="shared" si="21"/>
        <v/>
      </c>
      <c r="C349" s="83"/>
      <c r="D349" s="83"/>
      <c r="E349" s="84"/>
      <c r="F349" s="18" t="str">
        <f t="shared" si="22"/>
        <v/>
      </c>
      <c r="G349" s="18" t="str">
        <f t="shared" si="23"/>
        <v/>
      </c>
      <c r="H349" s="88" t="str">
        <f t="shared" si="24"/>
        <v/>
      </c>
    </row>
    <row r="350" spans="2:8" x14ac:dyDescent="0.25">
      <c r="B350" s="83" t="str">
        <f t="shared" si="21"/>
        <v/>
      </c>
      <c r="C350" s="83"/>
      <c r="D350" s="83"/>
      <c r="E350" s="84"/>
      <c r="F350" s="18" t="str">
        <f t="shared" si="22"/>
        <v/>
      </c>
      <c r="G350" s="18" t="str">
        <f t="shared" si="23"/>
        <v/>
      </c>
      <c r="H350" s="88" t="str">
        <f t="shared" si="24"/>
        <v/>
      </c>
    </row>
    <row r="351" spans="2:8" x14ac:dyDescent="0.25">
      <c r="B351" s="83" t="str">
        <f t="shared" si="21"/>
        <v/>
      </c>
      <c r="C351" s="83"/>
      <c r="D351" s="83"/>
      <c r="E351" s="84"/>
      <c r="F351" s="18" t="str">
        <f t="shared" si="22"/>
        <v/>
      </c>
      <c r="G351" s="18" t="str">
        <f t="shared" si="23"/>
        <v/>
      </c>
      <c r="H351" s="88" t="str">
        <f t="shared" si="24"/>
        <v/>
      </c>
    </row>
    <row r="352" spans="2:8" x14ac:dyDescent="0.25">
      <c r="B352" s="83" t="str">
        <f t="shared" si="21"/>
        <v/>
      </c>
      <c r="C352" s="83"/>
      <c r="D352" s="83"/>
      <c r="E352" s="84"/>
      <c r="F352" s="18" t="str">
        <f t="shared" si="22"/>
        <v/>
      </c>
      <c r="G352" s="18" t="str">
        <f t="shared" si="23"/>
        <v/>
      </c>
      <c r="H352" s="88" t="str">
        <f t="shared" si="24"/>
        <v/>
      </c>
    </row>
    <row r="353" spans="2:8" x14ac:dyDescent="0.25">
      <c r="B353" s="83" t="str">
        <f t="shared" si="21"/>
        <v/>
      </c>
      <c r="C353" s="83"/>
      <c r="D353" s="83"/>
      <c r="E353" s="84"/>
      <c r="F353" s="18" t="str">
        <f t="shared" si="22"/>
        <v/>
      </c>
      <c r="G353" s="18" t="str">
        <f t="shared" si="23"/>
        <v/>
      </c>
      <c r="H353" s="88" t="str">
        <f t="shared" si="24"/>
        <v/>
      </c>
    </row>
    <row r="354" spans="2:8" x14ac:dyDescent="0.25">
      <c r="B354" s="83" t="str">
        <f t="shared" si="21"/>
        <v/>
      </c>
      <c r="C354" s="83"/>
      <c r="D354" s="83"/>
      <c r="E354" s="84"/>
      <c r="F354" s="18" t="str">
        <f t="shared" si="22"/>
        <v/>
      </c>
      <c r="G354" s="18" t="str">
        <f t="shared" si="23"/>
        <v/>
      </c>
      <c r="H354" s="88" t="str">
        <f t="shared" si="24"/>
        <v/>
      </c>
    </row>
    <row r="355" spans="2:8" x14ac:dyDescent="0.25">
      <c r="B355" s="83" t="str">
        <f t="shared" si="21"/>
        <v/>
      </c>
      <c r="C355" s="83"/>
      <c r="D355" s="83"/>
      <c r="E355" s="84"/>
      <c r="F355" s="18" t="str">
        <f t="shared" si="22"/>
        <v/>
      </c>
      <c r="G355" s="18" t="str">
        <f t="shared" si="23"/>
        <v/>
      </c>
      <c r="H355" s="88" t="str">
        <f t="shared" si="24"/>
        <v/>
      </c>
    </row>
    <row r="356" spans="2:8" x14ac:dyDescent="0.25">
      <c r="B356" s="83" t="str">
        <f t="shared" si="21"/>
        <v/>
      </c>
      <c r="C356" s="83"/>
      <c r="D356" s="83"/>
      <c r="E356" s="84"/>
      <c r="F356" s="18" t="str">
        <f t="shared" si="22"/>
        <v/>
      </c>
      <c r="G356" s="18" t="str">
        <f t="shared" si="23"/>
        <v/>
      </c>
      <c r="H356" s="88" t="str">
        <f t="shared" si="24"/>
        <v/>
      </c>
    </row>
    <row r="357" spans="2:8" x14ac:dyDescent="0.25">
      <c r="B357" s="83" t="str">
        <f t="shared" si="21"/>
        <v/>
      </c>
      <c r="C357" s="83"/>
      <c r="D357" s="83"/>
      <c r="E357" s="84"/>
      <c r="F357" s="18" t="str">
        <f t="shared" si="22"/>
        <v/>
      </c>
      <c r="G357" s="18" t="str">
        <f t="shared" si="23"/>
        <v/>
      </c>
      <c r="H357" s="88" t="str">
        <f t="shared" si="24"/>
        <v/>
      </c>
    </row>
    <row r="358" spans="2:8" x14ac:dyDescent="0.25">
      <c r="B358" s="83" t="str">
        <f t="shared" si="21"/>
        <v/>
      </c>
      <c r="C358" s="83"/>
      <c r="D358" s="83"/>
      <c r="E358" s="84"/>
      <c r="F358" s="18" t="str">
        <f t="shared" si="22"/>
        <v/>
      </c>
      <c r="G358" s="18" t="str">
        <f t="shared" si="23"/>
        <v/>
      </c>
      <c r="H358" s="88" t="str">
        <f t="shared" si="24"/>
        <v/>
      </c>
    </row>
    <row r="359" spans="2:8" x14ac:dyDescent="0.25">
      <c r="B359" s="83" t="str">
        <f t="shared" si="21"/>
        <v/>
      </c>
      <c r="C359" s="83"/>
      <c r="D359" s="83"/>
      <c r="E359" s="84"/>
      <c r="F359" s="18" t="str">
        <f t="shared" si="22"/>
        <v/>
      </c>
      <c r="G359" s="18" t="str">
        <f t="shared" si="23"/>
        <v/>
      </c>
      <c r="H359" s="88" t="str">
        <f t="shared" si="24"/>
        <v/>
      </c>
    </row>
    <row r="360" spans="2:8" x14ac:dyDescent="0.25">
      <c r="B360" s="83" t="str">
        <f t="shared" si="21"/>
        <v/>
      </c>
      <c r="C360" s="83"/>
      <c r="D360" s="83"/>
      <c r="E360" s="84"/>
      <c r="F360" s="18" t="str">
        <f t="shared" si="22"/>
        <v/>
      </c>
      <c r="G360" s="18" t="str">
        <f t="shared" si="23"/>
        <v/>
      </c>
      <c r="H360" s="88" t="str">
        <f t="shared" si="24"/>
        <v/>
      </c>
    </row>
    <row r="361" spans="2:8" x14ac:dyDescent="0.25">
      <c r="B361" s="83" t="str">
        <f t="shared" si="21"/>
        <v/>
      </c>
      <c r="C361" s="83"/>
      <c r="D361" s="83"/>
      <c r="E361" s="84"/>
      <c r="F361" s="18" t="str">
        <f t="shared" si="22"/>
        <v/>
      </c>
      <c r="G361" s="18" t="str">
        <f t="shared" si="23"/>
        <v/>
      </c>
      <c r="H361" s="88" t="str">
        <f t="shared" si="24"/>
        <v/>
      </c>
    </row>
    <row r="362" spans="2:8" x14ac:dyDescent="0.25">
      <c r="B362" s="83" t="str">
        <f t="shared" si="21"/>
        <v/>
      </c>
      <c r="C362" s="83"/>
      <c r="D362" s="83"/>
      <c r="E362" s="84"/>
      <c r="F362" s="18" t="str">
        <f t="shared" si="22"/>
        <v/>
      </c>
      <c r="G362" s="18" t="str">
        <f t="shared" si="23"/>
        <v/>
      </c>
      <c r="H362" s="88" t="str">
        <f t="shared" si="24"/>
        <v/>
      </c>
    </row>
    <row r="363" spans="2:8" x14ac:dyDescent="0.25">
      <c r="B363" s="83" t="str">
        <f t="shared" si="21"/>
        <v/>
      </c>
      <c r="C363" s="83"/>
      <c r="D363" s="83"/>
      <c r="E363" s="84"/>
      <c r="F363" s="18" t="str">
        <f t="shared" si="22"/>
        <v/>
      </c>
      <c r="G363" s="18" t="str">
        <f t="shared" si="23"/>
        <v/>
      </c>
      <c r="H363" s="88" t="str">
        <f t="shared" si="24"/>
        <v/>
      </c>
    </row>
    <row r="364" spans="2:8" x14ac:dyDescent="0.25">
      <c r="B364" s="83" t="str">
        <f t="shared" si="21"/>
        <v/>
      </c>
      <c r="C364" s="83"/>
      <c r="D364" s="83"/>
      <c r="E364" s="84"/>
      <c r="F364" s="18" t="str">
        <f t="shared" si="22"/>
        <v/>
      </c>
      <c r="G364" s="18" t="str">
        <f t="shared" si="23"/>
        <v/>
      </c>
      <c r="H364" s="88" t="str">
        <f t="shared" si="24"/>
        <v/>
      </c>
    </row>
    <row r="365" spans="2:8" x14ac:dyDescent="0.25">
      <c r="B365" s="83" t="str">
        <f t="shared" si="21"/>
        <v/>
      </c>
      <c r="C365" s="83"/>
      <c r="D365" s="83"/>
      <c r="E365" s="84"/>
      <c r="F365" s="18" t="str">
        <f t="shared" si="22"/>
        <v/>
      </c>
      <c r="G365" s="18" t="str">
        <f t="shared" si="23"/>
        <v/>
      </c>
      <c r="H365" s="88" t="str">
        <f t="shared" si="24"/>
        <v/>
      </c>
    </row>
    <row r="366" spans="2:8" x14ac:dyDescent="0.25">
      <c r="B366" s="83" t="str">
        <f t="shared" si="21"/>
        <v/>
      </c>
      <c r="C366" s="83"/>
      <c r="D366" s="83"/>
      <c r="E366" s="84"/>
      <c r="F366" s="18" t="str">
        <f t="shared" si="22"/>
        <v/>
      </c>
      <c r="G366" s="18" t="str">
        <f t="shared" si="23"/>
        <v/>
      </c>
      <c r="H366" s="88" t="str">
        <f t="shared" si="24"/>
        <v/>
      </c>
    </row>
    <row r="367" spans="2:8" x14ac:dyDescent="0.25">
      <c r="B367" s="83" t="str">
        <f t="shared" si="21"/>
        <v/>
      </c>
      <c r="C367" s="83"/>
      <c r="D367" s="83"/>
      <c r="E367" s="84"/>
      <c r="F367" s="18" t="str">
        <f t="shared" si="22"/>
        <v/>
      </c>
      <c r="G367" s="18" t="str">
        <f t="shared" si="23"/>
        <v/>
      </c>
      <c r="H367" s="88" t="str">
        <f t="shared" si="24"/>
        <v/>
      </c>
    </row>
    <row r="368" spans="2:8" x14ac:dyDescent="0.25">
      <c r="B368" s="83" t="str">
        <f t="shared" si="21"/>
        <v/>
      </c>
      <c r="C368" s="83"/>
      <c r="D368" s="83"/>
      <c r="E368" s="84"/>
      <c r="F368" s="18" t="str">
        <f t="shared" si="22"/>
        <v/>
      </c>
      <c r="G368" s="18" t="str">
        <f t="shared" si="23"/>
        <v/>
      </c>
      <c r="H368" s="88" t="str">
        <f t="shared" si="24"/>
        <v/>
      </c>
    </row>
    <row r="369" spans="2:8" x14ac:dyDescent="0.25">
      <c r="B369" s="83" t="str">
        <f t="shared" si="21"/>
        <v/>
      </c>
      <c r="C369" s="83"/>
      <c r="D369" s="83"/>
      <c r="E369" s="84"/>
      <c r="F369" s="18" t="str">
        <f t="shared" si="22"/>
        <v/>
      </c>
      <c r="G369" s="18" t="str">
        <f t="shared" si="23"/>
        <v/>
      </c>
      <c r="H369" s="88" t="str">
        <f t="shared" si="24"/>
        <v/>
      </c>
    </row>
    <row r="370" spans="2:8" x14ac:dyDescent="0.25">
      <c r="B370" s="83" t="str">
        <f t="shared" si="21"/>
        <v/>
      </c>
      <c r="C370" s="83"/>
      <c r="D370" s="83"/>
      <c r="E370" s="84"/>
      <c r="F370" s="18" t="str">
        <f t="shared" si="22"/>
        <v/>
      </c>
      <c r="G370" s="18" t="str">
        <f t="shared" si="23"/>
        <v/>
      </c>
      <c r="H370" s="88" t="str">
        <f t="shared" si="24"/>
        <v/>
      </c>
    </row>
    <row r="371" spans="2:8" x14ac:dyDescent="0.25">
      <c r="B371" s="83" t="str">
        <f t="shared" si="21"/>
        <v/>
      </c>
      <c r="C371" s="83"/>
      <c r="D371" s="83"/>
      <c r="E371" s="84"/>
      <c r="F371" s="18" t="str">
        <f t="shared" si="22"/>
        <v/>
      </c>
      <c r="G371" s="18" t="str">
        <f t="shared" si="23"/>
        <v/>
      </c>
      <c r="H371" s="88" t="str">
        <f t="shared" si="24"/>
        <v/>
      </c>
    </row>
    <row r="372" spans="2:8" x14ac:dyDescent="0.25">
      <c r="B372" s="83" t="str">
        <f t="shared" si="21"/>
        <v/>
      </c>
      <c r="C372" s="83"/>
      <c r="D372" s="83"/>
      <c r="E372" s="84"/>
      <c r="F372" s="18" t="str">
        <f t="shared" si="22"/>
        <v/>
      </c>
      <c r="G372" s="18" t="str">
        <f t="shared" si="23"/>
        <v/>
      </c>
      <c r="H372" s="88" t="str">
        <f t="shared" si="24"/>
        <v/>
      </c>
    </row>
    <row r="373" spans="2:8" x14ac:dyDescent="0.25">
      <c r="B373" s="83" t="str">
        <f t="shared" si="21"/>
        <v/>
      </c>
      <c r="C373" s="83"/>
      <c r="D373" s="83"/>
      <c r="E373" s="84"/>
      <c r="F373" s="18" t="str">
        <f t="shared" si="22"/>
        <v/>
      </c>
      <c r="G373" s="18" t="str">
        <f t="shared" si="23"/>
        <v/>
      </c>
      <c r="H373" s="88" t="str">
        <f t="shared" si="24"/>
        <v/>
      </c>
    </row>
    <row r="374" spans="2:8" x14ac:dyDescent="0.25">
      <c r="B374" s="83" t="str">
        <f t="shared" si="21"/>
        <v/>
      </c>
      <c r="C374" s="83"/>
      <c r="D374" s="83"/>
      <c r="E374" s="84"/>
      <c r="F374" s="18" t="str">
        <f t="shared" si="22"/>
        <v/>
      </c>
      <c r="G374" s="18" t="str">
        <f t="shared" si="23"/>
        <v/>
      </c>
      <c r="H374" s="88" t="str">
        <f t="shared" si="24"/>
        <v/>
      </c>
    </row>
    <row r="375" spans="2:8" x14ac:dyDescent="0.25">
      <c r="B375" s="83" t="str">
        <f t="shared" si="21"/>
        <v/>
      </c>
      <c r="C375" s="83"/>
      <c r="D375" s="83"/>
      <c r="E375" s="84"/>
      <c r="F375" s="18" t="str">
        <f t="shared" si="22"/>
        <v/>
      </c>
      <c r="G375" s="18" t="str">
        <f t="shared" si="23"/>
        <v/>
      </c>
      <c r="H375" s="88" t="str">
        <f t="shared" si="24"/>
        <v/>
      </c>
    </row>
    <row r="376" spans="2:8" x14ac:dyDescent="0.25">
      <c r="B376" s="83" t="str">
        <f t="shared" si="21"/>
        <v/>
      </c>
      <c r="C376" s="83"/>
      <c r="D376" s="83"/>
      <c r="E376" s="84"/>
      <c r="F376" s="18" t="str">
        <f t="shared" si="22"/>
        <v/>
      </c>
      <c r="G376" s="18" t="str">
        <f t="shared" si="23"/>
        <v/>
      </c>
      <c r="H376" s="88" t="str">
        <f t="shared" si="24"/>
        <v/>
      </c>
    </row>
    <row r="377" spans="2:8" x14ac:dyDescent="0.25">
      <c r="B377" s="83" t="str">
        <f t="shared" si="21"/>
        <v/>
      </c>
      <c r="C377" s="83"/>
      <c r="D377" s="83"/>
      <c r="E377" s="84"/>
      <c r="F377" s="18" t="str">
        <f t="shared" si="22"/>
        <v/>
      </c>
      <c r="G377" s="18" t="str">
        <f t="shared" si="23"/>
        <v/>
      </c>
      <c r="H377" s="88" t="str">
        <f t="shared" si="24"/>
        <v/>
      </c>
    </row>
    <row r="378" spans="2:8" x14ac:dyDescent="0.25">
      <c r="B378" s="83" t="str">
        <f t="shared" si="21"/>
        <v/>
      </c>
      <c r="C378" s="83"/>
      <c r="D378" s="83"/>
      <c r="E378" s="84"/>
      <c r="F378" s="18" t="str">
        <f t="shared" si="22"/>
        <v/>
      </c>
      <c r="G378" s="18" t="str">
        <f t="shared" si="23"/>
        <v/>
      </c>
      <c r="H378" s="88" t="str">
        <f t="shared" si="24"/>
        <v/>
      </c>
    </row>
    <row r="379" spans="2:8" x14ac:dyDescent="0.25">
      <c r="B379" s="83" t="str">
        <f t="shared" si="21"/>
        <v/>
      </c>
      <c r="C379" s="83"/>
      <c r="D379" s="83"/>
      <c r="E379" s="84"/>
      <c r="F379" s="18" t="str">
        <f t="shared" si="22"/>
        <v/>
      </c>
      <c r="G379" s="18" t="str">
        <f t="shared" si="23"/>
        <v/>
      </c>
      <c r="H379" s="88" t="str">
        <f t="shared" si="24"/>
        <v/>
      </c>
    </row>
    <row r="380" spans="2:8" x14ac:dyDescent="0.25">
      <c r="B380" s="83" t="str">
        <f t="shared" si="21"/>
        <v/>
      </c>
      <c r="C380" s="83"/>
      <c r="D380" s="83"/>
      <c r="E380" s="84"/>
      <c r="F380" s="18" t="str">
        <f t="shared" si="22"/>
        <v/>
      </c>
      <c r="G380" s="18" t="str">
        <f t="shared" si="23"/>
        <v/>
      </c>
      <c r="H380" s="88" t="str">
        <f t="shared" si="24"/>
        <v/>
      </c>
    </row>
    <row r="381" spans="2:8" x14ac:dyDescent="0.25">
      <c r="B381" s="83" t="str">
        <f t="shared" si="21"/>
        <v/>
      </c>
      <c r="C381" s="83"/>
      <c r="D381" s="83"/>
      <c r="E381" s="84"/>
      <c r="F381" s="18" t="str">
        <f t="shared" si="22"/>
        <v/>
      </c>
      <c r="G381" s="18" t="str">
        <f t="shared" si="23"/>
        <v/>
      </c>
      <c r="H381" s="88" t="str">
        <f t="shared" si="24"/>
        <v/>
      </c>
    </row>
    <row r="382" spans="2:8" x14ac:dyDescent="0.25">
      <c r="B382" s="83" t="str">
        <f t="shared" si="21"/>
        <v/>
      </c>
      <c r="C382" s="83"/>
      <c r="D382" s="83"/>
      <c r="E382" s="84"/>
      <c r="F382" s="18" t="str">
        <f t="shared" si="22"/>
        <v/>
      </c>
      <c r="G382" s="18" t="str">
        <f t="shared" si="23"/>
        <v/>
      </c>
      <c r="H382" s="88" t="str">
        <f t="shared" si="24"/>
        <v/>
      </c>
    </row>
    <row r="383" spans="2:8" x14ac:dyDescent="0.25">
      <c r="B383" s="83" t="str">
        <f t="shared" si="21"/>
        <v/>
      </c>
      <c r="C383" s="83"/>
      <c r="D383" s="83"/>
      <c r="E383" s="84"/>
      <c r="F383" s="18" t="str">
        <f t="shared" si="22"/>
        <v/>
      </c>
      <c r="G383" s="18" t="str">
        <f t="shared" si="23"/>
        <v/>
      </c>
      <c r="H383" s="88" t="str">
        <f t="shared" si="24"/>
        <v/>
      </c>
    </row>
    <row r="384" spans="2:8" x14ac:dyDescent="0.25">
      <c r="B384" s="83" t="str">
        <f t="shared" si="21"/>
        <v/>
      </c>
      <c r="C384" s="83"/>
      <c r="D384" s="83"/>
      <c r="E384" s="84"/>
      <c r="F384" s="18" t="str">
        <f t="shared" si="22"/>
        <v/>
      </c>
      <c r="G384" s="18" t="str">
        <f t="shared" si="23"/>
        <v/>
      </c>
      <c r="H384" s="88" t="str">
        <f t="shared" si="24"/>
        <v/>
      </c>
    </row>
    <row r="385" spans="2:8" x14ac:dyDescent="0.25">
      <c r="B385" s="83" t="str">
        <f t="shared" si="21"/>
        <v/>
      </c>
      <c r="C385" s="83"/>
      <c r="D385" s="83"/>
      <c r="E385" s="84"/>
      <c r="F385" s="18" t="str">
        <f t="shared" si="22"/>
        <v/>
      </c>
      <c r="G385" s="18" t="str">
        <f t="shared" si="23"/>
        <v/>
      </c>
      <c r="H385" s="88" t="str">
        <f t="shared" si="24"/>
        <v/>
      </c>
    </row>
    <row r="386" spans="2:8" x14ac:dyDescent="0.25">
      <c r="B386" s="83" t="str">
        <f t="shared" si="21"/>
        <v/>
      </c>
      <c r="C386" s="83"/>
      <c r="D386" s="83"/>
      <c r="E386" s="84"/>
      <c r="F386" s="18" t="str">
        <f t="shared" si="22"/>
        <v/>
      </c>
      <c r="G386" s="18" t="str">
        <f t="shared" si="23"/>
        <v/>
      </c>
      <c r="H386" s="88" t="str">
        <f t="shared" si="24"/>
        <v/>
      </c>
    </row>
    <row r="387" spans="2:8" x14ac:dyDescent="0.25">
      <c r="B387" s="83" t="str">
        <f t="shared" si="21"/>
        <v/>
      </c>
      <c r="C387" s="83"/>
      <c r="D387" s="83"/>
      <c r="E387" s="84"/>
      <c r="F387" s="18" t="str">
        <f t="shared" si="22"/>
        <v/>
      </c>
      <c r="G387" s="18" t="str">
        <f t="shared" si="23"/>
        <v/>
      </c>
      <c r="H387" s="88" t="str">
        <f t="shared" si="24"/>
        <v/>
      </c>
    </row>
    <row r="388" spans="2:8" x14ac:dyDescent="0.25">
      <c r="B388" s="83" t="str">
        <f t="shared" si="21"/>
        <v/>
      </c>
      <c r="C388" s="83"/>
      <c r="D388" s="83"/>
      <c r="E388" s="84"/>
      <c r="F388" s="18" t="str">
        <f t="shared" si="22"/>
        <v/>
      </c>
      <c r="G388" s="18" t="str">
        <f t="shared" si="23"/>
        <v/>
      </c>
      <c r="H388" s="88" t="str">
        <f t="shared" si="24"/>
        <v/>
      </c>
    </row>
    <row r="389" spans="2:8" x14ac:dyDescent="0.25">
      <c r="B389" s="83" t="str">
        <f t="shared" si="21"/>
        <v/>
      </c>
      <c r="C389" s="83"/>
      <c r="D389" s="83"/>
      <c r="E389" s="84"/>
      <c r="F389" s="18" t="str">
        <f t="shared" si="22"/>
        <v/>
      </c>
      <c r="G389" s="18" t="str">
        <f t="shared" si="23"/>
        <v/>
      </c>
      <c r="H389" s="88" t="str">
        <f t="shared" si="24"/>
        <v/>
      </c>
    </row>
    <row r="390" spans="2:8" x14ac:dyDescent="0.25">
      <c r="B390" s="83" t="str">
        <f t="shared" si="21"/>
        <v/>
      </c>
      <c r="C390" s="83"/>
      <c r="D390" s="83"/>
      <c r="E390" s="84"/>
      <c r="F390" s="18" t="str">
        <f t="shared" si="22"/>
        <v/>
      </c>
      <c r="G390" s="18" t="str">
        <f t="shared" si="23"/>
        <v/>
      </c>
      <c r="H390" s="88" t="str">
        <f t="shared" si="24"/>
        <v/>
      </c>
    </row>
    <row r="391" spans="2:8" x14ac:dyDescent="0.25">
      <c r="B391" s="83" t="str">
        <f t="shared" si="21"/>
        <v/>
      </c>
      <c r="C391" s="83"/>
      <c r="D391" s="83"/>
      <c r="E391" s="84"/>
      <c r="F391" s="18" t="str">
        <f t="shared" si="22"/>
        <v/>
      </c>
      <c r="G391" s="18" t="str">
        <f t="shared" si="23"/>
        <v/>
      </c>
      <c r="H391" s="88" t="str">
        <f t="shared" si="24"/>
        <v/>
      </c>
    </row>
    <row r="392" spans="2:8" x14ac:dyDescent="0.25">
      <c r="B392" s="83" t="str">
        <f t="shared" si="21"/>
        <v/>
      </c>
      <c r="C392" s="83"/>
      <c r="D392" s="83"/>
      <c r="E392" s="84"/>
      <c r="F392" s="18" t="str">
        <f t="shared" si="22"/>
        <v/>
      </c>
      <c r="G392" s="18" t="str">
        <f t="shared" si="23"/>
        <v/>
      </c>
      <c r="H392" s="88" t="str">
        <f t="shared" si="24"/>
        <v/>
      </c>
    </row>
    <row r="393" spans="2:8" x14ac:dyDescent="0.25">
      <c r="B393" s="83" t="str">
        <f t="shared" si="21"/>
        <v/>
      </c>
      <c r="C393" s="83"/>
      <c r="D393" s="83"/>
      <c r="E393" s="84"/>
      <c r="F393" s="18" t="str">
        <f t="shared" si="22"/>
        <v/>
      </c>
      <c r="G393" s="18" t="str">
        <f t="shared" si="23"/>
        <v/>
      </c>
      <c r="H393" s="88" t="str">
        <f t="shared" si="24"/>
        <v/>
      </c>
    </row>
    <row r="394" spans="2:8" x14ac:dyDescent="0.25">
      <c r="B394" s="83" t="str">
        <f t="shared" si="21"/>
        <v/>
      </c>
      <c r="C394" s="83"/>
      <c r="D394" s="83"/>
      <c r="E394" s="84"/>
      <c r="F394" s="18" t="str">
        <f t="shared" si="22"/>
        <v/>
      </c>
      <c r="G394" s="18" t="str">
        <f t="shared" si="23"/>
        <v/>
      </c>
      <c r="H394" s="88" t="str">
        <f t="shared" si="24"/>
        <v/>
      </c>
    </row>
    <row r="395" spans="2:8" x14ac:dyDescent="0.25">
      <c r="B395" s="83" t="str">
        <f t="shared" si="21"/>
        <v/>
      </c>
      <c r="C395" s="83"/>
      <c r="D395" s="83"/>
      <c r="E395" s="84"/>
      <c r="F395" s="18" t="str">
        <f t="shared" si="22"/>
        <v/>
      </c>
      <c r="G395" s="18" t="str">
        <f t="shared" si="23"/>
        <v/>
      </c>
      <c r="H395" s="88" t="str">
        <f t="shared" si="24"/>
        <v/>
      </c>
    </row>
    <row r="396" spans="2:8" x14ac:dyDescent="0.25">
      <c r="B396" s="83" t="str">
        <f t="shared" si="21"/>
        <v/>
      </c>
      <c r="C396" s="83"/>
      <c r="D396" s="83"/>
      <c r="E396" s="84"/>
      <c r="F396" s="18" t="str">
        <f t="shared" si="22"/>
        <v/>
      </c>
      <c r="G396" s="18" t="str">
        <f t="shared" si="23"/>
        <v/>
      </c>
      <c r="H396" s="88" t="str">
        <f t="shared" si="24"/>
        <v/>
      </c>
    </row>
    <row r="397" spans="2:8" x14ac:dyDescent="0.25">
      <c r="B397" s="83" t="str">
        <f t="shared" si="21"/>
        <v/>
      </c>
      <c r="C397" s="83"/>
      <c r="D397" s="83"/>
      <c r="E397" s="84"/>
      <c r="F397" s="18" t="str">
        <f t="shared" si="22"/>
        <v/>
      </c>
      <c r="G397" s="18" t="str">
        <f t="shared" si="23"/>
        <v/>
      </c>
      <c r="H397" s="88" t="str">
        <f t="shared" si="24"/>
        <v/>
      </c>
    </row>
    <row r="398" spans="2:8" x14ac:dyDescent="0.25">
      <c r="B398" s="83" t="str">
        <f t="shared" si="21"/>
        <v/>
      </c>
      <c r="C398" s="83"/>
      <c r="D398" s="83"/>
      <c r="E398" s="84"/>
      <c r="F398" s="18" t="str">
        <f t="shared" si="22"/>
        <v/>
      </c>
      <c r="G398" s="18" t="str">
        <f t="shared" si="23"/>
        <v/>
      </c>
      <c r="H398" s="88" t="str">
        <f t="shared" si="24"/>
        <v/>
      </c>
    </row>
    <row r="399" spans="2:8" x14ac:dyDescent="0.25">
      <c r="B399" s="83" t="str">
        <f t="shared" si="21"/>
        <v/>
      </c>
      <c r="C399" s="83"/>
      <c r="D399" s="83"/>
      <c r="E399" s="84"/>
      <c r="F399" s="18" t="str">
        <f t="shared" si="22"/>
        <v/>
      </c>
      <c r="G399" s="18" t="str">
        <f t="shared" si="23"/>
        <v/>
      </c>
      <c r="H399" s="88" t="str">
        <f t="shared" si="24"/>
        <v/>
      </c>
    </row>
    <row r="400" spans="2:8" x14ac:dyDescent="0.25">
      <c r="B400" s="83" t="str">
        <f t="shared" si="21"/>
        <v/>
      </c>
      <c r="C400" s="83"/>
      <c r="D400" s="83"/>
      <c r="E400" s="84"/>
      <c r="F400" s="18" t="str">
        <f t="shared" si="22"/>
        <v/>
      </c>
      <c r="G400" s="18" t="str">
        <f t="shared" si="23"/>
        <v/>
      </c>
      <c r="H400" s="88" t="str">
        <f t="shared" si="24"/>
        <v/>
      </c>
    </row>
    <row r="401" spans="2:8" x14ac:dyDescent="0.25">
      <c r="B401" s="83" t="str">
        <f t="shared" si="21"/>
        <v/>
      </c>
      <c r="C401" s="83"/>
      <c r="D401" s="83"/>
      <c r="E401" s="84"/>
      <c r="F401" s="18" t="str">
        <f t="shared" si="22"/>
        <v/>
      </c>
      <c r="G401" s="18" t="str">
        <f t="shared" si="23"/>
        <v/>
      </c>
      <c r="H401" s="88" t="str">
        <f t="shared" si="24"/>
        <v/>
      </c>
    </row>
    <row r="402" spans="2:8" x14ac:dyDescent="0.25">
      <c r="B402" s="83" t="str">
        <f t="shared" si="21"/>
        <v/>
      </c>
      <c r="C402" s="83"/>
      <c r="D402" s="83"/>
      <c r="E402" s="84"/>
      <c r="F402" s="18" t="str">
        <f t="shared" si="22"/>
        <v/>
      </c>
      <c r="G402" s="18" t="str">
        <f t="shared" si="23"/>
        <v/>
      </c>
      <c r="H402" s="88" t="str">
        <f t="shared" si="24"/>
        <v/>
      </c>
    </row>
    <row r="403" spans="2:8" x14ac:dyDescent="0.25">
      <c r="B403" s="83" t="str">
        <f t="shared" si="21"/>
        <v/>
      </c>
      <c r="C403" s="83"/>
      <c r="D403" s="83"/>
      <c r="E403" s="84"/>
      <c r="F403" s="18" t="str">
        <f t="shared" si="22"/>
        <v/>
      </c>
      <c r="G403" s="18" t="str">
        <f t="shared" si="23"/>
        <v/>
      </c>
      <c r="H403" s="88" t="str">
        <f t="shared" si="24"/>
        <v/>
      </c>
    </row>
    <row r="404" spans="2:8" x14ac:dyDescent="0.25">
      <c r="B404" s="83" t="str">
        <f t="shared" si="21"/>
        <v/>
      </c>
      <c r="C404" s="83"/>
      <c r="D404" s="83"/>
      <c r="E404" s="84"/>
      <c r="F404" s="18" t="str">
        <f t="shared" si="22"/>
        <v/>
      </c>
      <c r="G404" s="18" t="str">
        <f t="shared" si="23"/>
        <v/>
      </c>
      <c r="H404" s="88" t="str">
        <f t="shared" si="24"/>
        <v/>
      </c>
    </row>
    <row r="405" spans="2:8" x14ac:dyDescent="0.25">
      <c r="B405" s="83" t="str">
        <f t="shared" si="21"/>
        <v/>
      </c>
      <c r="C405" s="83"/>
      <c r="D405" s="83"/>
      <c r="E405" s="84"/>
      <c r="F405" s="18" t="str">
        <f t="shared" si="22"/>
        <v/>
      </c>
      <c r="G405" s="18" t="str">
        <f t="shared" si="23"/>
        <v/>
      </c>
      <c r="H405" s="88" t="str">
        <f t="shared" si="24"/>
        <v/>
      </c>
    </row>
    <row r="406" spans="2:8" x14ac:dyDescent="0.25">
      <c r="B406" s="83" t="str">
        <f t="shared" si="21"/>
        <v/>
      </c>
      <c r="C406" s="83"/>
      <c r="D406" s="83"/>
      <c r="E406" s="84"/>
      <c r="F406" s="18" t="str">
        <f t="shared" si="22"/>
        <v/>
      </c>
      <c r="G406" s="18" t="str">
        <f t="shared" si="23"/>
        <v/>
      </c>
      <c r="H406" s="88" t="str">
        <f t="shared" si="24"/>
        <v/>
      </c>
    </row>
    <row r="407" spans="2:8" x14ac:dyDescent="0.25">
      <c r="B407" s="83" t="str">
        <f t="shared" si="21"/>
        <v/>
      </c>
      <c r="C407" s="83"/>
      <c r="D407" s="83"/>
      <c r="E407" s="84"/>
      <c r="F407" s="18" t="str">
        <f t="shared" si="22"/>
        <v/>
      </c>
      <c r="G407" s="18" t="str">
        <f t="shared" si="23"/>
        <v/>
      </c>
      <c r="H407" s="88" t="str">
        <f t="shared" si="24"/>
        <v/>
      </c>
    </row>
    <row r="408" spans="2:8" x14ac:dyDescent="0.25">
      <c r="B408" s="83" t="str">
        <f t="shared" si="21"/>
        <v/>
      </c>
      <c r="C408" s="83"/>
      <c r="D408" s="83"/>
      <c r="E408" s="84"/>
      <c r="F408" s="18" t="str">
        <f t="shared" si="22"/>
        <v/>
      </c>
      <c r="G408" s="18" t="str">
        <f t="shared" si="23"/>
        <v/>
      </c>
      <c r="H408" s="88" t="str">
        <f t="shared" si="24"/>
        <v/>
      </c>
    </row>
    <row r="409" spans="2:8" x14ac:dyDescent="0.25">
      <c r="B409" s="83" t="str">
        <f t="shared" si="21"/>
        <v/>
      </c>
      <c r="C409" s="83"/>
      <c r="D409" s="83"/>
      <c r="E409" s="84"/>
      <c r="F409" s="18" t="str">
        <f t="shared" si="22"/>
        <v/>
      </c>
      <c r="G409" s="18" t="str">
        <f t="shared" si="23"/>
        <v/>
      </c>
      <c r="H409" s="88" t="str">
        <f t="shared" si="24"/>
        <v/>
      </c>
    </row>
    <row r="410" spans="2:8" x14ac:dyDescent="0.25">
      <c r="B410" s="83" t="str">
        <f t="shared" ref="B410:B473" si="25">IF(K392="","",K392)</f>
        <v/>
      </c>
      <c r="C410" s="83"/>
      <c r="D410" s="83"/>
      <c r="E410" s="84"/>
      <c r="F410" s="18" t="str">
        <f t="shared" ref="F410:F473" si="26">IF(L392="","",L392)</f>
        <v/>
      </c>
      <c r="G410" s="18" t="str">
        <f t="shared" ref="G410:G473" si="27">IF(M392="","",M392)</f>
        <v/>
      </c>
      <c r="H410" s="88" t="str">
        <f t="shared" ref="H410:H473" si="28">IF(N392="","",N392)</f>
        <v/>
      </c>
    </row>
    <row r="411" spans="2:8" x14ac:dyDescent="0.25">
      <c r="B411" s="83" t="str">
        <f t="shared" si="25"/>
        <v/>
      </c>
      <c r="C411" s="83"/>
      <c r="D411" s="83"/>
      <c r="E411" s="84"/>
      <c r="F411" s="18" t="str">
        <f t="shared" si="26"/>
        <v/>
      </c>
      <c r="G411" s="18" t="str">
        <f t="shared" si="27"/>
        <v/>
      </c>
      <c r="H411" s="88" t="str">
        <f t="shared" si="28"/>
        <v/>
      </c>
    </row>
    <row r="412" spans="2:8" x14ac:dyDescent="0.25">
      <c r="B412" s="83" t="str">
        <f t="shared" si="25"/>
        <v/>
      </c>
      <c r="C412" s="83"/>
      <c r="D412" s="83"/>
      <c r="E412" s="84"/>
      <c r="F412" s="18" t="str">
        <f t="shared" si="26"/>
        <v/>
      </c>
      <c r="G412" s="18" t="str">
        <f t="shared" si="27"/>
        <v/>
      </c>
      <c r="H412" s="88" t="str">
        <f t="shared" si="28"/>
        <v/>
      </c>
    </row>
    <row r="413" spans="2:8" x14ac:dyDescent="0.25">
      <c r="B413" s="83" t="str">
        <f t="shared" si="25"/>
        <v/>
      </c>
      <c r="C413" s="83"/>
      <c r="D413" s="83"/>
      <c r="E413" s="84"/>
      <c r="F413" s="18" t="str">
        <f t="shared" si="26"/>
        <v/>
      </c>
      <c r="G413" s="18" t="str">
        <f t="shared" si="27"/>
        <v/>
      </c>
      <c r="H413" s="88" t="str">
        <f t="shared" si="28"/>
        <v/>
      </c>
    </row>
    <row r="414" spans="2:8" x14ac:dyDescent="0.25">
      <c r="B414" s="83" t="str">
        <f t="shared" si="25"/>
        <v/>
      </c>
      <c r="C414" s="83"/>
      <c r="D414" s="83"/>
      <c r="E414" s="84"/>
      <c r="F414" s="18" t="str">
        <f t="shared" si="26"/>
        <v/>
      </c>
      <c r="G414" s="18" t="str">
        <f t="shared" si="27"/>
        <v/>
      </c>
      <c r="H414" s="88" t="str">
        <f t="shared" si="28"/>
        <v/>
      </c>
    </row>
    <row r="415" spans="2:8" x14ac:dyDescent="0.25">
      <c r="B415" s="83" t="str">
        <f t="shared" si="25"/>
        <v/>
      </c>
      <c r="C415" s="83"/>
      <c r="D415" s="83"/>
      <c r="E415" s="84"/>
      <c r="F415" s="18" t="str">
        <f t="shared" si="26"/>
        <v/>
      </c>
      <c r="G415" s="18" t="str">
        <f t="shared" si="27"/>
        <v/>
      </c>
      <c r="H415" s="88" t="str">
        <f t="shared" si="28"/>
        <v/>
      </c>
    </row>
    <row r="416" spans="2:8" x14ac:dyDescent="0.25">
      <c r="B416" s="83" t="str">
        <f t="shared" si="25"/>
        <v/>
      </c>
      <c r="C416" s="83"/>
      <c r="D416" s="83"/>
      <c r="E416" s="84"/>
      <c r="F416" s="18" t="str">
        <f t="shared" si="26"/>
        <v/>
      </c>
      <c r="G416" s="18" t="str">
        <f t="shared" si="27"/>
        <v/>
      </c>
      <c r="H416" s="88" t="str">
        <f t="shared" si="28"/>
        <v/>
      </c>
    </row>
    <row r="417" spans="2:8" x14ac:dyDescent="0.25">
      <c r="B417" s="83" t="str">
        <f t="shared" si="25"/>
        <v/>
      </c>
      <c r="C417" s="83"/>
      <c r="D417" s="83"/>
      <c r="E417" s="84"/>
      <c r="F417" s="18" t="str">
        <f t="shared" si="26"/>
        <v/>
      </c>
      <c r="G417" s="18" t="str">
        <f t="shared" si="27"/>
        <v/>
      </c>
      <c r="H417" s="88" t="str">
        <f t="shared" si="28"/>
        <v/>
      </c>
    </row>
    <row r="418" spans="2:8" x14ac:dyDescent="0.25">
      <c r="B418" s="83" t="str">
        <f t="shared" si="25"/>
        <v/>
      </c>
      <c r="C418" s="83"/>
      <c r="D418" s="83"/>
      <c r="E418" s="84"/>
      <c r="F418" s="18" t="str">
        <f t="shared" si="26"/>
        <v/>
      </c>
      <c r="G418" s="18" t="str">
        <f t="shared" si="27"/>
        <v/>
      </c>
      <c r="H418" s="88" t="str">
        <f t="shared" si="28"/>
        <v/>
      </c>
    </row>
    <row r="419" spans="2:8" x14ac:dyDescent="0.25">
      <c r="B419" s="83" t="str">
        <f t="shared" si="25"/>
        <v/>
      </c>
      <c r="C419" s="83"/>
      <c r="D419" s="83"/>
      <c r="E419" s="84"/>
      <c r="F419" s="18" t="str">
        <f t="shared" si="26"/>
        <v/>
      </c>
      <c r="G419" s="18" t="str">
        <f t="shared" si="27"/>
        <v/>
      </c>
      <c r="H419" s="88" t="str">
        <f t="shared" si="28"/>
        <v/>
      </c>
    </row>
    <row r="420" spans="2:8" x14ac:dyDescent="0.25">
      <c r="B420" s="83" t="str">
        <f t="shared" si="25"/>
        <v/>
      </c>
      <c r="C420" s="83"/>
      <c r="D420" s="83"/>
      <c r="E420" s="84"/>
      <c r="F420" s="18" t="str">
        <f t="shared" si="26"/>
        <v/>
      </c>
      <c r="G420" s="18" t="str">
        <f t="shared" si="27"/>
        <v/>
      </c>
      <c r="H420" s="88" t="str">
        <f t="shared" si="28"/>
        <v/>
      </c>
    </row>
    <row r="421" spans="2:8" x14ac:dyDescent="0.25">
      <c r="B421" s="83" t="str">
        <f t="shared" si="25"/>
        <v/>
      </c>
      <c r="C421" s="83"/>
      <c r="D421" s="83"/>
      <c r="E421" s="84"/>
      <c r="F421" s="18" t="str">
        <f t="shared" si="26"/>
        <v/>
      </c>
      <c r="G421" s="18" t="str">
        <f t="shared" si="27"/>
        <v/>
      </c>
      <c r="H421" s="88" t="str">
        <f t="shared" si="28"/>
        <v/>
      </c>
    </row>
    <row r="422" spans="2:8" x14ac:dyDescent="0.25">
      <c r="B422" s="83" t="str">
        <f t="shared" si="25"/>
        <v/>
      </c>
      <c r="C422" s="83"/>
      <c r="D422" s="83"/>
      <c r="E422" s="84"/>
      <c r="F422" s="18" t="str">
        <f t="shared" si="26"/>
        <v/>
      </c>
      <c r="G422" s="18" t="str">
        <f t="shared" si="27"/>
        <v/>
      </c>
      <c r="H422" s="88" t="str">
        <f t="shared" si="28"/>
        <v/>
      </c>
    </row>
    <row r="423" spans="2:8" x14ac:dyDescent="0.25">
      <c r="B423" s="83" t="str">
        <f t="shared" si="25"/>
        <v/>
      </c>
      <c r="C423" s="83"/>
      <c r="D423" s="83"/>
      <c r="E423" s="84"/>
      <c r="F423" s="18" t="str">
        <f t="shared" si="26"/>
        <v/>
      </c>
      <c r="G423" s="18" t="str">
        <f t="shared" si="27"/>
        <v/>
      </c>
      <c r="H423" s="88" t="str">
        <f t="shared" si="28"/>
        <v/>
      </c>
    </row>
    <row r="424" spans="2:8" x14ac:dyDescent="0.25">
      <c r="B424" s="83" t="str">
        <f t="shared" si="25"/>
        <v/>
      </c>
      <c r="C424" s="83"/>
      <c r="D424" s="83"/>
      <c r="E424" s="84"/>
      <c r="F424" s="18" t="str">
        <f t="shared" si="26"/>
        <v/>
      </c>
      <c r="G424" s="18" t="str">
        <f t="shared" si="27"/>
        <v/>
      </c>
      <c r="H424" s="88" t="str">
        <f t="shared" si="28"/>
        <v/>
      </c>
    </row>
    <row r="425" spans="2:8" x14ac:dyDescent="0.25">
      <c r="B425" s="83" t="str">
        <f t="shared" si="25"/>
        <v/>
      </c>
      <c r="C425" s="83"/>
      <c r="D425" s="83"/>
      <c r="E425" s="84"/>
      <c r="F425" s="18" t="str">
        <f t="shared" si="26"/>
        <v/>
      </c>
      <c r="G425" s="18" t="str">
        <f t="shared" si="27"/>
        <v/>
      </c>
      <c r="H425" s="88" t="str">
        <f t="shared" si="28"/>
        <v/>
      </c>
    </row>
    <row r="426" spans="2:8" x14ac:dyDescent="0.25">
      <c r="B426" s="83" t="str">
        <f t="shared" si="25"/>
        <v/>
      </c>
      <c r="C426" s="83"/>
      <c r="D426" s="83"/>
      <c r="E426" s="84"/>
      <c r="F426" s="18" t="str">
        <f t="shared" si="26"/>
        <v/>
      </c>
      <c r="G426" s="18" t="str">
        <f t="shared" si="27"/>
        <v/>
      </c>
      <c r="H426" s="88" t="str">
        <f t="shared" si="28"/>
        <v/>
      </c>
    </row>
    <row r="427" spans="2:8" x14ac:dyDescent="0.25">
      <c r="B427" s="83" t="str">
        <f t="shared" si="25"/>
        <v/>
      </c>
      <c r="C427" s="83"/>
      <c r="D427" s="83"/>
      <c r="E427" s="84"/>
      <c r="F427" s="18" t="str">
        <f t="shared" si="26"/>
        <v/>
      </c>
      <c r="G427" s="18" t="str">
        <f t="shared" si="27"/>
        <v/>
      </c>
      <c r="H427" s="88" t="str">
        <f t="shared" si="28"/>
        <v/>
      </c>
    </row>
    <row r="428" spans="2:8" x14ac:dyDescent="0.25">
      <c r="B428" s="83" t="str">
        <f t="shared" si="25"/>
        <v/>
      </c>
      <c r="C428" s="83"/>
      <c r="D428" s="83"/>
      <c r="E428" s="84"/>
      <c r="F428" s="18" t="str">
        <f t="shared" si="26"/>
        <v/>
      </c>
      <c r="G428" s="18" t="str">
        <f t="shared" si="27"/>
        <v/>
      </c>
      <c r="H428" s="88" t="str">
        <f t="shared" si="28"/>
        <v/>
      </c>
    </row>
    <row r="429" spans="2:8" x14ac:dyDescent="0.25">
      <c r="B429" s="83" t="str">
        <f t="shared" si="25"/>
        <v/>
      </c>
      <c r="C429" s="83"/>
      <c r="D429" s="83"/>
      <c r="E429" s="84"/>
      <c r="F429" s="18" t="str">
        <f t="shared" si="26"/>
        <v/>
      </c>
      <c r="G429" s="18" t="str">
        <f t="shared" si="27"/>
        <v/>
      </c>
      <c r="H429" s="88" t="str">
        <f t="shared" si="28"/>
        <v/>
      </c>
    </row>
    <row r="430" spans="2:8" x14ac:dyDescent="0.25">
      <c r="B430" s="83" t="str">
        <f t="shared" si="25"/>
        <v/>
      </c>
      <c r="C430" s="83"/>
      <c r="D430" s="83"/>
      <c r="E430" s="84"/>
      <c r="F430" s="18" t="str">
        <f t="shared" si="26"/>
        <v/>
      </c>
      <c r="G430" s="18" t="str">
        <f t="shared" si="27"/>
        <v/>
      </c>
      <c r="H430" s="88" t="str">
        <f t="shared" si="28"/>
        <v/>
      </c>
    </row>
    <row r="431" spans="2:8" x14ac:dyDescent="0.25">
      <c r="B431" s="83" t="str">
        <f t="shared" si="25"/>
        <v/>
      </c>
      <c r="C431" s="83"/>
      <c r="D431" s="83"/>
      <c r="E431" s="84"/>
      <c r="F431" s="18" t="str">
        <f t="shared" si="26"/>
        <v/>
      </c>
      <c r="G431" s="18" t="str">
        <f t="shared" si="27"/>
        <v/>
      </c>
      <c r="H431" s="88" t="str">
        <f t="shared" si="28"/>
        <v/>
      </c>
    </row>
    <row r="432" spans="2:8" x14ac:dyDescent="0.25">
      <c r="B432" s="83" t="str">
        <f t="shared" si="25"/>
        <v/>
      </c>
      <c r="C432" s="83"/>
      <c r="D432" s="83"/>
      <c r="E432" s="84"/>
      <c r="F432" s="18" t="str">
        <f t="shared" si="26"/>
        <v/>
      </c>
      <c r="G432" s="18" t="str">
        <f t="shared" si="27"/>
        <v/>
      </c>
      <c r="H432" s="88" t="str">
        <f t="shared" si="28"/>
        <v/>
      </c>
    </row>
    <row r="433" spans="2:8" x14ac:dyDescent="0.25">
      <c r="B433" s="83" t="str">
        <f t="shared" si="25"/>
        <v/>
      </c>
      <c r="C433" s="83"/>
      <c r="D433" s="83"/>
      <c r="E433" s="84"/>
      <c r="F433" s="18" t="str">
        <f t="shared" si="26"/>
        <v/>
      </c>
      <c r="G433" s="18" t="str">
        <f t="shared" si="27"/>
        <v/>
      </c>
      <c r="H433" s="88" t="str">
        <f t="shared" si="28"/>
        <v/>
      </c>
    </row>
    <row r="434" spans="2:8" x14ac:dyDescent="0.25">
      <c r="B434" s="83" t="str">
        <f t="shared" si="25"/>
        <v/>
      </c>
      <c r="C434" s="83"/>
      <c r="D434" s="83"/>
      <c r="E434" s="84"/>
      <c r="F434" s="18" t="str">
        <f t="shared" si="26"/>
        <v/>
      </c>
      <c r="G434" s="18" t="str">
        <f t="shared" si="27"/>
        <v/>
      </c>
      <c r="H434" s="88" t="str">
        <f t="shared" si="28"/>
        <v/>
      </c>
    </row>
    <row r="435" spans="2:8" x14ac:dyDescent="0.25">
      <c r="B435" s="83" t="str">
        <f t="shared" si="25"/>
        <v/>
      </c>
      <c r="C435" s="83"/>
      <c r="D435" s="83"/>
      <c r="E435" s="84"/>
      <c r="F435" s="18" t="str">
        <f t="shared" si="26"/>
        <v/>
      </c>
      <c r="G435" s="18" t="str">
        <f t="shared" si="27"/>
        <v/>
      </c>
      <c r="H435" s="88" t="str">
        <f t="shared" si="28"/>
        <v/>
      </c>
    </row>
    <row r="436" spans="2:8" x14ac:dyDescent="0.25">
      <c r="B436" s="83" t="str">
        <f t="shared" si="25"/>
        <v/>
      </c>
      <c r="C436" s="83"/>
      <c r="D436" s="83"/>
      <c r="E436" s="84"/>
      <c r="F436" s="18" t="str">
        <f t="shared" si="26"/>
        <v/>
      </c>
      <c r="G436" s="18" t="str">
        <f t="shared" si="27"/>
        <v/>
      </c>
      <c r="H436" s="88" t="str">
        <f t="shared" si="28"/>
        <v/>
      </c>
    </row>
    <row r="437" spans="2:8" x14ac:dyDescent="0.25">
      <c r="B437" s="83" t="str">
        <f t="shared" si="25"/>
        <v/>
      </c>
      <c r="C437" s="83"/>
      <c r="D437" s="83"/>
      <c r="E437" s="84"/>
      <c r="F437" s="18" t="str">
        <f t="shared" si="26"/>
        <v/>
      </c>
      <c r="G437" s="18" t="str">
        <f t="shared" si="27"/>
        <v/>
      </c>
      <c r="H437" s="88" t="str">
        <f t="shared" si="28"/>
        <v/>
      </c>
    </row>
    <row r="438" spans="2:8" x14ac:dyDescent="0.25">
      <c r="B438" s="83" t="str">
        <f t="shared" si="25"/>
        <v/>
      </c>
      <c r="C438" s="83"/>
      <c r="D438" s="83"/>
      <c r="E438" s="84"/>
      <c r="F438" s="18" t="str">
        <f t="shared" si="26"/>
        <v/>
      </c>
      <c r="G438" s="18" t="str">
        <f t="shared" si="27"/>
        <v/>
      </c>
      <c r="H438" s="88" t="str">
        <f t="shared" si="28"/>
        <v/>
      </c>
    </row>
    <row r="439" spans="2:8" x14ac:dyDescent="0.25">
      <c r="B439" s="83" t="str">
        <f t="shared" si="25"/>
        <v/>
      </c>
      <c r="C439" s="83"/>
      <c r="D439" s="83"/>
      <c r="E439" s="84"/>
      <c r="F439" s="18" t="str">
        <f t="shared" si="26"/>
        <v/>
      </c>
      <c r="G439" s="18" t="str">
        <f t="shared" si="27"/>
        <v/>
      </c>
      <c r="H439" s="88" t="str">
        <f t="shared" si="28"/>
        <v/>
      </c>
    </row>
    <row r="440" spans="2:8" x14ac:dyDescent="0.25">
      <c r="B440" s="83" t="str">
        <f t="shared" si="25"/>
        <v/>
      </c>
      <c r="C440" s="83"/>
      <c r="D440" s="83"/>
      <c r="E440" s="84"/>
      <c r="F440" s="18" t="str">
        <f t="shared" si="26"/>
        <v/>
      </c>
      <c r="G440" s="18" t="str">
        <f t="shared" si="27"/>
        <v/>
      </c>
      <c r="H440" s="88" t="str">
        <f t="shared" si="28"/>
        <v/>
      </c>
    </row>
    <row r="441" spans="2:8" x14ac:dyDescent="0.25">
      <c r="B441" s="83" t="str">
        <f t="shared" si="25"/>
        <v/>
      </c>
      <c r="C441" s="83"/>
      <c r="D441" s="83"/>
      <c r="E441" s="84"/>
      <c r="F441" s="18" t="str">
        <f t="shared" si="26"/>
        <v/>
      </c>
      <c r="G441" s="18" t="str">
        <f t="shared" si="27"/>
        <v/>
      </c>
      <c r="H441" s="88" t="str">
        <f t="shared" si="28"/>
        <v/>
      </c>
    </row>
    <row r="442" spans="2:8" x14ac:dyDescent="0.25">
      <c r="B442" s="83" t="str">
        <f t="shared" si="25"/>
        <v/>
      </c>
      <c r="C442" s="83"/>
      <c r="D442" s="83"/>
      <c r="E442" s="84"/>
      <c r="F442" s="18" t="str">
        <f t="shared" si="26"/>
        <v/>
      </c>
      <c r="G442" s="18" t="str">
        <f t="shared" si="27"/>
        <v/>
      </c>
      <c r="H442" s="88" t="str">
        <f t="shared" si="28"/>
        <v/>
      </c>
    </row>
    <row r="443" spans="2:8" x14ac:dyDescent="0.25">
      <c r="B443" s="83" t="str">
        <f t="shared" si="25"/>
        <v/>
      </c>
      <c r="C443" s="83"/>
      <c r="D443" s="83"/>
      <c r="E443" s="84"/>
      <c r="F443" s="18" t="str">
        <f t="shared" si="26"/>
        <v/>
      </c>
      <c r="G443" s="18" t="str">
        <f t="shared" si="27"/>
        <v/>
      </c>
      <c r="H443" s="88" t="str">
        <f t="shared" si="28"/>
        <v/>
      </c>
    </row>
    <row r="444" spans="2:8" x14ac:dyDescent="0.25">
      <c r="B444" s="83" t="str">
        <f t="shared" si="25"/>
        <v/>
      </c>
      <c r="C444" s="83"/>
      <c r="D444" s="83"/>
      <c r="E444" s="84"/>
      <c r="F444" s="18" t="str">
        <f t="shared" si="26"/>
        <v/>
      </c>
      <c r="G444" s="18" t="str">
        <f t="shared" si="27"/>
        <v/>
      </c>
      <c r="H444" s="88" t="str">
        <f t="shared" si="28"/>
        <v/>
      </c>
    </row>
    <row r="445" spans="2:8" x14ac:dyDescent="0.25">
      <c r="B445" s="83" t="str">
        <f t="shared" si="25"/>
        <v/>
      </c>
      <c r="C445" s="83"/>
      <c r="D445" s="83"/>
      <c r="E445" s="84"/>
      <c r="F445" s="18" t="str">
        <f t="shared" si="26"/>
        <v/>
      </c>
      <c r="G445" s="18" t="str">
        <f t="shared" si="27"/>
        <v/>
      </c>
      <c r="H445" s="88" t="str">
        <f t="shared" si="28"/>
        <v/>
      </c>
    </row>
    <row r="446" spans="2:8" x14ac:dyDescent="0.25">
      <c r="B446" s="83" t="str">
        <f t="shared" si="25"/>
        <v/>
      </c>
      <c r="C446" s="83"/>
      <c r="D446" s="83"/>
      <c r="E446" s="84"/>
      <c r="F446" s="18" t="str">
        <f t="shared" si="26"/>
        <v/>
      </c>
      <c r="G446" s="18" t="str">
        <f t="shared" si="27"/>
        <v/>
      </c>
      <c r="H446" s="88" t="str">
        <f t="shared" si="28"/>
        <v/>
      </c>
    </row>
    <row r="447" spans="2:8" x14ac:dyDescent="0.25">
      <c r="B447" s="83" t="str">
        <f t="shared" si="25"/>
        <v/>
      </c>
      <c r="C447" s="83"/>
      <c r="D447" s="83"/>
      <c r="E447" s="84"/>
      <c r="F447" s="18" t="str">
        <f t="shared" si="26"/>
        <v/>
      </c>
      <c r="G447" s="18" t="str">
        <f t="shared" si="27"/>
        <v/>
      </c>
      <c r="H447" s="88" t="str">
        <f t="shared" si="28"/>
        <v/>
      </c>
    </row>
    <row r="448" spans="2:8" x14ac:dyDescent="0.25">
      <c r="B448" s="83" t="str">
        <f t="shared" si="25"/>
        <v/>
      </c>
      <c r="C448" s="83"/>
      <c r="D448" s="83"/>
      <c r="E448" s="84"/>
      <c r="F448" s="18" t="str">
        <f t="shared" si="26"/>
        <v/>
      </c>
      <c r="G448" s="18" t="str">
        <f t="shared" si="27"/>
        <v/>
      </c>
      <c r="H448" s="88" t="str">
        <f t="shared" si="28"/>
        <v/>
      </c>
    </row>
    <row r="449" spans="2:8" x14ac:dyDescent="0.25">
      <c r="B449" s="83" t="str">
        <f t="shared" si="25"/>
        <v/>
      </c>
      <c r="C449" s="83"/>
      <c r="D449" s="83"/>
      <c r="E449" s="84"/>
      <c r="F449" s="18" t="str">
        <f t="shared" si="26"/>
        <v/>
      </c>
      <c r="G449" s="18" t="str">
        <f t="shared" si="27"/>
        <v/>
      </c>
      <c r="H449" s="88" t="str">
        <f t="shared" si="28"/>
        <v/>
      </c>
    </row>
    <row r="450" spans="2:8" x14ac:dyDescent="0.25">
      <c r="B450" s="83" t="str">
        <f t="shared" si="25"/>
        <v/>
      </c>
      <c r="C450" s="83"/>
      <c r="D450" s="83"/>
      <c r="E450" s="84"/>
      <c r="F450" s="18" t="str">
        <f t="shared" si="26"/>
        <v/>
      </c>
      <c r="G450" s="18" t="str">
        <f t="shared" si="27"/>
        <v/>
      </c>
      <c r="H450" s="88" t="str">
        <f t="shared" si="28"/>
        <v/>
      </c>
    </row>
    <row r="451" spans="2:8" x14ac:dyDescent="0.25">
      <c r="B451" s="83" t="str">
        <f t="shared" si="25"/>
        <v/>
      </c>
      <c r="C451" s="83"/>
      <c r="D451" s="83"/>
      <c r="E451" s="84"/>
      <c r="F451" s="18" t="str">
        <f t="shared" si="26"/>
        <v/>
      </c>
      <c r="G451" s="18" t="str">
        <f t="shared" si="27"/>
        <v/>
      </c>
      <c r="H451" s="88" t="str">
        <f t="shared" si="28"/>
        <v/>
      </c>
    </row>
    <row r="452" spans="2:8" x14ac:dyDescent="0.25">
      <c r="B452" s="83" t="str">
        <f t="shared" si="25"/>
        <v/>
      </c>
      <c r="C452" s="83"/>
      <c r="D452" s="83"/>
      <c r="E452" s="84"/>
      <c r="F452" s="18" t="str">
        <f t="shared" si="26"/>
        <v/>
      </c>
      <c r="G452" s="18" t="str">
        <f t="shared" si="27"/>
        <v/>
      </c>
      <c r="H452" s="88" t="str">
        <f t="shared" si="28"/>
        <v/>
      </c>
    </row>
    <row r="453" spans="2:8" x14ac:dyDescent="0.25">
      <c r="B453" s="83" t="str">
        <f t="shared" si="25"/>
        <v/>
      </c>
      <c r="C453" s="83"/>
      <c r="D453" s="83"/>
      <c r="E453" s="84"/>
      <c r="F453" s="18" t="str">
        <f t="shared" si="26"/>
        <v/>
      </c>
      <c r="G453" s="18" t="str">
        <f t="shared" si="27"/>
        <v/>
      </c>
      <c r="H453" s="88" t="str">
        <f t="shared" si="28"/>
        <v/>
      </c>
    </row>
    <row r="454" spans="2:8" x14ac:dyDescent="0.25">
      <c r="B454" s="83" t="str">
        <f t="shared" si="25"/>
        <v/>
      </c>
      <c r="C454" s="83"/>
      <c r="D454" s="83"/>
      <c r="E454" s="84"/>
      <c r="F454" s="18" t="str">
        <f t="shared" si="26"/>
        <v/>
      </c>
      <c r="G454" s="18" t="str">
        <f t="shared" si="27"/>
        <v/>
      </c>
      <c r="H454" s="88" t="str">
        <f t="shared" si="28"/>
        <v/>
      </c>
    </row>
    <row r="455" spans="2:8" x14ac:dyDescent="0.25">
      <c r="B455" s="83" t="str">
        <f t="shared" si="25"/>
        <v/>
      </c>
      <c r="C455" s="83"/>
      <c r="D455" s="83"/>
      <c r="E455" s="84"/>
      <c r="F455" s="18" t="str">
        <f t="shared" si="26"/>
        <v/>
      </c>
      <c r="G455" s="18" t="str">
        <f t="shared" si="27"/>
        <v/>
      </c>
      <c r="H455" s="88" t="str">
        <f t="shared" si="28"/>
        <v/>
      </c>
    </row>
    <row r="456" spans="2:8" x14ac:dyDescent="0.25">
      <c r="B456" s="83" t="str">
        <f t="shared" si="25"/>
        <v/>
      </c>
      <c r="C456" s="83"/>
      <c r="D456" s="83"/>
      <c r="E456" s="84"/>
      <c r="F456" s="18" t="str">
        <f t="shared" si="26"/>
        <v/>
      </c>
      <c r="G456" s="18" t="str">
        <f t="shared" si="27"/>
        <v/>
      </c>
      <c r="H456" s="88" t="str">
        <f t="shared" si="28"/>
        <v/>
      </c>
    </row>
    <row r="457" spans="2:8" x14ac:dyDescent="0.25">
      <c r="B457" s="83" t="str">
        <f t="shared" si="25"/>
        <v/>
      </c>
      <c r="C457" s="83"/>
      <c r="D457" s="83"/>
      <c r="E457" s="84"/>
      <c r="F457" s="18" t="str">
        <f t="shared" si="26"/>
        <v/>
      </c>
      <c r="G457" s="18" t="str">
        <f t="shared" si="27"/>
        <v/>
      </c>
      <c r="H457" s="88" t="str">
        <f t="shared" si="28"/>
        <v/>
      </c>
    </row>
    <row r="458" spans="2:8" x14ac:dyDescent="0.25">
      <c r="B458" s="83" t="str">
        <f t="shared" si="25"/>
        <v/>
      </c>
      <c r="C458" s="83"/>
      <c r="D458" s="83"/>
      <c r="E458" s="84"/>
      <c r="F458" s="18" t="str">
        <f t="shared" si="26"/>
        <v/>
      </c>
      <c r="G458" s="18" t="str">
        <f t="shared" si="27"/>
        <v/>
      </c>
      <c r="H458" s="88" t="str">
        <f t="shared" si="28"/>
        <v/>
      </c>
    </row>
    <row r="459" spans="2:8" x14ac:dyDescent="0.25">
      <c r="B459" s="83" t="str">
        <f t="shared" si="25"/>
        <v/>
      </c>
      <c r="C459" s="83"/>
      <c r="D459" s="83"/>
      <c r="E459" s="84"/>
      <c r="F459" s="18" t="str">
        <f t="shared" si="26"/>
        <v/>
      </c>
      <c r="G459" s="18" t="str">
        <f t="shared" si="27"/>
        <v/>
      </c>
      <c r="H459" s="88" t="str">
        <f t="shared" si="28"/>
        <v/>
      </c>
    </row>
    <row r="460" spans="2:8" x14ac:dyDescent="0.25">
      <c r="B460" s="83" t="str">
        <f t="shared" si="25"/>
        <v/>
      </c>
      <c r="C460" s="83"/>
      <c r="D460" s="83"/>
      <c r="E460" s="84"/>
      <c r="F460" s="18" t="str">
        <f t="shared" si="26"/>
        <v/>
      </c>
      <c r="G460" s="18" t="str">
        <f t="shared" si="27"/>
        <v/>
      </c>
      <c r="H460" s="88" t="str">
        <f t="shared" si="28"/>
        <v/>
      </c>
    </row>
    <row r="461" spans="2:8" x14ac:dyDescent="0.25">
      <c r="B461" s="83" t="str">
        <f t="shared" si="25"/>
        <v/>
      </c>
      <c r="C461" s="83"/>
      <c r="D461" s="83"/>
      <c r="E461" s="84"/>
      <c r="F461" s="18" t="str">
        <f t="shared" si="26"/>
        <v/>
      </c>
      <c r="G461" s="18" t="str">
        <f t="shared" si="27"/>
        <v/>
      </c>
      <c r="H461" s="88" t="str">
        <f t="shared" si="28"/>
        <v/>
      </c>
    </row>
    <row r="462" spans="2:8" x14ac:dyDescent="0.25">
      <c r="B462" s="83" t="str">
        <f t="shared" si="25"/>
        <v/>
      </c>
      <c r="C462" s="83"/>
      <c r="D462" s="83"/>
      <c r="E462" s="84"/>
      <c r="F462" s="18" t="str">
        <f t="shared" si="26"/>
        <v/>
      </c>
      <c r="G462" s="18" t="str">
        <f t="shared" si="27"/>
        <v/>
      </c>
      <c r="H462" s="88" t="str">
        <f t="shared" si="28"/>
        <v/>
      </c>
    </row>
    <row r="463" spans="2:8" x14ac:dyDescent="0.25">
      <c r="B463" s="83" t="str">
        <f t="shared" si="25"/>
        <v/>
      </c>
      <c r="C463" s="83"/>
      <c r="D463" s="83"/>
      <c r="E463" s="84"/>
      <c r="F463" s="18" t="str">
        <f t="shared" si="26"/>
        <v/>
      </c>
      <c r="G463" s="18" t="str">
        <f t="shared" si="27"/>
        <v/>
      </c>
      <c r="H463" s="88" t="str">
        <f t="shared" si="28"/>
        <v/>
      </c>
    </row>
    <row r="464" spans="2:8" x14ac:dyDescent="0.25">
      <c r="B464" s="83" t="str">
        <f t="shared" si="25"/>
        <v/>
      </c>
      <c r="C464" s="83"/>
      <c r="D464" s="83"/>
      <c r="E464" s="84"/>
      <c r="F464" s="18" t="str">
        <f t="shared" si="26"/>
        <v/>
      </c>
      <c r="G464" s="18" t="str">
        <f t="shared" si="27"/>
        <v/>
      </c>
      <c r="H464" s="88" t="str">
        <f t="shared" si="28"/>
        <v/>
      </c>
    </row>
    <row r="465" spans="2:8" x14ac:dyDescent="0.25">
      <c r="B465" s="83" t="str">
        <f t="shared" si="25"/>
        <v/>
      </c>
      <c r="C465" s="83"/>
      <c r="D465" s="83"/>
      <c r="E465" s="84"/>
      <c r="F465" s="18" t="str">
        <f t="shared" si="26"/>
        <v/>
      </c>
      <c r="G465" s="18" t="str">
        <f t="shared" si="27"/>
        <v/>
      </c>
      <c r="H465" s="88" t="str">
        <f t="shared" si="28"/>
        <v/>
      </c>
    </row>
    <row r="466" spans="2:8" x14ac:dyDescent="0.25">
      <c r="B466" s="83" t="str">
        <f t="shared" si="25"/>
        <v/>
      </c>
      <c r="C466" s="83"/>
      <c r="D466" s="83"/>
      <c r="E466" s="84"/>
      <c r="F466" s="18" t="str">
        <f t="shared" si="26"/>
        <v/>
      </c>
      <c r="G466" s="18" t="str">
        <f t="shared" si="27"/>
        <v/>
      </c>
      <c r="H466" s="88" t="str">
        <f t="shared" si="28"/>
        <v/>
      </c>
    </row>
    <row r="467" spans="2:8" x14ac:dyDescent="0.25">
      <c r="B467" s="83" t="str">
        <f t="shared" si="25"/>
        <v/>
      </c>
      <c r="C467" s="83"/>
      <c r="D467" s="83"/>
      <c r="E467" s="84"/>
      <c r="F467" s="18" t="str">
        <f t="shared" si="26"/>
        <v/>
      </c>
      <c r="G467" s="18" t="str">
        <f t="shared" si="27"/>
        <v/>
      </c>
      <c r="H467" s="88" t="str">
        <f t="shared" si="28"/>
        <v/>
      </c>
    </row>
    <row r="468" spans="2:8" x14ac:dyDescent="0.25">
      <c r="B468" s="83" t="str">
        <f t="shared" si="25"/>
        <v/>
      </c>
      <c r="C468" s="83"/>
      <c r="D468" s="83"/>
      <c r="E468" s="84"/>
      <c r="F468" s="18" t="str">
        <f t="shared" si="26"/>
        <v/>
      </c>
      <c r="G468" s="18" t="str">
        <f t="shared" si="27"/>
        <v/>
      </c>
      <c r="H468" s="88" t="str">
        <f t="shared" si="28"/>
        <v/>
      </c>
    </row>
    <row r="469" spans="2:8" x14ac:dyDescent="0.25">
      <c r="B469" s="83" t="str">
        <f t="shared" si="25"/>
        <v/>
      </c>
      <c r="C469" s="83"/>
      <c r="D469" s="83"/>
      <c r="E469" s="84"/>
      <c r="F469" s="18" t="str">
        <f t="shared" si="26"/>
        <v/>
      </c>
      <c r="G469" s="18" t="str">
        <f t="shared" si="27"/>
        <v/>
      </c>
      <c r="H469" s="88" t="str">
        <f t="shared" si="28"/>
        <v/>
      </c>
    </row>
    <row r="470" spans="2:8" x14ac:dyDescent="0.25">
      <c r="B470" s="83" t="str">
        <f t="shared" si="25"/>
        <v/>
      </c>
      <c r="C470" s="83"/>
      <c r="D470" s="83"/>
      <c r="E470" s="84"/>
      <c r="F470" s="18" t="str">
        <f t="shared" si="26"/>
        <v/>
      </c>
      <c r="G470" s="18" t="str">
        <f t="shared" si="27"/>
        <v/>
      </c>
      <c r="H470" s="88" t="str">
        <f t="shared" si="28"/>
        <v/>
      </c>
    </row>
    <row r="471" spans="2:8" x14ac:dyDescent="0.25">
      <c r="B471" s="83" t="str">
        <f t="shared" si="25"/>
        <v/>
      </c>
      <c r="C471" s="83"/>
      <c r="D471" s="83"/>
      <c r="E471" s="84"/>
      <c r="F471" s="18" t="str">
        <f t="shared" si="26"/>
        <v/>
      </c>
      <c r="G471" s="18" t="str">
        <f t="shared" si="27"/>
        <v/>
      </c>
      <c r="H471" s="88" t="str">
        <f t="shared" si="28"/>
        <v/>
      </c>
    </row>
    <row r="472" spans="2:8" x14ac:dyDescent="0.25">
      <c r="B472" s="83" t="str">
        <f t="shared" si="25"/>
        <v/>
      </c>
      <c r="C472" s="83"/>
      <c r="D472" s="83"/>
      <c r="E472" s="84"/>
      <c r="F472" s="18" t="str">
        <f t="shared" si="26"/>
        <v/>
      </c>
      <c r="G472" s="18" t="str">
        <f t="shared" si="27"/>
        <v/>
      </c>
      <c r="H472" s="88" t="str">
        <f t="shared" si="28"/>
        <v/>
      </c>
    </row>
    <row r="473" spans="2:8" x14ac:dyDescent="0.25">
      <c r="B473" s="83" t="str">
        <f t="shared" si="25"/>
        <v/>
      </c>
      <c r="C473" s="83"/>
      <c r="D473" s="83"/>
      <c r="E473" s="84"/>
      <c r="F473" s="18" t="str">
        <f t="shared" si="26"/>
        <v/>
      </c>
      <c r="G473" s="18" t="str">
        <f t="shared" si="27"/>
        <v/>
      </c>
      <c r="H473" s="88" t="str">
        <f t="shared" si="28"/>
        <v/>
      </c>
    </row>
    <row r="474" spans="2:8" x14ac:dyDescent="0.25">
      <c r="B474" s="83" t="str">
        <f t="shared" ref="B474:B499" si="29">IF(K456="","",K456)</f>
        <v/>
      </c>
      <c r="C474" s="83"/>
      <c r="D474" s="83"/>
      <c r="E474" s="84"/>
      <c r="F474" s="18" t="str">
        <f t="shared" ref="F474:F499" si="30">IF(L456="","",L456)</f>
        <v/>
      </c>
      <c r="G474" s="18" t="str">
        <f t="shared" ref="G474:G499" si="31">IF(M456="","",M456)</f>
        <v/>
      </c>
      <c r="H474" s="88" t="str">
        <f t="shared" ref="H474:H499" si="32">IF(N456="","",N456)</f>
        <v/>
      </c>
    </row>
    <row r="475" spans="2:8" x14ac:dyDescent="0.25">
      <c r="B475" s="83" t="str">
        <f t="shared" si="29"/>
        <v/>
      </c>
      <c r="C475" s="83"/>
      <c r="D475" s="83"/>
      <c r="E475" s="84"/>
      <c r="F475" s="18" t="str">
        <f t="shared" si="30"/>
        <v/>
      </c>
      <c r="G475" s="18" t="str">
        <f t="shared" si="31"/>
        <v/>
      </c>
      <c r="H475" s="88" t="str">
        <f t="shared" si="32"/>
        <v/>
      </c>
    </row>
    <row r="476" spans="2:8" x14ac:dyDescent="0.25">
      <c r="B476" s="83" t="str">
        <f t="shared" si="29"/>
        <v/>
      </c>
      <c r="C476" s="83"/>
      <c r="D476" s="83"/>
      <c r="E476" s="84"/>
      <c r="F476" s="18" t="str">
        <f t="shared" si="30"/>
        <v/>
      </c>
      <c r="G476" s="18" t="str">
        <f t="shared" si="31"/>
        <v/>
      </c>
      <c r="H476" s="88" t="str">
        <f t="shared" si="32"/>
        <v/>
      </c>
    </row>
    <row r="477" spans="2:8" x14ac:dyDescent="0.25">
      <c r="B477" s="83" t="str">
        <f t="shared" si="29"/>
        <v/>
      </c>
      <c r="C477" s="83"/>
      <c r="D477" s="83"/>
      <c r="E477" s="84"/>
      <c r="F477" s="18" t="str">
        <f t="shared" si="30"/>
        <v/>
      </c>
      <c r="G477" s="18" t="str">
        <f t="shared" si="31"/>
        <v/>
      </c>
      <c r="H477" s="88" t="str">
        <f t="shared" si="32"/>
        <v/>
      </c>
    </row>
    <row r="478" spans="2:8" x14ac:dyDescent="0.25">
      <c r="B478" s="83" t="str">
        <f t="shared" si="29"/>
        <v/>
      </c>
      <c r="C478" s="83"/>
      <c r="D478" s="83"/>
      <c r="E478" s="84"/>
      <c r="F478" s="18" t="str">
        <f t="shared" si="30"/>
        <v/>
      </c>
      <c r="G478" s="18" t="str">
        <f t="shared" si="31"/>
        <v/>
      </c>
      <c r="H478" s="88" t="str">
        <f t="shared" si="32"/>
        <v/>
      </c>
    </row>
    <row r="479" spans="2:8" x14ac:dyDescent="0.25">
      <c r="B479" s="83" t="str">
        <f t="shared" si="29"/>
        <v/>
      </c>
      <c r="C479" s="83"/>
      <c r="D479" s="83"/>
      <c r="E479" s="84"/>
      <c r="F479" s="18" t="str">
        <f t="shared" si="30"/>
        <v/>
      </c>
      <c r="G479" s="18" t="str">
        <f t="shared" si="31"/>
        <v/>
      </c>
      <c r="H479" s="88" t="str">
        <f t="shared" si="32"/>
        <v/>
      </c>
    </row>
    <row r="480" spans="2:8" x14ac:dyDescent="0.25">
      <c r="B480" s="83" t="str">
        <f t="shared" si="29"/>
        <v/>
      </c>
      <c r="C480" s="83"/>
      <c r="D480" s="83"/>
      <c r="E480" s="84"/>
      <c r="F480" s="18" t="str">
        <f t="shared" si="30"/>
        <v/>
      </c>
      <c r="G480" s="18" t="str">
        <f t="shared" si="31"/>
        <v/>
      </c>
      <c r="H480" s="88" t="str">
        <f t="shared" si="32"/>
        <v/>
      </c>
    </row>
    <row r="481" spans="2:8" x14ac:dyDescent="0.25">
      <c r="B481" s="83" t="str">
        <f t="shared" si="29"/>
        <v/>
      </c>
      <c r="C481" s="83"/>
      <c r="D481" s="83"/>
      <c r="E481" s="84"/>
      <c r="F481" s="18" t="str">
        <f t="shared" si="30"/>
        <v/>
      </c>
      <c r="G481" s="18" t="str">
        <f t="shared" si="31"/>
        <v/>
      </c>
      <c r="H481" s="88" t="str">
        <f t="shared" si="32"/>
        <v/>
      </c>
    </row>
    <row r="482" spans="2:8" x14ac:dyDescent="0.25">
      <c r="B482" s="83" t="str">
        <f t="shared" si="29"/>
        <v/>
      </c>
      <c r="C482" s="83"/>
      <c r="D482" s="83"/>
      <c r="E482" s="84"/>
      <c r="F482" s="18" t="str">
        <f t="shared" si="30"/>
        <v/>
      </c>
      <c r="G482" s="18" t="str">
        <f t="shared" si="31"/>
        <v/>
      </c>
      <c r="H482" s="88" t="str">
        <f t="shared" si="32"/>
        <v/>
      </c>
    </row>
    <row r="483" spans="2:8" x14ac:dyDescent="0.25">
      <c r="B483" s="83" t="str">
        <f t="shared" si="29"/>
        <v/>
      </c>
      <c r="C483" s="83"/>
      <c r="D483" s="83"/>
      <c r="E483" s="84"/>
      <c r="F483" s="18" t="str">
        <f t="shared" si="30"/>
        <v/>
      </c>
      <c r="G483" s="18" t="str">
        <f t="shared" si="31"/>
        <v/>
      </c>
      <c r="H483" s="88" t="str">
        <f t="shared" si="32"/>
        <v/>
      </c>
    </row>
    <row r="484" spans="2:8" x14ac:dyDescent="0.25">
      <c r="B484" s="83" t="str">
        <f t="shared" si="29"/>
        <v/>
      </c>
      <c r="C484" s="83"/>
      <c r="D484" s="83"/>
      <c r="E484" s="84"/>
      <c r="F484" s="18" t="str">
        <f t="shared" si="30"/>
        <v/>
      </c>
      <c r="G484" s="18" t="str">
        <f t="shared" si="31"/>
        <v/>
      </c>
      <c r="H484" s="88" t="str">
        <f t="shared" si="32"/>
        <v/>
      </c>
    </row>
    <row r="485" spans="2:8" x14ac:dyDescent="0.25">
      <c r="B485" s="83" t="str">
        <f t="shared" si="29"/>
        <v/>
      </c>
      <c r="C485" s="83"/>
      <c r="D485" s="83"/>
      <c r="E485" s="84"/>
      <c r="F485" s="18" t="str">
        <f t="shared" si="30"/>
        <v/>
      </c>
      <c r="G485" s="18" t="str">
        <f t="shared" si="31"/>
        <v/>
      </c>
      <c r="H485" s="88" t="str">
        <f t="shared" si="32"/>
        <v/>
      </c>
    </row>
    <row r="486" spans="2:8" x14ac:dyDescent="0.25">
      <c r="B486" s="83" t="str">
        <f t="shared" si="29"/>
        <v/>
      </c>
      <c r="C486" s="83"/>
      <c r="D486" s="83"/>
      <c r="E486" s="84"/>
      <c r="F486" s="18" t="str">
        <f t="shared" si="30"/>
        <v/>
      </c>
      <c r="G486" s="18" t="str">
        <f t="shared" si="31"/>
        <v/>
      </c>
      <c r="H486" s="88" t="str">
        <f t="shared" si="32"/>
        <v/>
      </c>
    </row>
    <row r="487" spans="2:8" x14ac:dyDescent="0.25">
      <c r="B487" s="83" t="str">
        <f t="shared" si="29"/>
        <v/>
      </c>
      <c r="C487" s="83"/>
      <c r="D487" s="83"/>
      <c r="E487" s="84"/>
      <c r="F487" s="18" t="str">
        <f t="shared" si="30"/>
        <v/>
      </c>
      <c r="G487" s="18" t="str">
        <f t="shared" si="31"/>
        <v/>
      </c>
      <c r="H487" s="88" t="str">
        <f t="shared" si="32"/>
        <v/>
      </c>
    </row>
    <row r="488" spans="2:8" x14ac:dyDescent="0.25">
      <c r="B488" s="83" t="str">
        <f t="shared" si="29"/>
        <v/>
      </c>
      <c r="C488" s="83"/>
      <c r="D488" s="83"/>
      <c r="E488" s="84"/>
      <c r="F488" s="18" t="str">
        <f t="shared" si="30"/>
        <v/>
      </c>
      <c r="G488" s="18" t="str">
        <f t="shared" si="31"/>
        <v/>
      </c>
      <c r="H488" s="88" t="str">
        <f t="shared" si="32"/>
        <v/>
      </c>
    </row>
    <row r="489" spans="2:8" x14ac:dyDescent="0.25">
      <c r="B489" s="83" t="str">
        <f t="shared" si="29"/>
        <v/>
      </c>
      <c r="C489" s="83"/>
      <c r="D489" s="83"/>
      <c r="E489" s="84"/>
      <c r="F489" s="18" t="str">
        <f t="shared" si="30"/>
        <v/>
      </c>
      <c r="G489" s="18" t="str">
        <f t="shared" si="31"/>
        <v/>
      </c>
      <c r="H489" s="88" t="str">
        <f t="shared" si="32"/>
        <v/>
      </c>
    </row>
    <row r="490" spans="2:8" x14ac:dyDescent="0.25">
      <c r="B490" s="83" t="str">
        <f t="shared" si="29"/>
        <v/>
      </c>
      <c r="C490" s="83"/>
      <c r="D490" s="83"/>
      <c r="E490" s="84"/>
      <c r="F490" s="18" t="str">
        <f t="shared" si="30"/>
        <v/>
      </c>
      <c r="G490" s="18" t="str">
        <f t="shared" si="31"/>
        <v/>
      </c>
      <c r="H490" s="88" t="str">
        <f t="shared" si="32"/>
        <v/>
      </c>
    </row>
    <row r="491" spans="2:8" x14ac:dyDescent="0.25">
      <c r="B491" s="83" t="str">
        <f t="shared" si="29"/>
        <v/>
      </c>
      <c r="C491" s="83"/>
      <c r="D491" s="83"/>
      <c r="E491" s="84"/>
      <c r="F491" s="18" t="str">
        <f t="shared" si="30"/>
        <v/>
      </c>
      <c r="G491" s="18" t="str">
        <f t="shared" si="31"/>
        <v/>
      </c>
      <c r="H491" s="88" t="str">
        <f t="shared" si="32"/>
        <v/>
      </c>
    </row>
    <row r="492" spans="2:8" x14ac:dyDescent="0.25">
      <c r="B492" s="83" t="str">
        <f t="shared" si="29"/>
        <v/>
      </c>
      <c r="C492" s="83"/>
      <c r="D492" s="83"/>
      <c r="E492" s="84"/>
      <c r="F492" s="18" t="str">
        <f t="shared" si="30"/>
        <v/>
      </c>
      <c r="G492" s="18" t="str">
        <f t="shared" si="31"/>
        <v/>
      </c>
      <c r="H492" s="88" t="str">
        <f t="shared" si="32"/>
        <v/>
      </c>
    </row>
    <row r="493" spans="2:8" x14ac:dyDescent="0.25">
      <c r="B493" s="83" t="str">
        <f t="shared" si="29"/>
        <v/>
      </c>
      <c r="C493" s="83"/>
      <c r="D493" s="83"/>
      <c r="E493" s="84"/>
      <c r="F493" s="18" t="str">
        <f t="shared" si="30"/>
        <v/>
      </c>
      <c r="G493" s="18" t="str">
        <f t="shared" si="31"/>
        <v/>
      </c>
      <c r="H493" s="88" t="str">
        <f t="shared" si="32"/>
        <v/>
      </c>
    </row>
    <row r="494" spans="2:8" x14ac:dyDescent="0.25">
      <c r="B494" s="83" t="str">
        <f t="shared" si="29"/>
        <v/>
      </c>
      <c r="C494" s="83"/>
      <c r="D494" s="83"/>
      <c r="E494" s="84"/>
      <c r="F494" s="18" t="str">
        <f t="shared" si="30"/>
        <v/>
      </c>
      <c r="G494" s="18" t="str">
        <f t="shared" si="31"/>
        <v/>
      </c>
      <c r="H494" s="88" t="str">
        <f t="shared" si="32"/>
        <v/>
      </c>
    </row>
    <row r="495" spans="2:8" x14ac:dyDescent="0.25">
      <c r="B495" s="83" t="str">
        <f t="shared" si="29"/>
        <v/>
      </c>
      <c r="C495" s="83"/>
      <c r="D495" s="83"/>
      <c r="E495" s="84"/>
      <c r="F495" s="18" t="str">
        <f t="shared" si="30"/>
        <v/>
      </c>
      <c r="G495" s="18" t="str">
        <f t="shared" si="31"/>
        <v/>
      </c>
      <c r="H495" s="88" t="str">
        <f t="shared" si="32"/>
        <v/>
      </c>
    </row>
    <row r="496" spans="2:8" x14ac:dyDescent="0.25">
      <c r="B496" s="83" t="str">
        <f t="shared" si="29"/>
        <v/>
      </c>
      <c r="C496" s="83"/>
      <c r="D496" s="83"/>
      <c r="E496" s="84"/>
      <c r="F496" s="18" t="str">
        <f t="shared" si="30"/>
        <v/>
      </c>
      <c r="G496" s="18" t="str">
        <f t="shared" si="31"/>
        <v/>
      </c>
      <c r="H496" s="88" t="str">
        <f t="shared" si="32"/>
        <v/>
      </c>
    </row>
    <row r="497" spans="2:8" x14ac:dyDescent="0.25">
      <c r="B497" s="83" t="str">
        <f t="shared" si="29"/>
        <v/>
      </c>
      <c r="C497" s="83"/>
      <c r="D497" s="83"/>
      <c r="E497" s="84"/>
      <c r="F497" s="18" t="str">
        <f t="shared" si="30"/>
        <v/>
      </c>
      <c r="G497" s="18" t="str">
        <f t="shared" si="31"/>
        <v/>
      </c>
      <c r="H497" s="88" t="str">
        <f t="shared" si="32"/>
        <v/>
      </c>
    </row>
    <row r="498" spans="2:8" x14ac:dyDescent="0.25">
      <c r="B498" s="83" t="str">
        <f t="shared" si="29"/>
        <v/>
      </c>
      <c r="C498" s="83"/>
      <c r="D498" s="83"/>
      <c r="E498" s="84"/>
      <c r="F498" s="18" t="str">
        <f t="shared" si="30"/>
        <v/>
      </c>
      <c r="G498" s="18" t="str">
        <f t="shared" si="31"/>
        <v/>
      </c>
      <c r="H498" s="88" t="str">
        <f t="shared" si="32"/>
        <v/>
      </c>
    </row>
    <row r="499" spans="2:8" x14ac:dyDescent="0.25">
      <c r="B499" s="83" t="str">
        <f t="shared" si="29"/>
        <v/>
      </c>
      <c r="C499" s="96"/>
      <c r="D499" s="96"/>
      <c r="E499" s="96"/>
      <c r="F499" s="18" t="str">
        <f t="shared" si="30"/>
        <v/>
      </c>
      <c r="G499" s="18" t="str">
        <f t="shared" si="31"/>
        <v/>
      </c>
      <c r="H499" s="88" t="str">
        <f t="shared" si="32"/>
        <v/>
      </c>
    </row>
    <row r="500" spans="2:8" x14ac:dyDescent="0.25">
      <c r="B500" s="48"/>
      <c r="C500" s="48"/>
      <c r="D500" s="48"/>
      <c r="E500" s="48"/>
      <c r="F500" s="48"/>
      <c r="G500" s="48"/>
      <c r="H500" s="48"/>
    </row>
    <row r="501" spans="2:8" x14ac:dyDescent="0.25">
      <c r="B501" s="49"/>
    </row>
    <row r="502" spans="2:8" x14ac:dyDescent="0.25">
      <c r="B502" s="49"/>
    </row>
    <row r="503" spans="2:8" x14ac:dyDescent="0.25">
      <c r="B503" s="49"/>
    </row>
    <row r="504" spans="2:8" x14ac:dyDescent="0.25">
      <c r="B504" s="49"/>
    </row>
    <row r="505" spans="2:8" x14ac:dyDescent="0.25">
      <c r="B505" s="49"/>
    </row>
    <row r="506" spans="2:8" x14ac:dyDescent="0.25">
      <c r="B506" s="49"/>
    </row>
    <row r="507" spans="2:8" x14ac:dyDescent="0.25">
      <c r="B507" s="49"/>
    </row>
    <row r="508" spans="2:8" x14ac:dyDescent="0.25">
      <c r="B508" s="49"/>
    </row>
    <row r="509" spans="2:8" x14ac:dyDescent="0.25">
      <c r="B509" s="49"/>
    </row>
    <row r="510" spans="2:8" x14ac:dyDescent="0.25">
      <c r="B510" s="49"/>
    </row>
    <row r="511" spans="2:8" x14ac:dyDescent="0.25">
      <c r="B511" s="49"/>
    </row>
    <row r="512" spans="2:8" x14ac:dyDescent="0.25">
      <c r="B512" s="49"/>
    </row>
    <row r="513" spans="2:2" x14ac:dyDescent="0.25">
      <c r="B513" s="49"/>
    </row>
    <row r="514" spans="2:2" x14ac:dyDescent="0.25">
      <c r="B514" s="49"/>
    </row>
    <row r="515" spans="2:2" x14ac:dyDescent="0.25">
      <c r="B515" s="49"/>
    </row>
    <row r="516" spans="2:2" x14ac:dyDescent="0.25">
      <c r="B516" s="49"/>
    </row>
    <row r="517" spans="2:2" x14ac:dyDescent="0.25">
      <c r="B517" s="49"/>
    </row>
    <row r="518" spans="2:2" x14ac:dyDescent="0.25">
      <c r="B518" s="49"/>
    </row>
    <row r="519" spans="2:2" x14ac:dyDescent="0.25">
      <c r="B519" s="49"/>
    </row>
    <row r="520" spans="2:2" x14ac:dyDescent="0.25">
      <c r="B520" s="49"/>
    </row>
    <row r="521" spans="2:2" x14ac:dyDescent="0.25">
      <c r="B521" s="49"/>
    </row>
    <row r="522" spans="2:2" x14ac:dyDescent="0.25">
      <c r="B522" s="49"/>
    </row>
    <row r="523" spans="2:2" x14ac:dyDescent="0.25">
      <c r="B523" s="49"/>
    </row>
    <row r="524" spans="2:2" x14ac:dyDescent="0.25">
      <c r="B524" s="49"/>
    </row>
    <row r="525" spans="2:2" x14ac:dyDescent="0.25">
      <c r="B525" s="49"/>
    </row>
    <row r="526" spans="2:2" x14ac:dyDescent="0.25">
      <c r="B526" s="49"/>
    </row>
    <row r="527" spans="2:2" x14ac:dyDescent="0.25">
      <c r="B527" s="49"/>
    </row>
    <row r="528" spans="2:2" x14ac:dyDescent="0.25">
      <c r="B528" s="49"/>
    </row>
    <row r="529" spans="2:2" x14ac:dyDescent="0.25">
      <c r="B529" s="49"/>
    </row>
    <row r="530" spans="2:2" x14ac:dyDescent="0.25">
      <c r="B530" s="49"/>
    </row>
    <row r="531" spans="2:2" x14ac:dyDescent="0.25">
      <c r="B531" s="49"/>
    </row>
    <row r="532" spans="2:2" x14ac:dyDescent="0.25">
      <c r="B532" s="49"/>
    </row>
    <row r="533" spans="2:2" x14ac:dyDescent="0.25">
      <c r="B533" s="49"/>
    </row>
    <row r="534" spans="2:2" x14ac:dyDescent="0.25">
      <c r="B534" s="49"/>
    </row>
    <row r="535" spans="2:2" x14ac:dyDescent="0.25">
      <c r="B535" s="49"/>
    </row>
    <row r="536" spans="2:2" x14ac:dyDescent="0.25">
      <c r="B536" s="49"/>
    </row>
    <row r="537" spans="2:2" x14ac:dyDescent="0.25">
      <c r="B537" s="49"/>
    </row>
    <row r="538" spans="2:2" x14ac:dyDescent="0.25">
      <c r="B538" s="49"/>
    </row>
    <row r="539" spans="2:2" x14ac:dyDescent="0.25">
      <c r="B539" s="49"/>
    </row>
    <row r="540" spans="2:2" x14ac:dyDescent="0.25">
      <c r="B540" s="49"/>
    </row>
    <row r="541" spans="2:2" x14ac:dyDescent="0.25">
      <c r="B541" s="49"/>
    </row>
    <row r="542" spans="2:2" x14ac:dyDescent="0.25">
      <c r="B542" s="49"/>
    </row>
    <row r="543" spans="2:2" x14ac:dyDescent="0.25">
      <c r="B543" s="49"/>
    </row>
    <row r="544" spans="2:2" x14ac:dyDescent="0.25">
      <c r="B544" s="49"/>
    </row>
    <row r="545" spans="2:2" x14ac:dyDescent="0.25">
      <c r="B545" s="49"/>
    </row>
    <row r="546" spans="2:2" x14ac:dyDescent="0.25">
      <c r="B546" s="49"/>
    </row>
    <row r="547" spans="2:2" x14ac:dyDescent="0.25">
      <c r="B547" s="49"/>
    </row>
    <row r="548" spans="2:2" x14ac:dyDescent="0.25">
      <c r="B548" s="49"/>
    </row>
    <row r="549" spans="2:2" x14ac:dyDescent="0.25">
      <c r="B549" s="49"/>
    </row>
    <row r="550" spans="2:2" x14ac:dyDescent="0.25">
      <c r="B550" s="49"/>
    </row>
    <row r="551" spans="2:2" x14ac:dyDescent="0.25">
      <c r="B551" s="49"/>
    </row>
    <row r="552" spans="2:2" x14ac:dyDescent="0.25">
      <c r="B552" s="49"/>
    </row>
    <row r="553" spans="2:2" x14ac:dyDescent="0.25">
      <c r="B553" s="49"/>
    </row>
    <row r="554" spans="2:2" x14ac:dyDescent="0.25">
      <c r="B554" s="49"/>
    </row>
    <row r="555" spans="2:2" x14ac:dyDescent="0.25">
      <c r="B555" s="49"/>
    </row>
    <row r="556" spans="2:2" x14ac:dyDescent="0.25">
      <c r="B556" s="49"/>
    </row>
    <row r="557" spans="2:2" x14ac:dyDescent="0.25">
      <c r="B557" s="49"/>
    </row>
    <row r="558" spans="2:2" x14ac:dyDescent="0.25">
      <c r="B558" s="49"/>
    </row>
    <row r="559" spans="2:2" x14ac:dyDescent="0.25">
      <c r="B559" s="49"/>
    </row>
    <row r="560" spans="2:2" x14ac:dyDescent="0.25">
      <c r="B560" s="49"/>
    </row>
    <row r="561" spans="2:2" x14ac:dyDescent="0.25">
      <c r="B561" s="49"/>
    </row>
    <row r="562" spans="2:2" x14ac:dyDescent="0.25">
      <c r="B562" s="49"/>
    </row>
    <row r="563" spans="2:2" x14ac:dyDescent="0.25">
      <c r="B563" s="49"/>
    </row>
    <row r="564" spans="2:2" x14ac:dyDescent="0.25">
      <c r="B564" s="49"/>
    </row>
    <row r="565" spans="2:2" x14ac:dyDescent="0.25">
      <c r="B565" s="49"/>
    </row>
    <row r="566" spans="2:2" x14ac:dyDescent="0.25">
      <c r="B566" s="49"/>
    </row>
    <row r="567" spans="2:2" x14ac:dyDescent="0.25">
      <c r="B567" s="49"/>
    </row>
    <row r="568" spans="2:2" x14ac:dyDescent="0.25">
      <c r="B568" s="49"/>
    </row>
    <row r="569" spans="2:2" x14ac:dyDescent="0.25">
      <c r="B569" s="49"/>
    </row>
    <row r="570" spans="2:2" x14ac:dyDescent="0.25">
      <c r="B570" s="49"/>
    </row>
    <row r="571" spans="2:2" x14ac:dyDescent="0.25">
      <c r="B571" s="49"/>
    </row>
    <row r="572" spans="2:2" x14ac:dyDescent="0.25">
      <c r="B572" s="49"/>
    </row>
    <row r="573" spans="2:2" x14ac:dyDescent="0.25">
      <c r="B573" s="49"/>
    </row>
    <row r="574" spans="2:2" x14ac:dyDescent="0.25">
      <c r="B574" s="49"/>
    </row>
    <row r="575" spans="2:2" x14ac:dyDescent="0.25">
      <c r="B575" s="49"/>
    </row>
    <row r="576" spans="2:2" x14ac:dyDescent="0.25">
      <c r="B576" s="49"/>
    </row>
    <row r="577" spans="2:2" x14ac:dyDescent="0.25">
      <c r="B577" s="49"/>
    </row>
    <row r="578" spans="2:2" x14ac:dyDescent="0.25">
      <c r="B578" s="49"/>
    </row>
    <row r="579" spans="2:2" x14ac:dyDescent="0.25">
      <c r="B579" s="49"/>
    </row>
    <row r="580" spans="2:2" x14ac:dyDescent="0.25">
      <c r="B580" s="49"/>
    </row>
    <row r="581" spans="2:2" x14ac:dyDescent="0.25">
      <c r="B581" s="49"/>
    </row>
    <row r="582" spans="2:2" x14ac:dyDescent="0.25">
      <c r="B582" s="49"/>
    </row>
    <row r="583" spans="2:2" x14ac:dyDescent="0.25">
      <c r="B583" s="49"/>
    </row>
    <row r="584" spans="2:2" x14ac:dyDescent="0.25">
      <c r="B584" s="49"/>
    </row>
    <row r="585" spans="2:2" x14ac:dyDescent="0.25">
      <c r="B585" s="49"/>
    </row>
    <row r="586" spans="2:2" x14ac:dyDescent="0.25">
      <c r="B586" s="49"/>
    </row>
    <row r="587" spans="2:2" x14ac:dyDescent="0.25">
      <c r="B587" s="49"/>
    </row>
    <row r="588" spans="2:2" x14ac:dyDescent="0.25">
      <c r="B588" s="49"/>
    </row>
    <row r="589" spans="2:2" x14ac:dyDescent="0.25">
      <c r="B589" s="49"/>
    </row>
    <row r="590" spans="2:2" x14ac:dyDescent="0.25">
      <c r="B590" s="49"/>
    </row>
    <row r="591" spans="2:2" x14ac:dyDescent="0.25">
      <c r="B591" s="49"/>
    </row>
    <row r="592" spans="2:2" x14ac:dyDescent="0.25">
      <c r="B592" s="49"/>
    </row>
    <row r="593" spans="2:2" x14ac:dyDescent="0.25">
      <c r="B593" s="49"/>
    </row>
    <row r="594" spans="2:2" x14ac:dyDescent="0.25">
      <c r="B594" s="49"/>
    </row>
    <row r="595" spans="2:2" x14ac:dyDescent="0.25">
      <c r="B595" s="49"/>
    </row>
    <row r="596" spans="2:2" x14ac:dyDescent="0.25">
      <c r="B596" s="49"/>
    </row>
    <row r="597" spans="2:2" x14ac:dyDescent="0.25">
      <c r="B597" s="49"/>
    </row>
    <row r="598" spans="2:2" x14ac:dyDescent="0.25">
      <c r="B598" s="49"/>
    </row>
    <row r="599" spans="2:2" x14ac:dyDescent="0.25">
      <c r="B599" s="49"/>
    </row>
    <row r="600" spans="2:2" x14ac:dyDescent="0.25">
      <c r="B600" s="49"/>
    </row>
    <row r="601" spans="2:2" x14ac:dyDescent="0.25">
      <c r="B601" s="49"/>
    </row>
    <row r="602" spans="2:2" x14ac:dyDescent="0.25">
      <c r="B602" s="49"/>
    </row>
    <row r="603" spans="2:2" x14ac:dyDescent="0.25">
      <c r="B603" s="49"/>
    </row>
    <row r="604" spans="2:2" x14ac:dyDescent="0.25">
      <c r="B604" s="49"/>
    </row>
    <row r="605" spans="2:2" x14ac:dyDescent="0.25">
      <c r="B605" s="49"/>
    </row>
    <row r="606" spans="2:2" x14ac:dyDescent="0.25">
      <c r="B606" s="49"/>
    </row>
    <row r="607" spans="2:2" x14ac:dyDescent="0.25">
      <c r="B607" s="49"/>
    </row>
    <row r="608" spans="2:2" x14ac:dyDescent="0.25">
      <c r="B608" s="49"/>
    </row>
    <row r="609" spans="2:2" x14ac:dyDescent="0.25">
      <c r="B609" s="49"/>
    </row>
    <row r="610" spans="2:2" x14ac:dyDescent="0.25">
      <c r="B610" s="49"/>
    </row>
    <row r="611" spans="2:2" x14ac:dyDescent="0.25">
      <c r="B611" s="49"/>
    </row>
    <row r="612" spans="2:2" x14ac:dyDescent="0.25">
      <c r="B612" s="49"/>
    </row>
    <row r="613" spans="2:2" x14ac:dyDescent="0.25">
      <c r="B613" s="49"/>
    </row>
    <row r="614" spans="2:2" x14ac:dyDescent="0.25">
      <c r="B614" s="49"/>
    </row>
    <row r="615" spans="2:2" x14ac:dyDescent="0.25">
      <c r="B615" s="49"/>
    </row>
    <row r="616" spans="2:2" x14ac:dyDescent="0.25">
      <c r="B616" s="49"/>
    </row>
    <row r="617" spans="2:2" x14ac:dyDescent="0.25">
      <c r="B617" s="49"/>
    </row>
    <row r="618" spans="2:2" x14ac:dyDescent="0.25">
      <c r="B618" s="49"/>
    </row>
    <row r="619" spans="2:2" x14ac:dyDescent="0.25">
      <c r="B619" s="49"/>
    </row>
    <row r="620" spans="2:2" x14ac:dyDescent="0.25">
      <c r="B620" s="49"/>
    </row>
    <row r="621" spans="2:2" x14ac:dyDescent="0.25">
      <c r="B621" s="49"/>
    </row>
    <row r="622" spans="2:2" x14ac:dyDescent="0.25">
      <c r="B622" s="49"/>
    </row>
    <row r="623" spans="2:2" x14ac:dyDescent="0.25">
      <c r="B623" s="49"/>
    </row>
    <row r="624" spans="2:2" x14ac:dyDescent="0.25">
      <c r="B624" s="49"/>
    </row>
    <row r="625" spans="2:2" x14ac:dyDescent="0.25">
      <c r="B625" s="49"/>
    </row>
    <row r="626" spans="2:2" x14ac:dyDescent="0.25">
      <c r="B626" s="49"/>
    </row>
    <row r="627" spans="2:2" x14ac:dyDescent="0.25">
      <c r="B627" s="49"/>
    </row>
    <row r="628" spans="2:2" x14ac:dyDescent="0.25">
      <c r="B628" s="49"/>
    </row>
    <row r="629" spans="2:2" x14ac:dyDescent="0.25">
      <c r="B629" s="49"/>
    </row>
    <row r="630" spans="2:2" x14ac:dyDescent="0.25">
      <c r="B630" s="49"/>
    </row>
    <row r="631" spans="2:2" x14ac:dyDescent="0.25">
      <c r="B631" s="49"/>
    </row>
    <row r="632" spans="2:2" x14ac:dyDescent="0.25">
      <c r="B632" s="49"/>
    </row>
    <row r="633" spans="2:2" x14ac:dyDescent="0.25">
      <c r="B633" s="49"/>
    </row>
    <row r="634" spans="2:2" x14ac:dyDescent="0.25">
      <c r="B634" s="49"/>
    </row>
    <row r="635" spans="2:2" x14ac:dyDescent="0.25">
      <c r="B635" s="49"/>
    </row>
    <row r="636" spans="2:2" x14ac:dyDescent="0.25">
      <c r="B636" s="49"/>
    </row>
    <row r="637" spans="2:2" x14ac:dyDescent="0.25">
      <c r="B637" s="49"/>
    </row>
    <row r="638" spans="2:2" x14ac:dyDescent="0.25">
      <c r="B638" s="49"/>
    </row>
    <row r="639" spans="2:2" x14ac:dyDescent="0.25">
      <c r="B639" s="49"/>
    </row>
    <row r="640" spans="2:2" x14ac:dyDescent="0.25">
      <c r="B640" s="49"/>
    </row>
    <row r="641" spans="2:2" x14ac:dyDescent="0.25">
      <c r="B641" s="49"/>
    </row>
    <row r="642" spans="2:2" x14ac:dyDescent="0.25">
      <c r="B642" s="49"/>
    </row>
    <row r="643" spans="2:2" x14ac:dyDescent="0.25">
      <c r="B643" s="49"/>
    </row>
    <row r="644" spans="2:2" x14ac:dyDescent="0.25">
      <c r="B644" s="49"/>
    </row>
    <row r="645" spans="2:2" x14ac:dyDescent="0.25">
      <c r="B645" s="49"/>
    </row>
    <row r="646" spans="2:2" x14ac:dyDescent="0.25">
      <c r="B646" s="49"/>
    </row>
    <row r="647" spans="2:2" x14ac:dyDescent="0.25">
      <c r="B647" s="49"/>
    </row>
    <row r="648" spans="2:2" x14ac:dyDescent="0.25">
      <c r="B648" s="49"/>
    </row>
    <row r="649" spans="2:2" x14ac:dyDescent="0.25">
      <c r="B649" s="49"/>
    </row>
    <row r="650" spans="2:2" x14ac:dyDescent="0.25">
      <c r="B650" s="49"/>
    </row>
    <row r="651" spans="2:2" x14ac:dyDescent="0.25">
      <c r="B651" s="49"/>
    </row>
    <row r="652" spans="2:2" x14ac:dyDescent="0.25">
      <c r="B652" s="49"/>
    </row>
    <row r="653" spans="2:2" x14ac:dyDescent="0.25">
      <c r="B653" s="49"/>
    </row>
    <row r="654" spans="2:2" x14ac:dyDescent="0.25">
      <c r="B654" s="49"/>
    </row>
    <row r="655" spans="2:2" x14ac:dyDescent="0.25">
      <c r="B655" s="49"/>
    </row>
    <row r="656" spans="2:2" x14ac:dyDescent="0.25">
      <c r="B656" s="49"/>
    </row>
    <row r="657" spans="2:2" x14ac:dyDescent="0.25">
      <c r="B657" s="49"/>
    </row>
    <row r="658" spans="2:2" x14ac:dyDescent="0.25">
      <c r="B658" s="49"/>
    </row>
    <row r="659" spans="2:2" x14ac:dyDescent="0.25">
      <c r="B659" s="49"/>
    </row>
    <row r="660" spans="2:2" x14ac:dyDescent="0.25">
      <c r="B660" s="49"/>
    </row>
    <row r="661" spans="2:2" x14ac:dyDescent="0.25">
      <c r="B661" s="49"/>
    </row>
    <row r="662" spans="2:2" x14ac:dyDescent="0.25">
      <c r="B662" s="49"/>
    </row>
    <row r="663" spans="2:2" x14ac:dyDescent="0.25">
      <c r="B663" s="49"/>
    </row>
    <row r="664" spans="2:2" x14ac:dyDescent="0.25">
      <c r="B664" s="49"/>
    </row>
    <row r="665" spans="2:2" x14ac:dyDescent="0.25">
      <c r="B665" s="49"/>
    </row>
    <row r="666" spans="2:2" x14ac:dyDescent="0.25">
      <c r="B666" s="49"/>
    </row>
    <row r="667" spans="2:2" x14ac:dyDescent="0.25">
      <c r="B667" s="49"/>
    </row>
    <row r="668" spans="2:2" x14ac:dyDescent="0.25">
      <c r="B668" s="49"/>
    </row>
    <row r="669" spans="2:2" x14ac:dyDescent="0.25">
      <c r="B669" s="49"/>
    </row>
    <row r="670" spans="2:2" x14ac:dyDescent="0.25">
      <c r="B670" s="49"/>
    </row>
    <row r="671" spans="2:2" x14ac:dyDescent="0.25">
      <c r="B671" s="49"/>
    </row>
    <row r="672" spans="2:2" x14ac:dyDescent="0.25">
      <c r="B672" s="49"/>
    </row>
    <row r="673" spans="2:2" x14ac:dyDescent="0.25">
      <c r="B673" s="49"/>
    </row>
    <row r="674" spans="2:2" x14ac:dyDescent="0.25">
      <c r="B674" s="49"/>
    </row>
    <row r="675" spans="2:2" x14ac:dyDescent="0.25">
      <c r="B675" s="49"/>
    </row>
    <row r="676" spans="2:2" x14ac:dyDescent="0.25">
      <c r="B676" s="49"/>
    </row>
    <row r="677" spans="2:2" x14ac:dyDescent="0.25">
      <c r="B677" s="49"/>
    </row>
    <row r="678" spans="2:2" x14ac:dyDescent="0.25">
      <c r="B678" s="49"/>
    </row>
    <row r="679" spans="2:2" x14ac:dyDescent="0.25">
      <c r="B679" s="49"/>
    </row>
    <row r="680" spans="2:2" x14ac:dyDescent="0.25">
      <c r="B680" s="49"/>
    </row>
    <row r="681" spans="2:2" x14ac:dyDescent="0.25">
      <c r="B681" s="49"/>
    </row>
    <row r="682" spans="2:2" x14ac:dyDescent="0.25">
      <c r="B682" s="49"/>
    </row>
    <row r="683" spans="2:2" x14ac:dyDescent="0.25">
      <c r="B683" s="49"/>
    </row>
    <row r="684" spans="2:2" x14ac:dyDescent="0.25">
      <c r="B684" s="49"/>
    </row>
    <row r="685" spans="2:2" x14ac:dyDescent="0.25">
      <c r="B685" s="49"/>
    </row>
    <row r="686" spans="2:2" x14ac:dyDescent="0.25">
      <c r="B686" s="49"/>
    </row>
    <row r="687" spans="2:2" x14ac:dyDescent="0.25">
      <c r="B687" s="49"/>
    </row>
    <row r="688" spans="2:2" x14ac:dyDescent="0.25">
      <c r="B688" s="49"/>
    </row>
    <row r="689" spans="2:2" x14ac:dyDescent="0.25">
      <c r="B689" s="49"/>
    </row>
    <row r="690" spans="2:2" x14ac:dyDescent="0.25">
      <c r="B690" s="49"/>
    </row>
    <row r="691" spans="2:2" x14ac:dyDescent="0.25">
      <c r="B691" s="49"/>
    </row>
    <row r="692" spans="2:2" x14ac:dyDescent="0.25">
      <c r="B692" s="49"/>
    </row>
    <row r="693" spans="2:2" x14ac:dyDescent="0.25">
      <c r="B693" s="49"/>
    </row>
    <row r="694" spans="2:2" x14ac:dyDescent="0.25">
      <c r="B694" s="49"/>
    </row>
    <row r="695" spans="2:2" x14ac:dyDescent="0.25">
      <c r="B695" s="49"/>
    </row>
    <row r="696" spans="2:2" x14ac:dyDescent="0.25">
      <c r="B696" s="49"/>
    </row>
    <row r="697" spans="2:2" x14ac:dyDescent="0.25">
      <c r="B697" s="49"/>
    </row>
    <row r="698" spans="2:2" x14ac:dyDescent="0.25">
      <c r="B698" s="49"/>
    </row>
    <row r="699" spans="2:2" x14ac:dyDescent="0.25">
      <c r="B699" s="49"/>
    </row>
    <row r="700" spans="2:2" x14ac:dyDescent="0.25">
      <c r="B700" s="49"/>
    </row>
    <row r="701" spans="2:2" x14ac:dyDescent="0.25">
      <c r="B701" s="49"/>
    </row>
    <row r="702" spans="2:2" x14ac:dyDescent="0.25">
      <c r="B702" s="49"/>
    </row>
    <row r="703" spans="2:2" x14ac:dyDescent="0.25">
      <c r="B703" s="49"/>
    </row>
    <row r="704" spans="2:2" x14ac:dyDescent="0.25">
      <c r="B704" s="49"/>
    </row>
    <row r="705" spans="2:2" x14ac:dyDescent="0.25">
      <c r="B705" s="49"/>
    </row>
    <row r="706" spans="2:2" x14ac:dyDescent="0.25">
      <c r="B706" s="49"/>
    </row>
    <row r="707" spans="2:2" x14ac:dyDescent="0.25">
      <c r="B707" s="49"/>
    </row>
    <row r="708" spans="2:2" x14ac:dyDescent="0.25">
      <c r="B708" s="49"/>
    </row>
    <row r="709" spans="2:2" x14ac:dyDescent="0.25">
      <c r="B709" s="49"/>
    </row>
    <row r="710" spans="2:2" x14ac:dyDescent="0.25">
      <c r="B710" s="49"/>
    </row>
    <row r="711" spans="2:2" x14ac:dyDescent="0.25">
      <c r="B711" s="49"/>
    </row>
    <row r="712" spans="2:2" x14ac:dyDescent="0.25">
      <c r="B712" s="49"/>
    </row>
    <row r="713" spans="2:2" x14ac:dyDescent="0.25">
      <c r="B713" s="49"/>
    </row>
    <row r="714" spans="2:2" x14ac:dyDescent="0.25">
      <c r="B714" s="49"/>
    </row>
    <row r="715" spans="2:2" x14ac:dyDescent="0.25">
      <c r="B715" s="49"/>
    </row>
    <row r="716" spans="2:2" x14ac:dyDescent="0.25">
      <c r="B716" s="49"/>
    </row>
    <row r="717" spans="2:2" x14ac:dyDescent="0.25">
      <c r="B717" s="49"/>
    </row>
    <row r="718" spans="2:2" x14ac:dyDescent="0.25">
      <c r="B718" s="49"/>
    </row>
    <row r="719" spans="2:2" x14ac:dyDescent="0.25">
      <c r="B719" s="49"/>
    </row>
    <row r="720" spans="2:2" x14ac:dyDescent="0.25">
      <c r="B720" s="49"/>
    </row>
    <row r="721" spans="2:2" x14ac:dyDescent="0.25">
      <c r="B721" s="49"/>
    </row>
    <row r="722" spans="2:2" x14ac:dyDescent="0.25">
      <c r="B722" s="49"/>
    </row>
    <row r="723" spans="2:2" x14ac:dyDescent="0.25">
      <c r="B723" s="49"/>
    </row>
    <row r="724" spans="2:2" x14ac:dyDescent="0.25">
      <c r="B724" s="49"/>
    </row>
    <row r="725" spans="2:2" x14ac:dyDescent="0.25">
      <c r="B725" s="49"/>
    </row>
    <row r="726" spans="2:2" x14ac:dyDescent="0.25">
      <c r="B726" s="49"/>
    </row>
    <row r="727" spans="2:2" x14ac:dyDescent="0.25">
      <c r="B727" s="49"/>
    </row>
    <row r="728" spans="2:2" x14ac:dyDescent="0.25">
      <c r="B728" s="49"/>
    </row>
    <row r="729" spans="2:2" x14ac:dyDescent="0.25">
      <c r="B729" s="49"/>
    </row>
    <row r="730" spans="2:2" x14ac:dyDescent="0.25">
      <c r="B730" s="49"/>
    </row>
    <row r="731" spans="2:2" x14ac:dyDescent="0.25">
      <c r="B731" s="49"/>
    </row>
    <row r="732" spans="2:2" x14ac:dyDescent="0.25">
      <c r="B732" s="49"/>
    </row>
    <row r="733" spans="2:2" x14ac:dyDescent="0.25">
      <c r="B733" s="49"/>
    </row>
    <row r="734" spans="2:2" x14ac:dyDescent="0.25">
      <c r="B734" s="49"/>
    </row>
    <row r="735" spans="2:2" x14ac:dyDescent="0.25">
      <c r="B735" s="49"/>
    </row>
    <row r="736" spans="2:2" x14ac:dyDescent="0.25">
      <c r="B736" s="49"/>
    </row>
    <row r="737" spans="2:2" x14ac:dyDescent="0.25">
      <c r="B737" s="49"/>
    </row>
    <row r="738" spans="2:2" x14ac:dyDescent="0.25">
      <c r="B738" s="49"/>
    </row>
    <row r="739" spans="2:2" x14ac:dyDescent="0.25">
      <c r="B739" s="49"/>
    </row>
    <row r="740" spans="2:2" x14ac:dyDescent="0.25">
      <c r="B740" s="49"/>
    </row>
    <row r="741" spans="2:2" x14ac:dyDescent="0.25">
      <c r="B741" s="49"/>
    </row>
    <row r="742" spans="2:2" x14ac:dyDescent="0.25">
      <c r="B742" s="49"/>
    </row>
    <row r="743" spans="2:2" x14ac:dyDescent="0.25">
      <c r="B743" s="49"/>
    </row>
    <row r="744" spans="2:2" x14ac:dyDescent="0.25">
      <c r="B744" s="49"/>
    </row>
    <row r="745" spans="2:2" x14ac:dyDescent="0.25">
      <c r="B745" s="49"/>
    </row>
    <row r="746" spans="2:2" x14ac:dyDescent="0.25">
      <c r="B746" s="49"/>
    </row>
    <row r="747" spans="2:2" x14ac:dyDescent="0.25">
      <c r="B747" s="49"/>
    </row>
    <row r="748" spans="2:2" x14ac:dyDescent="0.25">
      <c r="B748" s="49"/>
    </row>
    <row r="749" spans="2:2" x14ac:dyDescent="0.25">
      <c r="B749" s="49"/>
    </row>
    <row r="750" spans="2:2" x14ac:dyDescent="0.25">
      <c r="B750" s="49"/>
    </row>
    <row r="751" spans="2:2" x14ac:dyDescent="0.25">
      <c r="B751" s="49"/>
    </row>
    <row r="752" spans="2:2" x14ac:dyDescent="0.25">
      <c r="B752" s="49"/>
    </row>
    <row r="753" spans="2:2" x14ac:dyDescent="0.25">
      <c r="B753" s="49"/>
    </row>
    <row r="754" spans="2:2" x14ac:dyDescent="0.25">
      <c r="B754" s="49"/>
    </row>
    <row r="755" spans="2:2" x14ac:dyDescent="0.25">
      <c r="B755" s="49"/>
    </row>
    <row r="756" spans="2:2" x14ac:dyDescent="0.25">
      <c r="B756" s="49"/>
    </row>
    <row r="757" spans="2:2" x14ac:dyDescent="0.25">
      <c r="B757" s="49"/>
    </row>
    <row r="758" spans="2:2" x14ac:dyDescent="0.25">
      <c r="B758" s="49"/>
    </row>
    <row r="759" spans="2:2" x14ac:dyDescent="0.25">
      <c r="B759" s="49"/>
    </row>
    <row r="760" spans="2:2" x14ac:dyDescent="0.25">
      <c r="B760" s="49"/>
    </row>
    <row r="761" spans="2:2" x14ac:dyDescent="0.25">
      <c r="B761" s="49"/>
    </row>
    <row r="762" spans="2:2" x14ac:dyDescent="0.25">
      <c r="B762" s="49"/>
    </row>
    <row r="763" spans="2:2" x14ac:dyDescent="0.25">
      <c r="B763" s="49"/>
    </row>
    <row r="764" spans="2:2" x14ac:dyDescent="0.25">
      <c r="B764" s="49"/>
    </row>
    <row r="765" spans="2:2" x14ac:dyDescent="0.25">
      <c r="B765" s="49"/>
    </row>
    <row r="766" spans="2:2" x14ac:dyDescent="0.25">
      <c r="B766" s="49"/>
    </row>
    <row r="767" spans="2:2" x14ac:dyDescent="0.25">
      <c r="B767" s="49"/>
    </row>
    <row r="768" spans="2:2" x14ac:dyDescent="0.25">
      <c r="B768" s="49"/>
    </row>
    <row r="769" spans="2:2" x14ac:dyDescent="0.25">
      <c r="B769" s="49"/>
    </row>
    <row r="770" spans="2:2" x14ac:dyDescent="0.25">
      <c r="B770" s="49"/>
    </row>
    <row r="771" spans="2:2" x14ac:dyDescent="0.25">
      <c r="B771" s="49"/>
    </row>
    <row r="772" spans="2:2" x14ac:dyDescent="0.25">
      <c r="B772" s="49"/>
    </row>
    <row r="773" spans="2:2" x14ac:dyDescent="0.25">
      <c r="B773" s="49"/>
    </row>
    <row r="774" spans="2:2" x14ac:dyDescent="0.25">
      <c r="B774" s="49"/>
    </row>
    <row r="775" spans="2:2" x14ac:dyDescent="0.25">
      <c r="B775" s="49"/>
    </row>
    <row r="776" spans="2:2" x14ac:dyDescent="0.25">
      <c r="B776" s="49"/>
    </row>
    <row r="777" spans="2:2" x14ac:dyDescent="0.25">
      <c r="B777" s="49"/>
    </row>
    <row r="778" spans="2:2" x14ac:dyDescent="0.25">
      <c r="B778" s="49"/>
    </row>
    <row r="779" spans="2:2" x14ac:dyDescent="0.25">
      <c r="B779" s="49"/>
    </row>
    <row r="780" spans="2:2" x14ac:dyDescent="0.25">
      <c r="B780" s="49"/>
    </row>
    <row r="781" spans="2:2" x14ac:dyDescent="0.25">
      <c r="B781" s="49"/>
    </row>
    <row r="782" spans="2:2" x14ac:dyDescent="0.25">
      <c r="B782" s="49"/>
    </row>
    <row r="783" spans="2:2" x14ac:dyDescent="0.25">
      <c r="B783" s="49"/>
    </row>
    <row r="784" spans="2:2" x14ac:dyDescent="0.25">
      <c r="B784" s="49"/>
    </row>
    <row r="785" spans="2:2" x14ac:dyDescent="0.25">
      <c r="B785" s="49"/>
    </row>
    <row r="786" spans="2:2" x14ac:dyDescent="0.25">
      <c r="B786" s="49"/>
    </row>
    <row r="787" spans="2:2" x14ac:dyDescent="0.25">
      <c r="B787" s="49"/>
    </row>
    <row r="788" spans="2:2" x14ac:dyDescent="0.25">
      <c r="B788" s="49"/>
    </row>
    <row r="789" spans="2:2" x14ac:dyDescent="0.25">
      <c r="B789" s="49"/>
    </row>
    <row r="790" spans="2:2" x14ac:dyDescent="0.25">
      <c r="B790" s="49"/>
    </row>
    <row r="791" spans="2:2" x14ac:dyDescent="0.25">
      <c r="B791" s="49"/>
    </row>
    <row r="792" spans="2:2" x14ac:dyDescent="0.25">
      <c r="B792" s="49"/>
    </row>
    <row r="793" spans="2:2" x14ac:dyDescent="0.25">
      <c r="B793" s="49"/>
    </row>
    <row r="794" spans="2:2" x14ac:dyDescent="0.25">
      <c r="B794" s="49"/>
    </row>
    <row r="795" spans="2:2" x14ac:dyDescent="0.25">
      <c r="B795" s="49"/>
    </row>
    <row r="796" spans="2:2" x14ac:dyDescent="0.25">
      <c r="B796" s="49"/>
    </row>
    <row r="797" spans="2:2" x14ac:dyDescent="0.25">
      <c r="B797" s="49"/>
    </row>
    <row r="798" spans="2:2" x14ac:dyDescent="0.25">
      <c r="B798" s="49"/>
    </row>
    <row r="799" spans="2:2" x14ac:dyDescent="0.25">
      <c r="B799" s="49"/>
    </row>
    <row r="800" spans="2:2" x14ac:dyDescent="0.25">
      <c r="B800" s="49"/>
    </row>
    <row r="801" spans="2:2" x14ac:dyDescent="0.25">
      <c r="B801" s="49"/>
    </row>
    <row r="802" spans="2:2" x14ac:dyDescent="0.25">
      <c r="B802" s="49"/>
    </row>
    <row r="803" spans="2:2" x14ac:dyDescent="0.25">
      <c r="B803" s="49"/>
    </row>
    <row r="804" spans="2:2" x14ac:dyDescent="0.25">
      <c r="B804" s="49"/>
    </row>
    <row r="805" spans="2:2" x14ac:dyDescent="0.25">
      <c r="B805" s="49"/>
    </row>
    <row r="806" spans="2:2" x14ac:dyDescent="0.25">
      <c r="B806" s="49"/>
    </row>
    <row r="807" spans="2:2" x14ac:dyDescent="0.25">
      <c r="B807" s="49"/>
    </row>
    <row r="808" spans="2:2" x14ac:dyDescent="0.25">
      <c r="B808" s="49"/>
    </row>
    <row r="809" spans="2:2" x14ac:dyDescent="0.25">
      <c r="B809" s="49"/>
    </row>
    <row r="810" spans="2:2" x14ac:dyDescent="0.25">
      <c r="B810" s="49"/>
    </row>
    <row r="811" spans="2:2" x14ac:dyDescent="0.25">
      <c r="B811" s="49"/>
    </row>
    <row r="812" spans="2:2" x14ac:dyDescent="0.25">
      <c r="B812" s="49"/>
    </row>
    <row r="813" spans="2:2" x14ac:dyDescent="0.25">
      <c r="B813" s="49"/>
    </row>
    <row r="814" spans="2:2" x14ac:dyDescent="0.25">
      <c r="B814" s="49"/>
    </row>
    <row r="815" spans="2:2" x14ac:dyDescent="0.25">
      <c r="B815" s="49"/>
    </row>
    <row r="816" spans="2:2" x14ac:dyDescent="0.25">
      <c r="B816" s="49"/>
    </row>
    <row r="817" spans="2:2" x14ac:dyDescent="0.25">
      <c r="B817" s="49"/>
    </row>
    <row r="818" spans="2:2" x14ac:dyDescent="0.25">
      <c r="B818" s="49"/>
    </row>
    <row r="819" spans="2:2" x14ac:dyDescent="0.25">
      <c r="B819" s="49"/>
    </row>
    <row r="820" spans="2:2" x14ac:dyDescent="0.25">
      <c r="B820" s="49"/>
    </row>
    <row r="821" spans="2:2" x14ac:dyDescent="0.25">
      <c r="B821" s="49"/>
    </row>
    <row r="822" spans="2:2" x14ac:dyDescent="0.25">
      <c r="B822" s="49"/>
    </row>
    <row r="823" spans="2:2" x14ac:dyDescent="0.25">
      <c r="B823" s="49"/>
    </row>
    <row r="824" spans="2:2" x14ac:dyDescent="0.25">
      <c r="B824" s="49"/>
    </row>
    <row r="825" spans="2:2" x14ac:dyDescent="0.25">
      <c r="B825" s="49"/>
    </row>
    <row r="826" spans="2:2" x14ac:dyDescent="0.25">
      <c r="B826" s="49"/>
    </row>
    <row r="827" spans="2:2" x14ac:dyDescent="0.25">
      <c r="B827" s="49"/>
    </row>
    <row r="828" spans="2:2" x14ac:dyDescent="0.25">
      <c r="B828" s="49"/>
    </row>
    <row r="829" spans="2:2" x14ac:dyDescent="0.25">
      <c r="B829" s="49"/>
    </row>
    <row r="830" spans="2:2" x14ac:dyDescent="0.25">
      <c r="B830" s="49"/>
    </row>
    <row r="831" spans="2:2" x14ac:dyDescent="0.25">
      <c r="B831" s="49"/>
    </row>
    <row r="832" spans="2:2" x14ac:dyDescent="0.25">
      <c r="B832" s="49"/>
    </row>
    <row r="833" spans="2:2" x14ac:dyDescent="0.25">
      <c r="B833" s="49"/>
    </row>
    <row r="834" spans="2:2" x14ac:dyDescent="0.25">
      <c r="B834" s="49"/>
    </row>
    <row r="835" spans="2:2" x14ac:dyDescent="0.25">
      <c r="B835" s="49"/>
    </row>
    <row r="836" spans="2:2" x14ac:dyDescent="0.25">
      <c r="B836" s="49"/>
    </row>
    <row r="837" spans="2:2" x14ac:dyDescent="0.25">
      <c r="B837" s="49"/>
    </row>
    <row r="838" spans="2:2" x14ac:dyDescent="0.25">
      <c r="B838" s="49"/>
    </row>
    <row r="839" spans="2:2" x14ac:dyDescent="0.25">
      <c r="B839" s="49"/>
    </row>
    <row r="840" spans="2:2" x14ac:dyDescent="0.25">
      <c r="B840" s="49"/>
    </row>
    <row r="841" spans="2:2" x14ac:dyDescent="0.25">
      <c r="B841" s="49"/>
    </row>
    <row r="842" spans="2:2" x14ac:dyDescent="0.25">
      <c r="B842" s="49"/>
    </row>
    <row r="843" spans="2:2" x14ac:dyDescent="0.25">
      <c r="B843" s="49"/>
    </row>
    <row r="844" spans="2:2" x14ac:dyDescent="0.25">
      <c r="B844" s="49"/>
    </row>
    <row r="845" spans="2:2" x14ac:dyDescent="0.25">
      <c r="B845" s="49"/>
    </row>
    <row r="846" spans="2:2" x14ac:dyDescent="0.25">
      <c r="B846" s="49"/>
    </row>
    <row r="847" spans="2:2" x14ac:dyDescent="0.25">
      <c r="B847" s="49"/>
    </row>
    <row r="848" spans="2:2" x14ac:dyDescent="0.25">
      <c r="B848" s="49"/>
    </row>
    <row r="849" spans="2:2" x14ac:dyDescent="0.25">
      <c r="B849" s="49"/>
    </row>
    <row r="850" spans="2:2" x14ac:dyDescent="0.25">
      <c r="B850" s="49"/>
    </row>
    <row r="851" spans="2:2" x14ac:dyDescent="0.25">
      <c r="B851" s="49"/>
    </row>
    <row r="852" spans="2:2" x14ac:dyDescent="0.25">
      <c r="B852" s="49"/>
    </row>
    <row r="853" spans="2:2" x14ac:dyDescent="0.25">
      <c r="B853" s="49"/>
    </row>
    <row r="854" spans="2:2" x14ac:dyDescent="0.25">
      <c r="B854" s="49"/>
    </row>
    <row r="855" spans="2:2" x14ac:dyDescent="0.25">
      <c r="B855" s="49"/>
    </row>
    <row r="856" spans="2:2" x14ac:dyDescent="0.25">
      <c r="B856" s="49"/>
    </row>
    <row r="857" spans="2:2" x14ac:dyDescent="0.25">
      <c r="B857" s="49"/>
    </row>
    <row r="858" spans="2:2" x14ac:dyDescent="0.25">
      <c r="B858" s="49"/>
    </row>
    <row r="859" spans="2:2" x14ac:dyDescent="0.25">
      <c r="B859" s="49"/>
    </row>
    <row r="860" spans="2:2" x14ac:dyDescent="0.25">
      <c r="B860" s="49"/>
    </row>
    <row r="861" spans="2:2" x14ac:dyDescent="0.25">
      <c r="B861" s="49"/>
    </row>
    <row r="862" spans="2:2" x14ac:dyDescent="0.25">
      <c r="B862" s="49"/>
    </row>
    <row r="863" spans="2:2" x14ac:dyDescent="0.25">
      <c r="B863" s="49"/>
    </row>
    <row r="864" spans="2:2" x14ac:dyDescent="0.25">
      <c r="B864" s="49"/>
    </row>
    <row r="865" spans="2:2" x14ac:dyDescent="0.25">
      <c r="B865" s="49"/>
    </row>
    <row r="866" spans="2:2" x14ac:dyDescent="0.25">
      <c r="B866" s="49"/>
    </row>
    <row r="867" spans="2:2" x14ac:dyDescent="0.25">
      <c r="B867" s="49"/>
    </row>
    <row r="868" spans="2:2" x14ac:dyDescent="0.25">
      <c r="B868" s="49"/>
    </row>
    <row r="869" spans="2:2" x14ac:dyDescent="0.25">
      <c r="B869" s="49"/>
    </row>
    <row r="870" spans="2:2" x14ac:dyDescent="0.25">
      <c r="B870" s="49"/>
    </row>
    <row r="871" spans="2:2" x14ac:dyDescent="0.25">
      <c r="B871" s="49"/>
    </row>
    <row r="872" spans="2:2" x14ac:dyDescent="0.25">
      <c r="B872" s="49"/>
    </row>
    <row r="873" spans="2:2" x14ac:dyDescent="0.25">
      <c r="B873" s="49"/>
    </row>
    <row r="874" spans="2:2" x14ac:dyDescent="0.25">
      <c r="B874" s="49"/>
    </row>
    <row r="875" spans="2:2" x14ac:dyDescent="0.25">
      <c r="B875" s="49"/>
    </row>
    <row r="876" spans="2:2" x14ac:dyDescent="0.25">
      <c r="B876" s="49"/>
    </row>
    <row r="877" spans="2:2" x14ac:dyDescent="0.25">
      <c r="B877" s="49"/>
    </row>
    <row r="878" spans="2:2" x14ac:dyDescent="0.25">
      <c r="B878" s="49"/>
    </row>
    <row r="879" spans="2:2" x14ac:dyDescent="0.25">
      <c r="B879" s="49"/>
    </row>
    <row r="880" spans="2:2" x14ac:dyDescent="0.25">
      <c r="B880" s="49"/>
    </row>
    <row r="881" spans="2:2" x14ac:dyDescent="0.25">
      <c r="B881" s="49"/>
    </row>
    <row r="882" spans="2:2" x14ac:dyDescent="0.25">
      <c r="B882" s="49"/>
    </row>
    <row r="883" spans="2:2" x14ac:dyDescent="0.25">
      <c r="B883" s="49"/>
    </row>
    <row r="884" spans="2:2" x14ac:dyDescent="0.25">
      <c r="B884" s="49"/>
    </row>
    <row r="885" spans="2:2" x14ac:dyDescent="0.25">
      <c r="B885" s="49"/>
    </row>
    <row r="886" spans="2:2" x14ac:dyDescent="0.25">
      <c r="B886" s="49"/>
    </row>
    <row r="887" spans="2:2" x14ac:dyDescent="0.25">
      <c r="B887" s="49"/>
    </row>
    <row r="888" spans="2:2" x14ac:dyDescent="0.25">
      <c r="B888" s="49"/>
    </row>
    <row r="889" spans="2:2" x14ac:dyDescent="0.25">
      <c r="B889" s="49"/>
    </row>
    <row r="890" spans="2:2" x14ac:dyDescent="0.25">
      <c r="B890" s="49"/>
    </row>
    <row r="891" spans="2:2" x14ac:dyDescent="0.25">
      <c r="B891" s="49"/>
    </row>
    <row r="892" spans="2:2" x14ac:dyDescent="0.25">
      <c r="B892" s="49"/>
    </row>
    <row r="893" spans="2:2" x14ac:dyDescent="0.25">
      <c r="B893" s="49"/>
    </row>
    <row r="894" spans="2:2" x14ac:dyDescent="0.25">
      <c r="B894" s="49"/>
    </row>
    <row r="895" spans="2:2" x14ac:dyDescent="0.25">
      <c r="B895" s="49"/>
    </row>
    <row r="896" spans="2:2" x14ac:dyDescent="0.25">
      <c r="B896" s="49"/>
    </row>
    <row r="897" spans="2:2" x14ac:dyDescent="0.25">
      <c r="B897" s="49"/>
    </row>
    <row r="898" spans="2:2" x14ac:dyDescent="0.25">
      <c r="B898" s="49"/>
    </row>
    <row r="899" spans="2:2" x14ac:dyDescent="0.25">
      <c r="B899" s="49"/>
    </row>
    <row r="900" spans="2:2" x14ac:dyDescent="0.25">
      <c r="B900" s="49"/>
    </row>
    <row r="901" spans="2:2" x14ac:dyDescent="0.25">
      <c r="B901" s="49"/>
    </row>
    <row r="902" spans="2:2" x14ac:dyDescent="0.25">
      <c r="B902" s="49"/>
    </row>
    <row r="903" spans="2:2" x14ac:dyDescent="0.25">
      <c r="B903" s="49"/>
    </row>
    <row r="904" spans="2:2" x14ac:dyDescent="0.25">
      <c r="B904" s="49"/>
    </row>
    <row r="905" spans="2:2" x14ac:dyDescent="0.25">
      <c r="B905" s="49"/>
    </row>
    <row r="906" spans="2:2" x14ac:dyDescent="0.25">
      <c r="B906" s="49"/>
    </row>
    <row r="907" spans="2:2" x14ac:dyDescent="0.25">
      <c r="B907" s="49"/>
    </row>
    <row r="908" spans="2:2" x14ac:dyDescent="0.25">
      <c r="B908" s="49"/>
    </row>
    <row r="909" spans="2:2" x14ac:dyDescent="0.25">
      <c r="B909" s="49"/>
    </row>
    <row r="910" spans="2:2" x14ac:dyDescent="0.25">
      <c r="B910" s="49"/>
    </row>
    <row r="911" spans="2:2" x14ac:dyDescent="0.25">
      <c r="B911" s="49"/>
    </row>
    <row r="912" spans="2:2" x14ac:dyDescent="0.25">
      <c r="B912" s="49"/>
    </row>
    <row r="913" spans="2:2" x14ac:dyDescent="0.25">
      <c r="B913" s="49"/>
    </row>
    <row r="914" spans="2:2" x14ac:dyDescent="0.25">
      <c r="B914" s="49"/>
    </row>
    <row r="915" spans="2:2" x14ac:dyDescent="0.25">
      <c r="B915" s="49"/>
    </row>
    <row r="916" spans="2:2" x14ac:dyDescent="0.25">
      <c r="B916" s="49"/>
    </row>
    <row r="917" spans="2:2" x14ac:dyDescent="0.25">
      <c r="B917" s="49"/>
    </row>
  </sheetData>
  <mergeCells count="4">
    <mergeCell ref="B2:H2"/>
    <mergeCell ref="B3:H3"/>
    <mergeCell ref="B4:H4"/>
    <mergeCell ref="B10:G10"/>
  </mergeCells>
  <conditionalFormatting sqref="C8">
    <cfRule type="cellIs" dxfId="275" priority="13" operator="equal">
      <formula>"Erro"</formula>
    </cfRule>
  </conditionalFormatting>
  <conditionalFormatting sqref="H10">
    <cfRule type="cellIs" dxfId="274" priority="12" operator="equal">
      <formula>"Erro"</formula>
    </cfRule>
  </conditionalFormatting>
  <conditionalFormatting sqref="F13:F20">
    <cfRule type="cellIs" dxfId="273" priority="8" operator="greaterThanOrEqual">
      <formula>1</formula>
    </cfRule>
    <cfRule type="cellIs" dxfId="272" priority="9" operator="lessThan">
      <formula>0.795</formula>
    </cfRule>
    <cfRule type="cellIs" dxfId="271" priority="11" operator="greaterThanOrEqual">
      <formula>0.795</formula>
    </cfRule>
  </conditionalFormatting>
  <conditionalFormatting sqref="C499:E499 B25:B499 F25:H499">
    <cfRule type="cellIs" dxfId="270" priority="10" operator="equal">
      <formula>""""""</formula>
    </cfRule>
  </conditionalFormatting>
  <conditionalFormatting sqref="G13:G20">
    <cfRule type="cellIs" dxfId="269" priority="6" operator="equal">
      <formula>"Sim"</formula>
    </cfRule>
    <cfRule type="cellIs" dxfId="268" priority="7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382"/>
  <sheetViews>
    <sheetView showGridLines="0" workbookViewId="0">
      <pane ySplit="5" topLeftCell="A6" activePane="bottomLeft" state="frozen"/>
      <selection activeCell="C5" sqref="C5"/>
      <selection pane="bottomLeft" activeCell="D31" sqref="D31"/>
    </sheetView>
  </sheetViews>
  <sheetFormatPr defaultRowHeight="15" x14ac:dyDescent="0.25"/>
  <cols>
    <col min="1" max="1" width="16.7109375" style="4" bestFit="1" customWidth="1"/>
    <col min="2" max="2" width="26.8554687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1406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3.85546875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9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30" width="15.5703125" style="4" bestFit="1" customWidth="1"/>
    <col min="31" max="16384" width="9.140625" style="4"/>
  </cols>
  <sheetData>
    <row r="1" spans="1:39" ht="15.75" x14ac:dyDescent="0.25">
      <c r="A1" s="3" t="s">
        <v>371</v>
      </c>
    </row>
    <row r="4" spans="1:39" x14ac:dyDescent="0.25">
      <c r="Y4" s="103" t="s">
        <v>385</v>
      </c>
      <c r="Z4" s="103"/>
      <c r="AA4" s="103"/>
      <c r="AB4" s="103"/>
      <c r="AC4" s="103"/>
      <c r="AD4" s="103"/>
    </row>
    <row r="5" spans="1:39" x14ac:dyDescent="0.25">
      <c r="A5" s="4" t="s">
        <v>359</v>
      </c>
      <c r="B5" s="4" t="s">
        <v>301</v>
      </c>
      <c r="C5" s="4" t="s">
        <v>360</v>
      </c>
      <c r="D5" s="4" t="s">
        <v>361</v>
      </c>
      <c r="E5" s="4" t="s">
        <v>184</v>
      </c>
      <c r="F5" s="4" t="s">
        <v>185</v>
      </c>
      <c r="G5" s="4" t="s">
        <v>373</v>
      </c>
      <c r="H5" s="4" t="s">
        <v>0</v>
      </c>
      <c r="I5" s="4" t="s">
        <v>362</v>
      </c>
      <c r="J5" s="4" t="s">
        <v>374</v>
      </c>
      <c r="K5" s="4" t="s">
        <v>1</v>
      </c>
      <c r="L5" s="4" t="s">
        <v>363</v>
      </c>
      <c r="M5" s="4" t="s">
        <v>375</v>
      </c>
      <c r="N5" s="4" t="s">
        <v>364</v>
      </c>
      <c r="O5" s="4" t="s">
        <v>365</v>
      </c>
      <c r="P5" s="4" t="s">
        <v>376</v>
      </c>
      <c r="Q5" s="4" t="s">
        <v>366</v>
      </c>
      <c r="R5" s="4" t="s">
        <v>367</v>
      </c>
      <c r="S5" s="4" t="s">
        <v>302</v>
      </c>
      <c r="T5" s="4" t="s">
        <v>303</v>
      </c>
      <c r="U5" s="4" t="s">
        <v>308</v>
      </c>
      <c r="V5" s="4" t="s">
        <v>158</v>
      </c>
      <c r="W5" s="4" t="s">
        <v>304</v>
      </c>
      <c r="X5" s="55" t="s">
        <v>383</v>
      </c>
      <c r="Y5" s="55" t="s">
        <v>386</v>
      </c>
      <c r="Z5" s="55" t="s">
        <v>387</v>
      </c>
      <c r="AA5" s="55" t="s">
        <v>388</v>
      </c>
      <c r="AB5" s="55" t="s">
        <v>389</v>
      </c>
      <c r="AC5" s="55" t="s">
        <v>384</v>
      </c>
      <c r="AL5" s="10" t="s">
        <v>381</v>
      </c>
      <c r="AM5" s="18" t="s">
        <v>382</v>
      </c>
    </row>
    <row r="6" spans="1:39" x14ac:dyDescent="0.25">
      <c r="A6" s="6" t="s">
        <v>368</v>
      </c>
      <c r="B6" s="6" t="s">
        <v>319</v>
      </c>
      <c r="C6" s="6" t="s">
        <v>12</v>
      </c>
      <c r="D6" s="6" t="s">
        <v>193</v>
      </c>
      <c r="E6" s="4">
        <v>0</v>
      </c>
      <c r="F6" s="6" t="s">
        <v>369</v>
      </c>
      <c r="G6" s="6" t="s">
        <v>468</v>
      </c>
      <c r="H6" s="4">
        <v>2021</v>
      </c>
      <c r="I6" s="4">
        <v>2</v>
      </c>
      <c r="J6" s="6" t="s">
        <v>469</v>
      </c>
      <c r="K6" s="4">
        <v>4</v>
      </c>
      <c r="L6" s="6" t="s">
        <v>470</v>
      </c>
      <c r="M6" s="6" t="s">
        <v>471</v>
      </c>
      <c r="N6" s="6" t="s">
        <v>410</v>
      </c>
      <c r="O6" s="4">
        <v>4</v>
      </c>
      <c r="P6" s="6" t="s">
        <v>472</v>
      </c>
      <c r="Q6" s="4">
        <v>10</v>
      </c>
      <c r="R6" s="6" t="s">
        <v>473</v>
      </c>
      <c r="S6" s="4" t="b">
        <v>0</v>
      </c>
      <c r="T6" s="56">
        <v>3809418.24</v>
      </c>
      <c r="U6" s="56">
        <v>5039971.96</v>
      </c>
      <c r="V6" s="38">
        <v>1.323</v>
      </c>
      <c r="W6" s="35">
        <v>2387.0700000000002</v>
      </c>
      <c r="X6" s="42">
        <f>VLOOKUP(VW_PREMIO_IV[[#This Row],[TIPO]],$AL$5:$AM$16,2,0)</f>
        <v>9</v>
      </c>
      <c r="Y6" s="35">
        <f>IF(VW_PREMIO_IV[[#This Row],[EQUIPE]]="Gerentes",VLOOKUP(VW_PREMIO_IV[[#This Row],[COBERTURA]],VALORES_IV_GER[],VW_PREMIO_IV[[#This Row],[Col Valor]],1),"")</f>
        <v>2387.0664000000002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3.6000000000058208E-3</v>
      </c>
      <c r="AL6" s="10" t="s">
        <v>315</v>
      </c>
      <c r="AM6" s="18">
        <v>4</v>
      </c>
    </row>
    <row r="7" spans="1:39" x14ac:dyDescent="0.25">
      <c r="A7" s="6" t="s">
        <v>368</v>
      </c>
      <c r="B7" s="6" t="s">
        <v>319</v>
      </c>
      <c r="C7" s="6" t="s">
        <v>17</v>
      </c>
      <c r="D7" s="6" t="s">
        <v>208</v>
      </c>
      <c r="E7" s="4">
        <v>0</v>
      </c>
      <c r="F7" s="6" t="s">
        <v>369</v>
      </c>
      <c r="G7" s="6" t="s">
        <v>468</v>
      </c>
      <c r="H7" s="4">
        <v>2021</v>
      </c>
      <c r="I7" s="4">
        <v>2</v>
      </c>
      <c r="J7" s="6" t="s">
        <v>469</v>
      </c>
      <c r="K7" s="4">
        <v>4</v>
      </c>
      <c r="L7" s="6" t="s">
        <v>470</v>
      </c>
      <c r="M7" s="6" t="s">
        <v>471</v>
      </c>
      <c r="N7" s="6" t="s">
        <v>410</v>
      </c>
      <c r="O7" s="4">
        <v>4</v>
      </c>
      <c r="P7" s="6" t="s">
        <v>472</v>
      </c>
      <c r="Q7" s="4">
        <v>10</v>
      </c>
      <c r="R7" s="6" t="s">
        <v>473</v>
      </c>
      <c r="S7" s="4" t="b">
        <v>0</v>
      </c>
      <c r="T7" s="56">
        <v>3809418.24</v>
      </c>
      <c r="U7" s="56">
        <v>5039971.96</v>
      </c>
      <c r="V7" s="38">
        <v>1.323</v>
      </c>
      <c r="W7" s="35">
        <v>2387.0700000000002</v>
      </c>
      <c r="X7" s="42">
        <f>VLOOKUP(VW_PREMIO_IV[[#This Row],[TIPO]],$AL$5:$AM$16,2,0)</f>
        <v>9</v>
      </c>
      <c r="Y7" s="35">
        <f>IF(VW_PREMIO_IV[[#This Row],[EQUIPE]]="Gerentes",VLOOKUP(VW_PREMIO_IV[[#This Row],[COBERTURA]],VALORES_IV_GER[],VW_PREMIO_IV[[#This Row],[Col Valor]],1),"")</f>
        <v>2387.0664000000002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3.6000000000058208E-3</v>
      </c>
      <c r="AL7" s="53" t="s">
        <v>314</v>
      </c>
      <c r="AM7" s="18">
        <v>5</v>
      </c>
    </row>
    <row r="8" spans="1:39" x14ac:dyDescent="0.25">
      <c r="A8" s="6" t="s">
        <v>368</v>
      </c>
      <c r="B8" s="6" t="s">
        <v>319</v>
      </c>
      <c r="C8" s="6" t="s">
        <v>10</v>
      </c>
      <c r="D8" s="6" t="s">
        <v>190</v>
      </c>
      <c r="E8" s="4">
        <v>0</v>
      </c>
      <c r="F8" s="6" t="s">
        <v>369</v>
      </c>
      <c r="G8" s="6" t="s">
        <v>468</v>
      </c>
      <c r="H8" s="4">
        <v>2021</v>
      </c>
      <c r="I8" s="4">
        <v>2</v>
      </c>
      <c r="J8" s="6" t="s">
        <v>469</v>
      </c>
      <c r="K8" s="4">
        <v>4</v>
      </c>
      <c r="L8" s="6" t="s">
        <v>470</v>
      </c>
      <c r="M8" s="6" t="s">
        <v>471</v>
      </c>
      <c r="N8" s="6" t="s">
        <v>410</v>
      </c>
      <c r="O8" s="4">
        <v>4</v>
      </c>
      <c r="P8" s="6" t="s">
        <v>472</v>
      </c>
      <c r="Q8" s="4">
        <v>10</v>
      </c>
      <c r="R8" s="6" t="s">
        <v>473</v>
      </c>
      <c r="S8" s="4" t="b">
        <v>0</v>
      </c>
      <c r="T8" s="56">
        <v>3809418.24</v>
      </c>
      <c r="U8" s="56">
        <v>5039971.96</v>
      </c>
      <c r="V8" s="38">
        <v>1.323</v>
      </c>
      <c r="W8" s="35">
        <v>2387.0700000000002</v>
      </c>
      <c r="X8" s="42">
        <f>VLOOKUP(VW_PREMIO_IV[[#This Row],[TIPO]],$AL$5:$AM$16,2,0)</f>
        <v>9</v>
      </c>
      <c r="Y8" s="35">
        <f>IF(VW_PREMIO_IV[[#This Row],[EQUIPE]]="Gerentes",VLOOKUP(VW_PREMIO_IV[[#This Row],[COBERTURA]],VALORES_IV_GER[],VW_PREMIO_IV[[#This Row],[Col Valor]],1),"")</f>
        <v>2387.0664000000002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3.6000000000058208E-3</v>
      </c>
      <c r="AL8" s="54" t="s">
        <v>313</v>
      </c>
      <c r="AM8" s="18">
        <v>6</v>
      </c>
    </row>
    <row r="9" spans="1:39" x14ac:dyDescent="0.25">
      <c r="A9" s="6" t="s">
        <v>368</v>
      </c>
      <c r="B9" s="6" t="s">
        <v>318</v>
      </c>
      <c r="C9" s="6" t="s">
        <v>12</v>
      </c>
      <c r="D9" s="6" t="s">
        <v>193</v>
      </c>
      <c r="E9" s="4">
        <v>0</v>
      </c>
      <c r="F9" s="6" t="s">
        <v>369</v>
      </c>
      <c r="G9" s="6" t="s">
        <v>468</v>
      </c>
      <c r="H9" s="4">
        <v>2021</v>
      </c>
      <c r="I9" s="4">
        <v>2</v>
      </c>
      <c r="J9" s="6" t="s">
        <v>469</v>
      </c>
      <c r="K9" s="4">
        <v>4</v>
      </c>
      <c r="L9" s="6" t="s">
        <v>470</v>
      </c>
      <c r="M9" s="6" t="s">
        <v>471</v>
      </c>
      <c r="N9" s="6" t="s">
        <v>410</v>
      </c>
      <c r="O9" s="4">
        <v>4</v>
      </c>
      <c r="P9" s="6" t="s">
        <v>472</v>
      </c>
      <c r="Q9" s="4">
        <v>10</v>
      </c>
      <c r="R9" s="6" t="s">
        <v>473</v>
      </c>
      <c r="S9" s="4" t="b">
        <v>0</v>
      </c>
      <c r="T9" s="56">
        <v>3759576.82</v>
      </c>
      <c r="U9" s="56">
        <v>3927990.93</v>
      </c>
      <c r="V9" s="38">
        <v>1.0449999999999999</v>
      </c>
      <c r="W9" s="35">
        <v>1159.3900000000001</v>
      </c>
      <c r="X9" s="42">
        <f>VLOOKUP(VW_PREMIO_IV[[#This Row],[TIPO]],$AL$5:$AM$16,2,0)</f>
        <v>11</v>
      </c>
      <c r="Y9" s="35">
        <f>IF(VW_PREMIO_IV[[#This Row],[EQUIPE]]="Gerentes",VLOOKUP(VW_PREMIO_IV[[#This Row],[COBERTURA]],VALORES_IV_GER[],VW_PREMIO_IV[[#This Row],[Col Valor]],1),"")</f>
        <v>1159.3922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-2.1999999999025022E-3</v>
      </c>
      <c r="AL9" s="53" t="s">
        <v>319</v>
      </c>
      <c r="AM9" s="18">
        <v>9</v>
      </c>
    </row>
    <row r="10" spans="1:39" x14ac:dyDescent="0.25">
      <c r="A10" s="6" t="s">
        <v>368</v>
      </c>
      <c r="B10" s="6" t="s">
        <v>318</v>
      </c>
      <c r="C10" s="6" t="s">
        <v>17</v>
      </c>
      <c r="D10" s="6" t="s">
        <v>208</v>
      </c>
      <c r="E10" s="4">
        <v>0</v>
      </c>
      <c r="F10" s="6" t="s">
        <v>369</v>
      </c>
      <c r="G10" s="6" t="s">
        <v>468</v>
      </c>
      <c r="H10" s="4">
        <v>2021</v>
      </c>
      <c r="I10" s="4">
        <v>2</v>
      </c>
      <c r="J10" s="6" t="s">
        <v>469</v>
      </c>
      <c r="K10" s="4">
        <v>4</v>
      </c>
      <c r="L10" s="6" t="s">
        <v>470</v>
      </c>
      <c r="M10" s="6" t="s">
        <v>471</v>
      </c>
      <c r="N10" s="6" t="s">
        <v>410</v>
      </c>
      <c r="O10" s="4">
        <v>4</v>
      </c>
      <c r="P10" s="6" t="s">
        <v>472</v>
      </c>
      <c r="Q10" s="4">
        <v>10</v>
      </c>
      <c r="R10" s="6" t="s">
        <v>473</v>
      </c>
      <c r="S10" s="4" t="b">
        <v>0</v>
      </c>
      <c r="T10" s="56">
        <v>3759576.82</v>
      </c>
      <c r="U10" s="56">
        <v>3927990.93</v>
      </c>
      <c r="V10" s="38">
        <v>1.0449999999999999</v>
      </c>
      <c r="W10" s="35">
        <v>1159.3900000000001</v>
      </c>
      <c r="X10" s="42">
        <f>VLOOKUP(VW_PREMIO_IV[[#This Row],[TIPO]],$AL$5:$AM$16,2,0)</f>
        <v>11</v>
      </c>
      <c r="Y10" s="35">
        <f>IF(VW_PREMIO_IV[[#This Row],[EQUIPE]]="Gerentes",VLOOKUP(VW_PREMIO_IV[[#This Row],[COBERTURA]],VALORES_IV_GER[],VW_PREMIO_IV[[#This Row],[Col Valor]],1),"")</f>
        <v>1159.3922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-2.1999999999025022E-3</v>
      </c>
      <c r="AL10" s="53" t="s">
        <v>317</v>
      </c>
      <c r="AM10" s="18">
        <v>10</v>
      </c>
    </row>
    <row r="11" spans="1:39" x14ac:dyDescent="0.25">
      <c r="A11" s="6" t="s">
        <v>368</v>
      </c>
      <c r="B11" s="6" t="s">
        <v>318</v>
      </c>
      <c r="C11" s="6" t="s">
        <v>10</v>
      </c>
      <c r="D11" s="6" t="s">
        <v>190</v>
      </c>
      <c r="E11" s="4">
        <v>0</v>
      </c>
      <c r="F11" s="6" t="s">
        <v>369</v>
      </c>
      <c r="G11" s="6" t="s">
        <v>468</v>
      </c>
      <c r="H11" s="4">
        <v>2021</v>
      </c>
      <c r="I11" s="4">
        <v>2</v>
      </c>
      <c r="J11" s="6" t="s">
        <v>469</v>
      </c>
      <c r="K11" s="4">
        <v>4</v>
      </c>
      <c r="L11" s="6" t="s">
        <v>470</v>
      </c>
      <c r="M11" s="6" t="s">
        <v>471</v>
      </c>
      <c r="N11" s="6" t="s">
        <v>410</v>
      </c>
      <c r="O11" s="4">
        <v>4</v>
      </c>
      <c r="P11" s="6" t="s">
        <v>472</v>
      </c>
      <c r="Q11" s="4">
        <v>10</v>
      </c>
      <c r="R11" s="6" t="s">
        <v>473</v>
      </c>
      <c r="S11" s="4" t="b">
        <v>0</v>
      </c>
      <c r="T11" s="56">
        <v>3759576.82</v>
      </c>
      <c r="U11" s="56">
        <v>3927990.93</v>
      </c>
      <c r="V11" s="38">
        <v>1.0449999999999999</v>
      </c>
      <c r="W11" s="35">
        <v>1159.3900000000001</v>
      </c>
      <c r="X11" s="42">
        <f>VLOOKUP(VW_PREMIO_IV[[#This Row],[TIPO]],$AL$5:$AM$16,2,0)</f>
        <v>11</v>
      </c>
      <c r="Y11" s="35">
        <f>IF(VW_PREMIO_IV[[#This Row],[EQUIPE]]="Gerentes",VLOOKUP(VW_PREMIO_IV[[#This Row],[COBERTURA]],VALORES_IV_GER[],VW_PREMIO_IV[[#This Row],[Col Valor]],1),"")</f>
        <v>1159.3922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-2.1999999999025022E-3</v>
      </c>
      <c r="AL11" s="54" t="s">
        <v>318</v>
      </c>
      <c r="AM11" s="18">
        <v>11</v>
      </c>
    </row>
    <row r="12" spans="1:39" x14ac:dyDescent="0.25">
      <c r="A12" s="6" t="s">
        <v>368</v>
      </c>
      <c r="B12" s="6" t="s">
        <v>317</v>
      </c>
      <c r="C12" s="6" t="s">
        <v>12</v>
      </c>
      <c r="D12" s="6" t="s">
        <v>193</v>
      </c>
      <c r="E12" s="4">
        <v>0</v>
      </c>
      <c r="F12" s="6" t="s">
        <v>369</v>
      </c>
      <c r="G12" s="6" t="s">
        <v>468</v>
      </c>
      <c r="H12" s="4">
        <v>2021</v>
      </c>
      <c r="I12" s="4">
        <v>2</v>
      </c>
      <c r="J12" s="6" t="s">
        <v>469</v>
      </c>
      <c r="K12" s="4">
        <v>4</v>
      </c>
      <c r="L12" s="6" t="s">
        <v>470</v>
      </c>
      <c r="M12" s="6" t="s">
        <v>471</v>
      </c>
      <c r="N12" s="6" t="s">
        <v>410</v>
      </c>
      <c r="O12" s="4">
        <v>4</v>
      </c>
      <c r="P12" s="6" t="s">
        <v>472</v>
      </c>
      <c r="Q12" s="4">
        <v>10</v>
      </c>
      <c r="R12" s="6" t="s">
        <v>473</v>
      </c>
      <c r="S12" s="4" t="b">
        <v>0</v>
      </c>
      <c r="T12" s="56">
        <v>2257954.31</v>
      </c>
      <c r="U12" s="56">
        <v>3602445.27</v>
      </c>
      <c r="V12" s="38">
        <v>1.595</v>
      </c>
      <c r="W12" s="35">
        <v>1193.53</v>
      </c>
      <c r="X12" s="42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1193.5332000000001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-3.200000000106229E-3</v>
      </c>
      <c r="AL12" s="54" t="s">
        <v>169</v>
      </c>
      <c r="AM12" s="18">
        <v>12</v>
      </c>
    </row>
    <row r="13" spans="1:39" x14ac:dyDescent="0.25">
      <c r="A13" s="6" t="s">
        <v>368</v>
      </c>
      <c r="B13" s="6" t="s">
        <v>317</v>
      </c>
      <c r="C13" s="6" t="s">
        <v>17</v>
      </c>
      <c r="D13" s="6" t="s">
        <v>208</v>
      </c>
      <c r="E13" s="4">
        <v>0</v>
      </c>
      <c r="F13" s="6" t="s">
        <v>369</v>
      </c>
      <c r="G13" s="6" t="s">
        <v>468</v>
      </c>
      <c r="H13" s="4">
        <v>2021</v>
      </c>
      <c r="I13" s="4">
        <v>2</v>
      </c>
      <c r="J13" s="6" t="s">
        <v>469</v>
      </c>
      <c r="K13" s="4">
        <v>4</v>
      </c>
      <c r="L13" s="6" t="s">
        <v>470</v>
      </c>
      <c r="M13" s="6" t="s">
        <v>471</v>
      </c>
      <c r="N13" s="6" t="s">
        <v>410</v>
      </c>
      <c r="O13" s="4">
        <v>4</v>
      </c>
      <c r="P13" s="6" t="s">
        <v>472</v>
      </c>
      <c r="Q13" s="4">
        <v>10</v>
      </c>
      <c r="R13" s="6" t="s">
        <v>473</v>
      </c>
      <c r="S13" s="4" t="b">
        <v>0</v>
      </c>
      <c r="T13" s="56">
        <v>2257954.31</v>
      </c>
      <c r="U13" s="56">
        <v>3602445.27</v>
      </c>
      <c r="V13" s="38">
        <v>1.595</v>
      </c>
      <c r="W13" s="35">
        <v>1193.53</v>
      </c>
      <c r="X13" s="42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1193.5332000000001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-3.200000000106229E-3</v>
      </c>
      <c r="AL13" s="54" t="s">
        <v>358</v>
      </c>
      <c r="AM13" s="18">
        <v>13</v>
      </c>
    </row>
    <row r="14" spans="1:39" x14ac:dyDescent="0.25">
      <c r="A14" s="6" t="s">
        <v>368</v>
      </c>
      <c r="B14" s="6" t="s">
        <v>317</v>
      </c>
      <c r="C14" s="6" t="s">
        <v>10</v>
      </c>
      <c r="D14" s="6" t="s">
        <v>190</v>
      </c>
      <c r="E14" s="4">
        <v>0</v>
      </c>
      <c r="F14" s="6" t="s">
        <v>369</v>
      </c>
      <c r="G14" s="6" t="s">
        <v>468</v>
      </c>
      <c r="H14" s="4">
        <v>2021</v>
      </c>
      <c r="I14" s="4">
        <v>2</v>
      </c>
      <c r="J14" s="6" t="s">
        <v>469</v>
      </c>
      <c r="K14" s="4">
        <v>4</v>
      </c>
      <c r="L14" s="6" t="s">
        <v>470</v>
      </c>
      <c r="M14" s="6" t="s">
        <v>471</v>
      </c>
      <c r="N14" s="6" t="s">
        <v>410</v>
      </c>
      <c r="O14" s="4">
        <v>4</v>
      </c>
      <c r="P14" s="6" t="s">
        <v>472</v>
      </c>
      <c r="Q14" s="4">
        <v>10</v>
      </c>
      <c r="R14" s="6" t="s">
        <v>473</v>
      </c>
      <c r="S14" s="4" t="b">
        <v>0</v>
      </c>
      <c r="T14" s="56">
        <v>2257954.31</v>
      </c>
      <c r="U14" s="56">
        <v>3602445.27</v>
      </c>
      <c r="V14" s="38">
        <v>1.595</v>
      </c>
      <c r="W14" s="35">
        <v>1193.53</v>
      </c>
      <c r="X14" s="42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1193.5332000000001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-3.200000000106229E-3</v>
      </c>
      <c r="AL14" s="53" t="s">
        <v>305</v>
      </c>
      <c r="AM14" s="18">
        <v>14</v>
      </c>
    </row>
    <row r="15" spans="1:39" x14ac:dyDescent="0.25">
      <c r="A15" s="6" t="s">
        <v>368</v>
      </c>
      <c r="B15" s="6" t="s">
        <v>313</v>
      </c>
      <c r="C15" s="6" t="s">
        <v>12</v>
      </c>
      <c r="D15" s="6" t="s">
        <v>193</v>
      </c>
      <c r="E15" s="4">
        <v>0</v>
      </c>
      <c r="F15" s="6" t="s">
        <v>369</v>
      </c>
      <c r="G15" s="6" t="s">
        <v>468</v>
      </c>
      <c r="H15" s="4">
        <v>2021</v>
      </c>
      <c r="I15" s="4">
        <v>2</v>
      </c>
      <c r="J15" s="6" t="s">
        <v>469</v>
      </c>
      <c r="K15" s="4">
        <v>4</v>
      </c>
      <c r="L15" s="6" t="s">
        <v>470</v>
      </c>
      <c r="M15" s="6" t="s">
        <v>471</v>
      </c>
      <c r="N15" s="6" t="s">
        <v>410</v>
      </c>
      <c r="O15" s="4">
        <v>4</v>
      </c>
      <c r="P15" s="6" t="s">
        <v>472</v>
      </c>
      <c r="Q15" s="4">
        <v>10</v>
      </c>
      <c r="R15" s="6" t="s">
        <v>473</v>
      </c>
      <c r="S15" s="4" t="b">
        <v>0</v>
      </c>
      <c r="T15" s="56">
        <v>555</v>
      </c>
      <c r="U15" s="56">
        <v>504</v>
      </c>
      <c r="V15" s="38">
        <v>0.90800000000000003</v>
      </c>
      <c r="W15" s="35">
        <v>384.17</v>
      </c>
      <c r="X15" s="42">
        <f>VLOOKUP(VW_PREMIO_IV[[#This Row],[TIPO]],$AL$5:$AM$16,2,0)</f>
        <v>6</v>
      </c>
      <c r="Y15" s="35">
        <f>IF(VW_PREMIO_IV[[#This Row],[EQUIPE]]="Gerentes",VLOOKUP(VW_PREMIO_IV[[#This Row],[COBERTURA]],VALORES_IV_GER[],VW_PREMIO_IV[[#This Row],[Col Valor]],1),"")</f>
        <v>384.16809999999998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1.9000000000346517E-3</v>
      </c>
      <c r="AL15" s="54" t="s">
        <v>172</v>
      </c>
      <c r="AM15" s="18">
        <v>15</v>
      </c>
    </row>
    <row r="16" spans="1:39" x14ac:dyDescent="0.25">
      <c r="A16" s="6" t="s">
        <v>368</v>
      </c>
      <c r="B16" s="6" t="s">
        <v>313</v>
      </c>
      <c r="C16" s="6" t="s">
        <v>17</v>
      </c>
      <c r="D16" s="6" t="s">
        <v>208</v>
      </c>
      <c r="E16" s="4">
        <v>0</v>
      </c>
      <c r="F16" s="6" t="s">
        <v>369</v>
      </c>
      <c r="G16" s="6" t="s">
        <v>468</v>
      </c>
      <c r="H16" s="4">
        <v>2021</v>
      </c>
      <c r="I16" s="4">
        <v>2</v>
      </c>
      <c r="J16" s="6" t="s">
        <v>469</v>
      </c>
      <c r="K16" s="4">
        <v>4</v>
      </c>
      <c r="L16" s="6" t="s">
        <v>470</v>
      </c>
      <c r="M16" s="6" t="s">
        <v>471</v>
      </c>
      <c r="N16" s="6" t="s">
        <v>410</v>
      </c>
      <c r="O16" s="4">
        <v>4</v>
      </c>
      <c r="P16" s="6" t="s">
        <v>472</v>
      </c>
      <c r="Q16" s="4">
        <v>10</v>
      </c>
      <c r="R16" s="6" t="s">
        <v>473</v>
      </c>
      <c r="S16" s="4" t="b">
        <v>0</v>
      </c>
      <c r="T16" s="56">
        <v>420</v>
      </c>
      <c r="U16" s="56">
        <v>294</v>
      </c>
      <c r="V16" s="38">
        <v>0.7</v>
      </c>
      <c r="W16" s="35">
        <v>0</v>
      </c>
      <c r="X16" s="42">
        <f>VLOOKUP(VW_PREMIO_IV[[#This Row],[TIPO]],$AL$5:$AM$16,2,0)</f>
        <v>6</v>
      </c>
      <c r="Y16" s="35">
        <f>IF(VW_PREMIO_IV[[#This Row],[EQUIPE]]="Gerentes",VLOOKUP(VW_PREMIO_IV[[#This Row],[COBERTURA]],VALORES_IV_GER[],VW_PREMIO_IV[[#This Row],[Col Valor]],1),"")</f>
        <v>0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0</v>
      </c>
      <c r="AL16" s="53" t="s">
        <v>173</v>
      </c>
      <c r="AM16" s="18">
        <v>16</v>
      </c>
    </row>
    <row r="17" spans="1:29" x14ac:dyDescent="0.25">
      <c r="A17" s="6" t="s">
        <v>368</v>
      </c>
      <c r="B17" s="6" t="s">
        <v>313</v>
      </c>
      <c r="C17" s="6" t="s">
        <v>10</v>
      </c>
      <c r="D17" s="6" t="s">
        <v>190</v>
      </c>
      <c r="E17" s="4">
        <v>0</v>
      </c>
      <c r="F17" s="6" t="s">
        <v>369</v>
      </c>
      <c r="G17" s="6" t="s">
        <v>468</v>
      </c>
      <c r="H17" s="4">
        <v>2021</v>
      </c>
      <c r="I17" s="4">
        <v>2</v>
      </c>
      <c r="J17" s="6" t="s">
        <v>469</v>
      </c>
      <c r="K17" s="4">
        <v>4</v>
      </c>
      <c r="L17" s="6" t="s">
        <v>470</v>
      </c>
      <c r="M17" s="6" t="s">
        <v>471</v>
      </c>
      <c r="N17" s="6" t="s">
        <v>410</v>
      </c>
      <c r="O17" s="4">
        <v>4</v>
      </c>
      <c r="P17" s="6" t="s">
        <v>472</v>
      </c>
      <c r="Q17" s="4">
        <v>10</v>
      </c>
      <c r="R17" s="6" t="s">
        <v>473</v>
      </c>
      <c r="S17" s="4" t="b">
        <v>0</v>
      </c>
      <c r="T17" s="56">
        <v>525</v>
      </c>
      <c r="U17" s="56">
        <v>444</v>
      </c>
      <c r="V17" s="38">
        <v>0.84599999999999997</v>
      </c>
      <c r="W17" s="35">
        <v>239.75</v>
      </c>
      <c r="X17" s="42">
        <f>VLOOKUP(VW_PREMIO_IV[[#This Row],[TIPO]],$AL$5:$AM$16,2,0)</f>
        <v>6</v>
      </c>
      <c r="Y17" s="35">
        <f>IF(VW_PREMIO_IV[[#This Row],[EQUIPE]]="Gerentes",VLOOKUP(VW_PREMIO_IV[[#This Row],[COBERTURA]],VALORES_IV_GER[],VW_PREMIO_IV[[#This Row],[Col Valor]],1),"")</f>
        <v>239.7525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-2.4999999999977263E-3</v>
      </c>
    </row>
    <row r="18" spans="1:29" x14ac:dyDescent="0.25">
      <c r="A18" s="6" t="s">
        <v>368</v>
      </c>
      <c r="B18" s="6" t="s">
        <v>314</v>
      </c>
      <c r="C18" s="6" t="s">
        <v>12</v>
      </c>
      <c r="D18" s="6" t="s">
        <v>193</v>
      </c>
      <c r="E18" s="4">
        <v>0</v>
      </c>
      <c r="F18" s="6" t="s">
        <v>369</v>
      </c>
      <c r="G18" s="6" t="s">
        <v>468</v>
      </c>
      <c r="H18" s="4">
        <v>2021</v>
      </c>
      <c r="I18" s="4">
        <v>2</v>
      </c>
      <c r="J18" s="6" t="s">
        <v>469</v>
      </c>
      <c r="K18" s="4">
        <v>4</v>
      </c>
      <c r="L18" s="6" t="s">
        <v>470</v>
      </c>
      <c r="M18" s="6" t="s">
        <v>471</v>
      </c>
      <c r="N18" s="6" t="s">
        <v>410</v>
      </c>
      <c r="O18" s="4">
        <v>4</v>
      </c>
      <c r="P18" s="6" t="s">
        <v>472</v>
      </c>
      <c r="Q18" s="4">
        <v>10</v>
      </c>
      <c r="R18" s="6" t="s">
        <v>473</v>
      </c>
      <c r="S18" s="4" t="b">
        <v>0</v>
      </c>
      <c r="T18" s="56">
        <v>384</v>
      </c>
      <c r="U18" s="56">
        <v>431</v>
      </c>
      <c r="V18" s="38">
        <v>1.1220000000000001</v>
      </c>
      <c r="W18" s="35">
        <v>971.18</v>
      </c>
      <c r="X18" s="42">
        <f>VLOOKUP(VW_PREMIO_IV[[#This Row],[TIPO]],$AL$5:$AM$16,2,0)</f>
        <v>5</v>
      </c>
      <c r="Y18" s="35">
        <f>IF(VW_PREMIO_IV[[#This Row],[EQUIPE]]="Gerentes",VLOOKUP(VW_PREMIO_IV[[#This Row],[COBERTURA]],VALORES_IV_GER[],VW_PREMIO_IV[[#This Row],[Col Valor]],1),"")</f>
        <v>971.17849999999999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1.4999999999645297E-3</v>
      </c>
    </row>
    <row r="19" spans="1:29" x14ac:dyDescent="0.25">
      <c r="A19" s="6" t="s">
        <v>368</v>
      </c>
      <c r="B19" s="6" t="s">
        <v>314</v>
      </c>
      <c r="C19" s="6" t="s">
        <v>17</v>
      </c>
      <c r="D19" s="6" t="s">
        <v>208</v>
      </c>
      <c r="E19" s="4">
        <v>0</v>
      </c>
      <c r="F19" s="6" t="s">
        <v>369</v>
      </c>
      <c r="G19" s="6" t="s">
        <v>468</v>
      </c>
      <c r="H19" s="4">
        <v>2021</v>
      </c>
      <c r="I19" s="4">
        <v>2</v>
      </c>
      <c r="J19" s="6" t="s">
        <v>469</v>
      </c>
      <c r="K19" s="4">
        <v>4</v>
      </c>
      <c r="L19" s="6" t="s">
        <v>470</v>
      </c>
      <c r="M19" s="6" t="s">
        <v>471</v>
      </c>
      <c r="N19" s="6" t="s">
        <v>410</v>
      </c>
      <c r="O19" s="4">
        <v>4</v>
      </c>
      <c r="P19" s="6" t="s">
        <v>472</v>
      </c>
      <c r="Q19" s="4">
        <v>10</v>
      </c>
      <c r="R19" s="6" t="s">
        <v>473</v>
      </c>
      <c r="S19" s="4" t="b">
        <v>0</v>
      </c>
      <c r="T19" s="56">
        <v>480</v>
      </c>
      <c r="U19" s="56">
        <v>287</v>
      </c>
      <c r="V19" s="38">
        <v>0.59799999999999998</v>
      </c>
      <c r="W19" s="35">
        <v>0</v>
      </c>
      <c r="X19" s="42">
        <f>VLOOKUP(VW_PREMIO_IV[[#This Row],[TIPO]],$AL$5:$AM$16,2,0)</f>
        <v>5</v>
      </c>
      <c r="Y19" s="35">
        <f>IF(VW_PREMIO_IV[[#This Row],[EQUIPE]]="Gerentes",VLOOKUP(VW_PREMIO_IV[[#This Row],[COBERTURA]],VALORES_IV_GER[],VW_PREMIO_IV[[#This Row],[Col Valor]],1),"")</f>
        <v>0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0</v>
      </c>
    </row>
    <row r="20" spans="1:29" x14ac:dyDescent="0.25">
      <c r="A20" s="6" t="s">
        <v>368</v>
      </c>
      <c r="B20" s="6" t="s">
        <v>314</v>
      </c>
      <c r="C20" s="6" t="s">
        <v>10</v>
      </c>
      <c r="D20" s="6" t="s">
        <v>190</v>
      </c>
      <c r="E20" s="4">
        <v>0</v>
      </c>
      <c r="F20" s="6" t="s">
        <v>369</v>
      </c>
      <c r="G20" s="6" t="s">
        <v>468</v>
      </c>
      <c r="H20" s="4">
        <v>2021</v>
      </c>
      <c r="I20" s="4">
        <v>2</v>
      </c>
      <c r="J20" s="6" t="s">
        <v>469</v>
      </c>
      <c r="K20" s="4">
        <v>4</v>
      </c>
      <c r="L20" s="6" t="s">
        <v>470</v>
      </c>
      <c r="M20" s="6" t="s">
        <v>471</v>
      </c>
      <c r="N20" s="6" t="s">
        <v>410</v>
      </c>
      <c r="O20" s="4">
        <v>4</v>
      </c>
      <c r="P20" s="6" t="s">
        <v>472</v>
      </c>
      <c r="Q20" s="4">
        <v>10</v>
      </c>
      <c r="R20" s="6" t="s">
        <v>473</v>
      </c>
      <c r="S20" s="4" t="b">
        <v>0</v>
      </c>
      <c r="T20" s="56">
        <v>336</v>
      </c>
      <c r="U20" s="56">
        <v>326</v>
      </c>
      <c r="V20" s="38">
        <v>0.97</v>
      </c>
      <c r="W20" s="35">
        <v>410.4</v>
      </c>
      <c r="X20" s="42">
        <f>VLOOKUP(VW_PREMIO_IV[[#This Row],[TIPO]],$AL$5:$AM$16,2,0)</f>
        <v>5</v>
      </c>
      <c r="Y20" s="35">
        <f>IF(VW_PREMIO_IV[[#This Row],[EQUIPE]]="Gerentes",VLOOKUP(VW_PREMIO_IV[[#This Row],[COBERTURA]],VALORES_IV_GER[],VW_PREMIO_IV[[#This Row],[Col Valor]],1),"")</f>
        <v>410.39980000000003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1.9999999994979589E-4</v>
      </c>
    </row>
    <row r="21" spans="1:29" x14ac:dyDescent="0.25">
      <c r="A21" s="6" t="s">
        <v>368</v>
      </c>
      <c r="B21" s="6" t="s">
        <v>315</v>
      </c>
      <c r="C21" s="6" t="s">
        <v>12</v>
      </c>
      <c r="D21" s="6" t="s">
        <v>193</v>
      </c>
      <c r="E21" s="4">
        <v>0</v>
      </c>
      <c r="F21" s="6" t="s">
        <v>369</v>
      </c>
      <c r="G21" s="6" t="s">
        <v>468</v>
      </c>
      <c r="H21" s="4">
        <v>2021</v>
      </c>
      <c r="I21" s="4">
        <v>2</v>
      </c>
      <c r="J21" s="6" t="s">
        <v>469</v>
      </c>
      <c r="K21" s="4">
        <v>4</v>
      </c>
      <c r="L21" s="6" t="s">
        <v>470</v>
      </c>
      <c r="M21" s="6" t="s">
        <v>471</v>
      </c>
      <c r="N21" s="6" t="s">
        <v>410</v>
      </c>
      <c r="O21" s="4">
        <v>4</v>
      </c>
      <c r="P21" s="6" t="s">
        <v>472</v>
      </c>
      <c r="Q21" s="4">
        <v>10</v>
      </c>
      <c r="R21" s="6" t="s">
        <v>473</v>
      </c>
      <c r="S21" s="4" t="b">
        <v>0</v>
      </c>
      <c r="T21" s="56">
        <v>150</v>
      </c>
      <c r="U21" s="56">
        <v>0</v>
      </c>
      <c r="V21" s="38">
        <v>0</v>
      </c>
      <c r="W21" s="35">
        <v>0</v>
      </c>
      <c r="X21" s="42">
        <f>VLOOKUP(VW_PREMIO_IV[[#This Row],[TIPO]],$AL$5:$AM$16,2,0)</f>
        <v>4</v>
      </c>
      <c r="Y21" s="35">
        <f>IF(VW_PREMIO_IV[[#This Row],[EQUIPE]]="Gerentes",VLOOKUP(VW_PREMIO_IV[[#This Row],[COBERTURA]],VALORES_IV_GER[],VW_PREMIO_IV[[#This Row],[Col Valor]],1),"")</f>
        <v>0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0</v>
      </c>
    </row>
    <row r="22" spans="1:29" x14ac:dyDescent="0.25">
      <c r="A22" s="6" t="s">
        <v>368</v>
      </c>
      <c r="B22" s="6" t="s">
        <v>315</v>
      </c>
      <c r="C22" s="6" t="s">
        <v>17</v>
      </c>
      <c r="D22" s="6" t="s">
        <v>208</v>
      </c>
      <c r="E22" s="4">
        <v>0</v>
      </c>
      <c r="F22" s="6" t="s">
        <v>369</v>
      </c>
      <c r="G22" s="6" t="s">
        <v>468</v>
      </c>
      <c r="H22" s="4">
        <v>2021</v>
      </c>
      <c r="I22" s="4">
        <v>2</v>
      </c>
      <c r="J22" s="6" t="s">
        <v>469</v>
      </c>
      <c r="K22" s="4">
        <v>4</v>
      </c>
      <c r="L22" s="6" t="s">
        <v>470</v>
      </c>
      <c r="M22" s="6" t="s">
        <v>471</v>
      </c>
      <c r="N22" s="6" t="s">
        <v>410</v>
      </c>
      <c r="O22" s="4">
        <v>4</v>
      </c>
      <c r="P22" s="6" t="s">
        <v>472</v>
      </c>
      <c r="Q22" s="4">
        <v>10</v>
      </c>
      <c r="R22" s="6" t="s">
        <v>473</v>
      </c>
      <c r="S22" s="4" t="b">
        <v>0</v>
      </c>
      <c r="T22" s="56">
        <v>225</v>
      </c>
      <c r="U22" s="56">
        <v>120</v>
      </c>
      <c r="V22" s="38">
        <v>0.53300000000000003</v>
      </c>
      <c r="W22" s="35">
        <v>0</v>
      </c>
      <c r="X22" s="42">
        <f>VLOOKUP(VW_PREMIO_IV[[#This Row],[TIPO]],$AL$5:$AM$16,2,0)</f>
        <v>4</v>
      </c>
      <c r="Y22" s="35">
        <f>IF(VW_PREMIO_IV[[#This Row],[EQUIPE]]="Gerentes",VLOOKUP(VW_PREMIO_IV[[#This Row],[COBERTURA]],VALORES_IV_GER[],VW_PREMIO_IV[[#This Row],[Col Valor]],1),"")</f>
        <v>0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0</v>
      </c>
    </row>
    <row r="23" spans="1:29" x14ac:dyDescent="0.25">
      <c r="A23" s="6" t="s">
        <v>368</v>
      </c>
      <c r="B23" s="6" t="s">
        <v>315</v>
      </c>
      <c r="C23" s="6" t="s">
        <v>10</v>
      </c>
      <c r="D23" s="6" t="s">
        <v>190</v>
      </c>
      <c r="E23" s="4">
        <v>0</v>
      </c>
      <c r="F23" s="6" t="s">
        <v>369</v>
      </c>
      <c r="G23" s="6" t="s">
        <v>468</v>
      </c>
      <c r="H23" s="4">
        <v>2021</v>
      </c>
      <c r="I23" s="4">
        <v>2</v>
      </c>
      <c r="J23" s="6" t="s">
        <v>469</v>
      </c>
      <c r="K23" s="4">
        <v>4</v>
      </c>
      <c r="L23" s="6" t="s">
        <v>470</v>
      </c>
      <c r="M23" s="6" t="s">
        <v>471</v>
      </c>
      <c r="N23" s="6" t="s">
        <v>410</v>
      </c>
      <c r="O23" s="4">
        <v>4</v>
      </c>
      <c r="P23" s="6" t="s">
        <v>472</v>
      </c>
      <c r="Q23" s="4">
        <v>10</v>
      </c>
      <c r="R23" s="6" t="s">
        <v>473</v>
      </c>
      <c r="S23" s="4" t="b">
        <v>0</v>
      </c>
      <c r="T23" s="56">
        <v>375</v>
      </c>
      <c r="U23" s="56">
        <v>246</v>
      </c>
      <c r="V23" s="38">
        <v>0.65600000000000003</v>
      </c>
      <c r="W23" s="35">
        <v>0</v>
      </c>
      <c r="X23" s="42">
        <f>VLOOKUP(VW_PREMIO_IV[[#This Row],[TIPO]],$AL$5:$AM$16,2,0)</f>
        <v>4</v>
      </c>
      <c r="Y23" s="35">
        <f>IF(VW_PREMIO_IV[[#This Row],[EQUIPE]]="Gerentes",VLOOKUP(VW_PREMIO_IV[[#This Row],[COBERTURA]],VALORES_IV_GER[],VW_PREMIO_IV[[#This Row],[Col Valor]],1),"")</f>
        <v>0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0</v>
      </c>
    </row>
    <row r="24" spans="1:29" x14ac:dyDescent="0.25">
      <c r="A24" s="6" t="s">
        <v>368</v>
      </c>
      <c r="B24" s="6" t="s">
        <v>169</v>
      </c>
      <c r="C24" s="6" t="s">
        <v>12</v>
      </c>
      <c r="D24" s="6" t="s">
        <v>193</v>
      </c>
      <c r="E24" s="4">
        <v>0</v>
      </c>
      <c r="F24" s="6" t="s">
        <v>369</v>
      </c>
      <c r="G24" s="6" t="s">
        <v>468</v>
      </c>
      <c r="H24" s="4">
        <v>2021</v>
      </c>
      <c r="I24" s="4">
        <v>2</v>
      </c>
      <c r="J24" s="6" t="s">
        <v>469</v>
      </c>
      <c r="K24" s="4">
        <v>4</v>
      </c>
      <c r="L24" s="6" t="s">
        <v>470</v>
      </c>
      <c r="M24" s="6" t="s">
        <v>471</v>
      </c>
      <c r="N24" s="6" t="s">
        <v>410</v>
      </c>
      <c r="O24" s="4">
        <v>4</v>
      </c>
      <c r="P24" s="6" t="s">
        <v>472</v>
      </c>
      <c r="Q24" s="4">
        <v>10</v>
      </c>
      <c r="R24" s="6" t="s">
        <v>473</v>
      </c>
      <c r="S24" s="4" t="b">
        <v>0</v>
      </c>
      <c r="T24" s="56">
        <v>432</v>
      </c>
      <c r="U24" s="56">
        <v>708</v>
      </c>
      <c r="V24" s="38">
        <v>1.639</v>
      </c>
      <c r="W24" s="35">
        <v>846.21</v>
      </c>
      <c r="X24" s="42">
        <f>VLOOKUP(VW_PREMIO_IV[[#This Row],[TIPO]],$AL$5:$AM$16,2,0)</f>
        <v>12</v>
      </c>
      <c r="Y24" s="35">
        <f>IF(VW_PREMIO_IV[[#This Row],[EQUIPE]]="Gerentes",VLOOKUP(VW_PREMIO_IV[[#This Row],[COBERTURA]],VALORES_IV_GER[],VW_PREMIO_IV[[#This Row],[Col Valor]],1),"")</f>
        <v>846.20550000000003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4.500000000007276E-3</v>
      </c>
    </row>
    <row r="25" spans="1:29" x14ac:dyDescent="0.25">
      <c r="A25" s="6" t="s">
        <v>368</v>
      </c>
      <c r="B25" s="6" t="s">
        <v>169</v>
      </c>
      <c r="C25" s="6" t="s">
        <v>17</v>
      </c>
      <c r="D25" s="6" t="s">
        <v>208</v>
      </c>
      <c r="E25" s="4">
        <v>0</v>
      </c>
      <c r="F25" s="6" t="s">
        <v>369</v>
      </c>
      <c r="G25" s="6" t="s">
        <v>468</v>
      </c>
      <c r="H25" s="4">
        <v>2021</v>
      </c>
      <c r="I25" s="4">
        <v>2</v>
      </c>
      <c r="J25" s="6" t="s">
        <v>469</v>
      </c>
      <c r="K25" s="4">
        <v>4</v>
      </c>
      <c r="L25" s="6" t="s">
        <v>470</v>
      </c>
      <c r="M25" s="6" t="s">
        <v>471</v>
      </c>
      <c r="N25" s="6" t="s">
        <v>410</v>
      </c>
      <c r="O25" s="4">
        <v>4</v>
      </c>
      <c r="P25" s="6" t="s">
        <v>472</v>
      </c>
      <c r="Q25" s="4">
        <v>10</v>
      </c>
      <c r="R25" s="6" t="s">
        <v>473</v>
      </c>
      <c r="S25" s="4" t="b">
        <v>0</v>
      </c>
      <c r="T25" s="56">
        <v>432</v>
      </c>
      <c r="U25" s="56">
        <v>502</v>
      </c>
      <c r="V25" s="38">
        <v>1.1619999999999999</v>
      </c>
      <c r="W25" s="35">
        <v>846.21</v>
      </c>
      <c r="X25" s="42">
        <f>VLOOKUP(VW_PREMIO_IV[[#This Row],[TIPO]],$AL$5:$AM$16,2,0)</f>
        <v>12</v>
      </c>
      <c r="Y25" s="35">
        <f>IF(VW_PREMIO_IV[[#This Row],[EQUIPE]]="Gerentes",VLOOKUP(VW_PREMIO_IV[[#This Row],[COBERTURA]],VALORES_IV_GER[],VW_PREMIO_IV[[#This Row],[Col Valor]],1),"")</f>
        <v>846.20550000000003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4.500000000007276E-3</v>
      </c>
    </row>
    <row r="26" spans="1:29" x14ac:dyDescent="0.25">
      <c r="A26" s="6" t="s">
        <v>368</v>
      </c>
      <c r="B26" s="6" t="s">
        <v>169</v>
      </c>
      <c r="C26" s="6" t="s">
        <v>10</v>
      </c>
      <c r="D26" s="6" t="s">
        <v>190</v>
      </c>
      <c r="E26" s="4">
        <v>0</v>
      </c>
      <c r="F26" s="6" t="s">
        <v>369</v>
      </c>
      <c r="G26" s="6" t="s">
        <v>468</v>
      </c>
      <c r="H26" s="4">
        <v>2021</v>
      </c>
      <c r="I26" s="4">
        <v>2</v>
      </c>
      <c r="J26" s="6" t="s">
        <v>469</v>
      </c>
      <c r="K26" s="4">
        <v>4</v>
      </c>
      <c r="L26" s="6" t="s">
        <v>470</v>
      </c>
      <c r="M26" s="6" t="s">
        <v>471</v>
      </c>
      <c r="N26" s="6" t="s">
        <v>410</v>
      </c>
      <c r="O26" s="4">
        <v>4</v>
      </c>
      <c r="P26" s="6" t="s">
        <v>472</v>
      </c>
      <c r="Q26" s="4">
        <v>10</v>
      </c>
      <c r="R26" s="6" t="s">
        <v>473</v>
      </c>
      <c r="S26" s="4" t="b">
        <v>0</v>
      </c>
      <c r="T26" s="56">
        <v>480</v>
      </c>
      <c r="U26" s="56">
        <v>525</v>
      </c>
      <c r="V26" s="38">
        <v>1.0940000000000001</v>
      </c>
      <c r="W26" s="35">
        <v>846.21</v>
      </c>
      <c r="X26" s="42">
        <f>VLOOKUP(VW_PREMIO_IV[[#This Row],[TIPO]],$AL$5:$AM$16,2,0)</f>
        <v>12</v>
      </c>
      <c r="Y26" s="35">
        <f>IF(VW_PREMIO_IV[[#This Row],[EQUIPE]]="Gerentes",VLOOKUP(VW_PREMIO_IV[[#This Row],[COBERTURA]],VALORES_IV_GER[],VW_PREMIO_IV[[#This Row],[Col Valor]],1),"")</f>
        <v>846.20550000000003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4.500000000007276E-3</v>
      </c>
    </row>
    <row r="27" spans="1:29" x14ac:dyDescent="0.25">
      <c r="A27" s="6" t="s">
        <v>368</v>
      </c>
      <c r="B27" s="6" t="s">
        <v>467</v>
      </c>
      <c r="C27" s="6" t="s">
        <v>12</v>
      </c>
      <c r="D27" s="6" t="s">
        <v>193</v>
      </c>
      <c r="E27" s="4">
        <v>0</v>
      </c>
      <c r="F27" s="6" t="s">
        <v>369</v>
      </c>
      <c r="G27" s="6" t="s">
        <v>468</v>
      </c>
      <c r="H27" s="4">
        <v>2021</v>
      </c>
      <c r="I27" s="4">
        <v>2</v>
      </c>
      <c r="J27" s="6" t="s">
        <v>469</v>
      </c>
      <c r="K27" s="4">
        <v>4</v>
      </c>
      <c r="L27" s="6" t="s">
        <v>470</v>
      </c>
      <c r="M27" s="6" t="s">
        <v>471</v>
      </c>
      <c r="N27" s="6" t="s">
        <v>410</v>
      </c>
      <c r="O27" s="4">
        <v>4</v>
      </c>
      <c r="P27" s="6" t="s">
        <v>472</v>
      </c>
      <c r="Q27" s="4">
        <v>10</v>
      </c>
      <c r="R27" s="6" t="s">
        <v>473</v>
      </c>
      <c r="S27" s="4" t="b">
        <v>0</v>
      </c>
      <c r="T27" s="56">
        <v>1</v>
      </c>
      <c r="U27" s="56">
        <v>1</v>
      </c>
      <c r="V27" s="38">
        <v>1</v>
      </c>
      <c r="W27" s="35">
        <v>282.07</v>
      </c>
      <c r="X27" s="42" t="e">
        <f>VLOOKUP(VW_PREMIO_IV[[#This Row],[TIPO]],$AL$5:$AM$16,2,0)</f>
        <v>#N/A</v>
      </c>
      <c r="Y27" s="35" t="e">
        <f>IF(VW_PREMIO_IV[[#This Row],[EQUIPE]]="Gerentes",VLOOKUP(VW_PREMIO_IV[[#This Row],[COBERTURA]],VALORES_IV_GER[],VW_PREMIO_IV[[#This Row],[Col Valor]],1),"")</f>
        <v>#REF!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 t="e">
        <f>VW_PREMIO_IV[[#This Row],[PREMIO]]-SUM(VW_PREMIO_IV[[#This Row],[Check Gerente]:[Check EMH]])</f>
        <v>#REF!</v>
      </c>
    </row>
    <row r="28" spans="1:29" x14ac:dyDescent="0.25">
      <c r="A28" s="6" t="s">
        <v>368</v>
      </c>
      <c r="B28" s="6" t="s">
        <v>467</v>
      </c>
      <c r="C28" s="6" t="s">
        <v>17</v>
      </c>
      <c r="D28" s="6" t="s">
        <v>208</v>
      </c>
      <c r="E28" s="4">
        <v>0</v>
      </c>
      <c r="F28" s="6" t="s">
        <v>369</v>
      </c>
      <c r="G28" s="6" t="s">
        <v>468</v>
      </c>
      <c r="H28" s="4">
        <v>2021</v>
      </c>
      <c r="I28" s="4">
        <v>2</v>
      </c>
      <c r="J28" s="6" t="s">
        <v>469</v>
      </c>
      <c r="K28" s="4">
        <v>4</v>
      </c>
      <c r="L28" s="6" t="s">
        <v>470</v>
      </c>
      <c r="M28" s="6" t="s">
        <v>471</v>
      </c>
      <c r="N28" s="6" t="s">
        <v>410</v>
      </c>
      <c r="O28" s="4">
        <v>4</v>
      </c>
      <c r="P28" s="6" t="s">
        <v>472</v>
      </c>
      <c r="Q28" s="4">
        <v>10</v>
      </c>
      <c r="R28" s="6" t="s">
        <v>473</v>
      </c>
      <c r="S28" s="4" t="b">
        <v>0</v>
      </c>
      <c r="T28" s="56">
        <v>1</v>
      </c>
      <c r="U28" s="56">
        <v>1</v>
      </c>
      <c r="V28" s="38">
        <v>1</v>
      </c>
      <c r="W28" s="35">
        <v>282.07</v>
      </c>
      <c r="X28" s="42" t="e">
        <f>VLOOKUP(VW_PREMIO_IV[[#This Row],[TIPO]],$AL$5:$AM$16,2,0)</f>
        <v>#N/A</v>
      </c>
      <c r="Y28" s="35" t="e">
        <f>IF(VW_PREMIO_IV[[#This Row],[EQUIPE]]="Gerentes",VLOOKUP(VW_PREMIO_IV[[#This Row],[COBERTURA]],VALORES_IV_GER[],VW_PREMIO_IV[[#This Row],[Col Valor]],1),"")</f>
        <v>#REF!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 t="e">
        <f>VW_PREMIO_IV[[#This Row],[PREMIO]]-SUM(VW_PREMIO_IV[[#This Row],[Check Gerente]:[Check EMH]])</f>
        <v>#REF!</v>
      </c>
    </row>
    <row r="29" spans="1:29" x14ac:dyDescent="0.25">
      <c r="A29" s="6" t="s">
        <v>368</v>
      </c>
      <c r="B29" s="6" t="s">
        <v>467</v>
      </c>
      <c r="C29" s="6" t="s">
        <v>10</v>
      </c>
      <c r="D29" s="6" t="s">
        <v>190</v>
      </c>
      <c r="E29" s="4">
        <v>0</v>
      </c>
      <c r="F29" s="6" t="s">
        <v>369</v>
      </c>
      <c r="G29" s="6" t="s">
        <v>468</v>
      </c>
      <c r="H29" s="4">
        <v>2021</v>
      </c>
      <c r="I29" s="4">
        <v>2</v>
      </c>
      <c r="J29" s="6" t="s">
        <v>469</v>
      </c>
      <c r="K29" s="4">
        <v>4</v>
      </c>
      <c r="L29" s="6" t="s">
        <v>470</v>
      </c>
      <c r="M29" s="6" t="s">
        <v>471</v>
      </c>
      <c r="N29" s="6" t="s">
        <v>410</v>
      </c>
      <c r="O29" s="4">
        <v>4</v>
      </c>
      <c r="P29" s="6" t="s">
        <v>472</v>
      </c>
      <c r="Q29" s="4">
        <v>10</v>
      </c>
      <c r="R29" s="6" t="s">
        <v>473</v>
      </c>
      <c r="S29" s="4" t="b">
        <v>0</v>
      </c>
      <c r="T29" s="56">
        <v>1</v>
      </c>
      <c r="U29" s="56">
        <v>1</v>
      </c>
      <c r="V29" s="38">
        <v>1</v>
      </c>
      <c r="W29" s="35">
        <v>282.07</v>
      </c>
      <c r="X29" s="42" t="e">
        <f>VLOOKUP(VW_PREMIO_IV[[#This Row],[TIPO]],$AL$5:$AM$16,2,0)</f>
        <v>#N/A</v>
      </c>
      <c r="Y29" s="35" t="e">
        <f>IF(VW_PREMIO_IV[[#This Row],[EQUIPE]]="Gerentes",VLOOKUP(VW_PREMIO_IV[[#This Row],[COBERTURA]],VALORES_IV_GER[],VW_PREMIO_IV[[#This Row],[Col Valor]],1),"")</f>
        <v>#REF!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 t="e">
        <f>VW_PREMIO_IV[[#This Row],[PREMIO]]-SUM(VW_PREMIO_IV[[#This Row],[Check Gerente]:[Check EMH]])</f>
        <v>#REF!</v>
      </c>
    </row>
    <row r="30" spans="1:29" x14ac:dyDescent="0.25">
      <c r="A30" s="6" t="s">
        <v>370</v>
      </c>
      <c r="B30" s="6" t="s">
        <v>319</v>
      </c>
      <c r="C30" s="6" t="s">
        <v>9</v>
      </c>
      <c r="D30" s="6" t="s">
        <v>189</v>
      </c>
      <c r="E30" s="4">
        <v>20</v>
      </c>
      <c r="F30" s="6" t="s">
        <v>191</v>
      </c>
      <c r="G30" s="6" t="s">
        <v>468</v>
      </c>
      <c r="H30" s="4">
        <v>2021</v>
      </c>
      <c r="I30" s="4">
        <v>2</v>
      </c>
      <c r="J30" s="6" t="s">
        <v>469</v>
      </c>
      <c r="K30" s="4">
        <v>4</v>
      </c>
      <c r="L30" s="6" t="s">
        <v>470</v>
      </c>
      <c r="M30" s="6" t="s">
        <v>471</v>
      </c>
      <c r="N30" s="6" t="s">
        <v>410</v>
      </c>
      <c r="O30" s="4">
        <v>4</v>
      </c>
      <c r="P30" s="6" t="s">
        <v>472</v>
      </c>
      <c r="Q30" s="4">
        <v>10</v>
      </c>
      <c r="R30" s="6" t="s">
        <v>473</v>
      </c>
      <c r="S30" s="4" t="b">
        <v>0</v>
      </c>
      <c r="T30" s="56">
        <v>3809418.24</v>
      </c>
      <c r="U30" s="56">
        <v>5039971.96</v>
      </c>
      <c r="V30" s="38">
        <v>1.323</v>
      </c>
      <c r="W30" s="35">
        <v>1569.3</v>
      </c>
      <c r="X30" s="42">
        <f>VLOOKUP(VW_PREMIO_IV[[#This Row],[TIPO]],$AL$5:$AM$16,2,0)</f>
        <v>9</v>
      </c>
      <c r="Y30" s="35" t="str">
        <f>IF(VW_PREMIO_IV[[#This Row],[EQUIPE]]="Gerentes",VLOOKUP(VW_PREMIO_IV[[#This Row],[COBERTURA]],VALORES_IV_GER[],VW_PREMIO_IV[[#This Row],[Col Valor]],1),"")</f>
        <v/>
      </c>
      <c r="Z30" s="35" t="str">
        <f>IF(VW_PREMIO_IV[[#This Row],[EQUIPE]]="Especialidade (ESP)",VLOOKUP(VW_PREMIO_IV[[#This Row],[COBERTURA]],VALORES_IV_ESP[],VW_PREMIO_IV[[#This Row],[Col Valor]],1),"")</f>
        <v/>
      </c>
      <c r="AA30" s="35">
        <f>IF(VW_PREMIO_IV[[#This Row],[EQUIPE]]="Hospitalar (HSP)",VLOOKUP(VW_PREMIO_IV[[#This Row],[COBERTURA]],VALORES_IV_HSP[],VW_PREMIO_IV[[#This Row],[Col Valor]],1),"")</f>
        <v>1569.3039000000001</v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-3.9000000001578883E-3</v>
      </c>
    </row>
    <row r="31" spans="1:29" x14ac:dyDescent="0.25">
      <c r="A31" s="6" t="s">
        <v>370</v>
      </c>
      <c r="B31" s="6" t="s">
        <v>319</v>
      </c>
      <c r="C31" s="6" t="s">
        <v>11</v>
      </c>
      <c r="D31" s="6" t="s">
        <v>192</v>
      </c>
      <c r="E31" s="4">
        <v>20</v>
      </c>
      <c r="F31" s="6" t="s">
        <v>191</v>
      </c>
      <c r="G31" s="6" t="s">
        <v>468</v>
      </c>
      <c r="H31" s="4">
        <v>2021</v>
      </c>
      <c r="I31" s="4">
        <v>2</v>
      </c>
      <c r="J31" s="6" t="s">
        <v>469</v>
      </c>
      <c r="K31" s="4">
        <v>4</v>
      </c>
      <c r="L31" s="6" t="s">
        <v>470</v>
      </c>
      <c r="M31" s="6" t="s">
        <v>471</v>
      </c>
      <c r="N31" s="6" t="s">
        <v>410</v>
      </c>
      <c r="O31" s="4">
        <v>4</v>
      </c>
      <c r="P31" s="6" t="s">
        <v>472</v>
      </c>
      <c r="Q31" s="4">
        <v>10</v>
      </c>
      <c r="R31" s="6" t="s">
        <v>473</v>
      </c>
      <c r="S31" s="4" t="b">
        <v>0</v>
      </c>
      <c r="T31" s="56">
        <v>3809418.24</v>
      </c>
      <c r="U31" s="56">
        <v>5039971.96</v>
      </c>
      <c r="V31" s="38">
        <v>1.323</v>
      </c>
      <c r="W31" s="35">
        <v>1569.3</v>
      </c>
      <c r="X31" s="42">
        <f>VLOOKUP(VW_PREMIO_IV[[#This Row],[TIPO]],$AL$5:$AM$16,2,0)</f>
        <v>9</v>
      </c>
      <c r="Y31" s="35" t="str">
        <f>IF(VW_PREMIO_IV[[#This Row],[EQUIPE]]="Gerentes",VLOOKUP(VW_PREMIO_IV[[#This Row],[COBERTURA]],VALORES_IV_GER[],VW_PREMIO_IV[[#This Row],[Col Valor]],1),"")</f>
        <v/>
      </c>
      <c r="Z31" s="35" t="str">
        <f>IF(VW_PREMIO_IV[[#This Row],[EQUIPE]]="Especialidade (ESP)",VLOOKUP(VW_PREMIO_IV[[#This Row],[COBERTURA]],VALORES_IV_ESP[],VW_PREMIO_IV[[#This Row],[Col Valor]],1),"")</f>
        <v/>
      </c>
      <c r="AA31" s="35">
        <f>IF(VW_PREMIO_IV[[#This Row],[EQUIPE]]="Hospitalar (HSP)",VLOOKUP(VW_PREMIO_IV[[#This Row],[COBERTURA]],VALORES_IV_HSP[],VW_PREMIO_IV[[#This Row],[Col Valor]],1),"")</f>
        <v>1569.3039000000001</v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-3.9000000001578883E-3</v>
      </c>
    </row>
    <row r="32" spans="1:29" x14ac:dyDescent="0.25">
      <c r="A32" s="6" t="s">
        <v>370</v>
      </c>
      <c r="B32" s="6" t="s">
        <v>319</v>
      </c>
      <c r="C32" s="6" t="s">
        <v>13</v>
      </c>
      <c r="D32" s="6" t="s">
        <v>194</v>
      </c>
      <c r="E32" s="4">
        <v>20</v>
      </c>
      <c r="F32" s="6" t="s">
        <v>191</v>
      </c>
      <c r="G32" s="6" t="s">
        <v>468</v>
      </c>
      <c r="H32" s="4">
        <v>2021</v>
      </c>
      <c r="I32" s="4">
        <v>2</v>
      </c>
      <c r="J32" s="6" t="s">
        <v>469</v>
      </c>
      <c r="K32" s="4">
        <v>4</v>
      </c>
      <c r="L32" s="6" t="s">
        <v>470</v>
      </c>
      <c r="M32" s="6" t="s">
        <v>471</v>
      </c>
      <c r="N32" s="6" t="s">
        <v>410</v>
      </c>
      <c r="O32" s="4">
        <v>4</v>
      </c>
      <c r="P32" s="6" t="s">
        <v>472</v>
      </c>
      <c r="Q32" s="4">
        <v>10</v>
      </c>
      <c r="R32" s="6" t="s">
        <v>473</v>
      </c>
      <c r="S32" s="4" t="b">
        <v>0</v>
      </c>
      <c r="T32" s="56">
        <v>3809418.24</v>
      </c>
      <c r="U32" s="56">
        <v>5039971.96</v>
      </c>
      <c r="V32" s="38">
        <v>1.323</v>
      </c>
      <c r="W32" s="35">
        <v>1569.3</v>
      </c>
      <c r="X32" s="42">
        <f>VLOOKUP(VW_PREMIO_IV[[#This Row],[TIPO]],$AL$5:$AM$16,2,0)</f>
        <v>9</v>
      </c>
      <c r="Y32" s="35" t="str">
        <f>IF(VW_PREMIO_IV[[#This Row],[EQUIPE]]="Gerentes",VLOOKUP(VW_PREMIO_IV[[#This Row],[COBERTURA]],VALORES_IV_GER[],VW_PREMIO_IV[[#This Row],[Col Valor]],1),"")</f>
        <v/>
      </c>
      <c r="Z32" s="35" t="str">
        <f>IF(VW_PREMIO_IV[[#This Row],[EQUIPE]]="Especialidade (ESP)",VLOOKUP(VW_PREMIO_IV[[#This Row],[COBERTURA]],VALORES_IV_ESP[],VW_PREMIO_IV[[#This Row],[Col Valor]],1),"")</f>
        <v/>
      </c>
      <c r="AA32" s="35">
        <f>IF(VW_PREMIO_IV[[#This Row],[EQUIPE]]="Hospitalar (HSP)",VLOOKUP(VW_PREMIO_IV[[#This Row],[COBERTURA]],VALORES_IV_HSP[],VW_PREMIO_IV[[#This Row],[Col Valor]],1),"")</f>
        <v>1569.3039000000001</v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-3.9000000001578883E-3</v>
      </c>
    </row>
    <row r="33" spans="1:29" x14ac:dyDescent="0.25">
      <c r="A33" s="6" t="s">
        <v>370</v>
      </c>
      <c r="B33" s="6" t="s">
        <v>319</v>
      </c>
      <c r="C33" s="6" t="s">
        <v>28</v>
      </c>
      <c r="D33" s="6" t="s">
        <v>195</v>
      </c>
      <c r="E33" s="4">
        <v>10</v>
      </c>
      <c r="F33" s="6" t="s">
        <v>196</v>
      </c>
      <c r="G33" s="6" t="s">
        <v>468</v>
      </c>
      <c r="H33" s="4">
        <v>2021</v>
      </c>
      <c r="I33" s="4">
        <v>2</v>
      </c>
      <c r="J33" s="6" t="s">
        <v>469</v>
      </c>
      <c r="K33" s="4">
        <v>4</v>
      </c>
      <c r="L33" s="6" t="s">
        <v>470</v>
      </c>
      <c r="M33" s="6" t="s">
        <v>471</v>
      </c>
      <c r="N33" s="6" t="s">
        <v>410</v>
      </c>
      <c r="O33" s="4">
        <v>4</v>
      </c>
      <c r="P33" s="6" t="s">
        <v>472</v>
      </c>
      <c r="Q33" s="4">
        <v>10</v>
      </c>
      <c r="R33" s="6" t="s">
        <v>473</v>
      </c>
      <c r="S33" s="4" t="b">
        <v>0</v>
      </c>
      <c r="T33" s="56">
        <v>3809418.24</v>
      </c>
      <c r="U33" s="56">
        <v>5039971.96</v>
      </c>
      <c r="V33" s="38">
        <v>1.323</v>
      </c>
      <c r="W33" s="35">
        <v>1568.35</v>
      </c>
      <c r="X33" s="42">
        <f>VLOOKUP(VW_PREMIO_IV[[#This Row],[TIPO]],$AL$5:$AM$16,2,0)</f>
        <v>9</v>
      </c>
      <c r="Y33" s="35" t="str">
        <f>IF(VW_PREMIO_IV[[#This Row],[EQUIPE]]="Gerentes",VLOOKUP(VW_PREMIO_IV[[#This Row],[COBERTURA]],VALORES_IV_GER[],VW_PREMIO_IV[[#This Row],[Col Valor]],1),"")</f>
        <v/>
      </c>
      <c r="Z33" s="35">
        <f>IF(VW_PREMIO_IV[[#This Row],[EQUIPE]]="Especialidade (ESP)",VLOOKUP(VW_PREMIO_IV[[#This Row],[COBERTURA]],VALORES_IV_ESP[],VW_PREMIO_IV[[#This Row],[Col Valor]],1),"")</f>
        <v>1568.3490999999999</v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9.0000000000145519E-4</v>
      </c>
    </row>
    <row r="34" spans="1:29" x14ac:dyDescent="0.25">
      <c r="A34" s="6" t="s">
        <v>370</v>
      </c>
      <c r="B34" s="6" t="s">
        <v>319</v>
      </c>
      <c r="C34" s="6" t="s">
        <v>29</v>
      </c>
      <c r="D34" s="6" t="s">
        <v>197</v>
      </c>
      <c r="E34" s="4">
        <v>30</v>
      </c>
      <c r="F34" s="6" t="s">
        <v>198</v>
      </c>
      <c r="G34" s="6" t="s">
        <v>468</v>
      </c>
      <c r="H34" s="4">
        <v>2021</v>
      </c>
      <c r="I34" s="4">
        <v>2</v>
      </c>
      <c r="J34" s="6" t="s">
        <v>469</v>
      </c>
      <c r="K34" s="4">
        <v>4</v>
      </c>
      <c r="L34" s="6" t="s">
        <v>470</v>
      </c>
      <c r="M34" s="6" t="s">
        <v>471</v>
      </c>
      <c r="N34" s="6" t="s">
        <v>410</v>
      </c>
      <c r="O34" s="4">
        <v>4</v>
      </c>
      <c r="P34" s="6" t="s">
        <v>472</v>
      </c>
      <c r="Q34" s="4">
        <v>10</v>
      </c>
      <c r="R34" s="6" t="s">
        <v>473</v>
      </c>
      <c r="S34" s="4" t="b">
        <v>0</v>
      </c>
      <c r="T34" s="56">
        <v>3809418.24</v>
      </c>
      <c r="U34" s="56">
        <v>5039971.96</v>
      </c>
      <c r="V34" s="38">
        <v>1.323</v>
      </c>
      <c r="W34" s="35">
        <v>1569.3</v>
      </c>
      <c r="X34" s="42">
        <f>VLOOKUP(VW_PREMIO_IV[[#This Row],[TIPO]],$AL$5:$AM$16,2,0)</f>
        <v>9</v>
      </c>
      <c r="Y34" s="35" t="str">
        <f>IF(VW_PREMIO_IV[[#This Row],[EQUIPE]]="Gerentes",VLOOKUP(VW_PREMIO_IV[[#This Row],[COBERTURA]],VALORES_IV_GER[],VW_PREMIO_IV[[#This Row],[Col Valor]],1),"")</f>
        <v/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>
        <f>IF(VW_PREMIO_IV[[#This Row],[EQUIPE]]="Misto (EMH)",VLOOKUP(VW_PREMIO_IV[[#This Row],[COBERTURA]],VALORES_IV_EMH[],VW_PREMIO_IV[[#This Row],[Col Valor]],1),"")</f>
        <v>1569.3039000000001</v>
      </c>
      <c r="AC34" s="35">
        <f>VW_PREMIO_IV[[#This Row],[PREMIO]]-SUM(VW_PREMIO_IV[[#This Row],[Check Gerente]:[Check EMH]])</f>
        <v>-3.9000000001578883E-3</v>
      </c>
    </row>
    <row r="35" spans="1:29" x14ac:dyDescent="0.25">
      <c r="A35" s="6" t="s">
        <v>370</v>
      </c>
      <c r="B35" s="6" t="s">
        <v>319</v>
      </c>
      <c r="C35" s="6" t="s">
        <v>30</v>
      </c>
      <c r="D35" s="6" t="s">
        <v>203</v>
      </c>
      <c r="E35" s="4">
        <v>10</v>
      </c>
      <c r="F35" s="6" t="s">
        <v>196</v>
      </c>
      <c r="G35" s="6" t="s">
        <v>468</v>
      </c>
      <c r="H35" s="4">
        <v>2021</v>
      </c>
      <c r="I35" s="4">
        <v>2</v>
      </c>
      <c r="J35" s="6" t="s">
        <v>469</v>
      </c>
      <c r="K35" s="4">
        <v>4</v>
      </c>
      <c r="L35" s="6" t="s">
        <v>470</v>
      </c>
      <c r="M35" s="6" t="s">
        <v>471</v>
      </c>
      <c r="N35" s="6" t="s">
        <v>410</v>
      </c>
      <c r="O35" s="4">
        <v>4</v>
      </c>
      <c r="P35" s="6" t="s">
        <v>472</v>
      </c>
      <c r="Q35" s="4">
        <v>10</v>
      </c>
      <c r="R35" s="6" t="s">
        <v>473</v>
      </c>
      <c r="S35" s="4" t="b">
        <v>0</v>
      </c>
      <c r="T35" s="56">
        <v>3809418.24</v>
      </c>
      <c r="U35" s="56">
        <v>5039971.96</v>
      </c>
      <c r="V35" s="38">
        <v>1.323</v>
      </c>
      <c r="W35" s="35">
        <v>1568.35</v>
      </c>
      <c r="X35" s="42">
        <f>VLOOKUP(VW_PREMIO_IV[[#This Row],[TIPO]],$AL$5:$AM$16,2,0)</f>
        <v>9</v>
      </c>
      <c r="Y35" s="35" t="str">
        <f>IF(VW_PREMIO_IV[[#This Row],[EQUIPE]]="Gerentes",VLOOKUP(VW_PREMIO_IV[[#This Row],[COBERTURA]],VALORES_IV_GER[],VW_PREMIO_IV[[#This Row],[Col Valor]],1),"")</f>
        <v/>
      </c>
      <c r="Z35" s="35">
        <f>IF(VW_PREMIO_IV[[#This Row],[EQUIPE]]="Especialidade (ESP)",VLOOKUP(VW_PREMIO_IV[[#This Row],[COBERTURA]],VALORES_IV_ESP[],VW_PREMIO_IV[[#This Row],[Col Valor]],1),"")</f>
        <v>1568.3490999999999</v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9.0000000000145519E-4</v>
      </c>
    </row>
    <row r="36" spans="1:29" x14ac:dyDescent="0.25">
      <c r="A36" s="6" t="s">
        <v>370</v>
      </c>
      <c r="B36" s="6" t="s">
        <v>319</v>
      </c>
      <c r="C36" s="6" t="s">
        <v>14</v>
      </c>
      <c r="D36" s="6" t="s">
        <v>204</v>
      </c>
      <c r="E36" s="4">
        <v>20</v>
      </c>
      <c r="F36" s="6" t="s">
        <v>191</v>
      </c>
      <c r="G36" s="6" t="s">
        <v>468</v>
      </c>
      <c r="H36" s="4">
        <v>2021</v>
      </c>
      <c r="I36" s="4">
        <v>2</v>
      </c>
      <c r="J36" s="6" t="s">
        <v>469</v>
      </c>
      <c r="K36" s="4">
        <v>4</v>
      </c>
      <c r="L36" s="6" t="s">
        <v>470</v>
      </c>
      <c r="M36" s="6" t="s">
        <v>471</v>
      </c>
      <c r="N36" s="6" t="s">
        <v>410</v>
      </c>
      <c r="O36" s="4">
        <v>4</v>
      </c>
      <c r="P36" s="6" t="s">
        <v>472</v>
      </c>
      <c r="Q36" s="4">
        <v>10</v>
      </c>
      <c r="R36" s="6" t="s">
        <v>473</v>
      </c>
      <c r="S36" s="4" t="b">
        <v>0</v>
      </c>
      <c r="T36" s="56">
        <v>3809418.24</v>
      </c>
      <c r="U36" s="56">
        <v>5039971.96</v>
      </c>
      <c r="V36" s="38">
        <v>1.323</v>
      </c>
      <c r="W36" s="35">
        <v>1569.3</v>
      </c>
      <c r="X36" s="42">
        <f>VLOOKUP(VW_PREMIO_IV[[#This Row],[TIPO]],$AL$5:$AM$16,2,0)</f>
        <v>9</v>
      </c>
      <c r="Y36" s="35" t="str">
        <f>IF(VW_PREMIO_IV[[#This Row],[EQUIPE]]="Gerentes",VLOOKUP(VW_PREMIO_IV[[#This Row],[COBERTURA]],VALORES_IV_GER[],VW_PREMIO_IV[[#This Row],[Col Valor]],1),"")</f>
        <v/>
      </c>
      <c r="Z36" s="35" t="str">
        <f>IF(VW_PREMIO_IV[[#This Row],[EQUIPE]]="Especialidade (ESP)",VLOOKUP(VW_PREMIO_IV[[#This Row],[COBERTURA]],VALORES_IV_ESP[],VW_PREMIO_IV[[#This Row],[Col Valor]],1),"")</f>
        <v/>
      </c>
      <c r="AA36" s="35">
        <f>IF(VW_PREMIO_IV[[#This Row],[EQUIPE]]="Hospitalar (HSP)",VLOOKUP(VW_PREMIO_IV[[#This Row],[COBERTURA]],VALORES_IV_HSP[],VW_PREMIO_IV[[#This Row],[Col Valor]],1),"")</f>
        <v>1569.3039000000001</v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-3.9000000001578883E-3</v>
      </c>
    </row>
    <row r="37" spans="1:29" x14ac:dyDescent="0.25">
      <c r="A37" s="6" t="s">
        <v>370</v>
      </c>
      <c r="B37" s="6" t="s">
        <v>319</v>
      </c>
      <c r="C37" s="6" t="s">
        <v>15</v>
      </c>
      <c r="D37" s="6" t="s">
        <v>205</v>
      </c>
      <c r="E37" s="4">
        <v>30</v>
      </c>
      <c r="F37" s="6" t="s">
        <v>198</v>
      </c>
      <c r="G37" s="6" t="s">
        <v>468</v>
      </c>
      <c r="H37" s="4">
        <v>2021</v>
      </c>
      <c r="I37" s="4">
        <v>2</v>
      </c>
      <c r="J37" s="6" t="s">
        <v>469</v>
      </c>
      <c r="K37" s="4">
        <v>4</v>
      </c>
      <c r="L37" s="6" t="s">
        <v>470</v>
      </c>
      <c r="M37" s="6" t="s">
        <v>471</v>
      </c>
      <c r="N37" s="6" t="s">
        <v>410</v>
      </c>
      <c r="O37" s="4">
        <v>4</v>
      </c>
      <c r="P37" s="6" t="s">
        <v>472</v>
      </c>
      <c r="Q37" s="4">
        <v>10</v>
      </c>
      <c r="R37" s="6" t="s">
        <v>473</v>
      </c>
      <c r="S37" s="4" t="b">
        <v>0</v>
      </c>
      <c r="T37" s="56">
        <v>3809418.24</v>
      </c>
      <c r="U37" s="56">
        <v>5039971.96</v>
      </c>
      <c r="V37" s="38">
        <v>1.323</v>
      </c>
      <c r="W37" s="35">
        <v>1569.3</v>
      </c>
      <c r="X37" s="42">
        <f>VLOOKUP(VW_PREMIO_IV[[#This Row],[TIPO]],$AL$5:$AM$16,2,0)</f>
        <v>9</v>
      </c>
      <c r="Y37" s="35" t="str">
        <f>IF(VW_PREMIO_IV[[#This Row],[EQUIPE]]="Gerentes",VLOOKUP(VW_PREMIO_IV[[#This Row],[COBERTURA]],VALORES_IV_GER[],VW_PREMIO_IV[[#This Row],[Col Valor]],1),"")</f>
        <v/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>
        <f>IF(VW_PREMIO_IV[[#This Row],[EQUIPE]]="Misto (EMH)",VLOOKUP(VW_PREMIO_IV[[#This Row],[COBERTURA]],VALORES_IV_EMH[],VW_PREMIO_IV[[#This Row],[Col Valor]],1),"")</f>
        <v>1569.3039000000001</v>
      </c>
      <c r="AC37" s="35">
        <f>VW_PREMIO_IV[[#This Row],[PREMIO]]-SUM(VW_PREMIO_IV[[#This Row],[Check Gerente]:[Check EMH]])</f>
        <v>-3.9000000001578883E-3</v>
      </c>
    </row>
    <row r="38" spans="1:29" x14ac:dyDescent="0.25">
      <c r="A38" s="6" t="s">
        <v>370</v>
      </c>
      <c r="B38" s="6" t="s">
        <v>319</v>
      </c>
      <c r="C38" s="6" t="s">
        <v>31</v>
      </c>
      <c r="D38" s="6" t="s">
        <v>206</v>
      </c>
      <c r="E38" s="4">
        <v>10</v>
      </c>
      <c r="F38" s="6" t="s">
        <v>196</v>
      </c>
      <c r="G38" s="6" t="s">
        <v>468</v>
      </c>
      <c r="H38" s="4">
        <v>2021</v>
      </c>
      <c r="I38" s="4">
        <v>2</v>
      </c>
      <c r="J38" s="6" t="s">
        <v>469</v>
      </c>
      <c r="K38" s="4">
        <v>4</v>
      </c>
      <c r="L38" s="6" t="s">
        <v>470</v>
      </c>
      <c r="M38" s="6" t="s">
        <v>471</v>
      </c>
      <c r="N38" s="6" t="s">
        <v>410</v>
      </c>
      <c r="O38" s="4">
        <v>4</v>
      </c>
      <c r="P38" s="6" t="s">
        <v>472</v>
      </c>
      <c r="Q38" s="4">
        <v>10</v>
      </c>
      <c r="R38" s="6" t="s">
        <v>473</v>
      </c>
      <c r="S38" s="4" t="b">
        <v>0</v>
      </c>
      <c r="T38" s="56">
        <v>3809418.24</v>
      </c>
      <c r="U38" s="56">
        <v>5039971.96</v>
      </c>
      <c r="V38" s="38">
        <v>1.323</v>
      </c>
      <c r="W38" s="35">
        <v>1568.35</v>
      </c>
      <c r="X38" s="42">
        <f>VLOOKUP(VW_PREMIO_IV[[#This Row],[TIPO]],$AL$5:$AM$16,2,0)</f>
        <v>9</v>
      </c>
      <c r="Y38" s="35" t="str">
        <f>IF(VW_PREMIO_IV[[#This Row],[EQUIPE]]="Gerentes",VLOOKUP(VW_PREMIO_IV[[#This Row],[COBERTURA]],VALORES_IV_GER[],VW_PREMIO_IV[[#This Row],[Col Valor]],1),"")</f>
        <v/>
      </c>
      <c r="Z38" s="35">
        <f>IF(VW_PREMIO_IV[[#This Row],[EQUIPE]]="Especialidade (ESP)",VLOOKUP(VW_PREMIO_IV[[#This Row],[COBERTURA]],VALORES_IV_ESP[],VW_PREMIO_IV[[#This Row],[Col Valor]],1),"")</f>
        <v>1568.3490999999999</v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9.0000000000145519E-4</v>
      </c>
    </row>
    <row r="39" spans="1:29" x14ac:dyDescent="0.25">
      <c r="A39" s="6" t="s">
        <v>370</v>
      </c>
      <c r="B39" s="6" t="s">
        <v>319</v>
      </c>
      <c r="C39" s="6" t="s">
        <v>16</v>
      </c>
      <c r="D39" s="6" t="s">
        <v>207</v>
      </c>
      <c r="E39" s="4">
        <v>20</v>
      </c>
      <c r="F39" s="6" t="s">
        <v>191</v>
      </c>
      <c r="G39" s="6" t="s">
        <v>468</v>
      </c>
      <c r="H39" s="4">
        <v>2021</v>
      </c>
      <c r="I39" s="4">
        <v>2</v>
      </c>
      <c r="J39" s="6" t="s">
        <v>469</v>
      </c>
      <c r="K39" s="4">
        <v>4</v>
      </c>
      <c r="L39" s="6" t="s">
        <v>470</v>
      </c>
      <c r="M39" s="6" t="s">
        <v>471</v>
      </c>
      <c r="N39" s="6" t="s">
        <v>410</v>
      </c>
      <c r="O39" s="4">
        <v>4</v>
      </c>
      <c r="P39" s="6" t="s">
        <v>472</v>
      </c>
      <c r="Q39" s="4">
        <v>10</v>
      </c>
      <c r="R39" s="6" t="s">
        <v>473</v>
      </c>
      <c r="S39" s="4" t="b">
        <v>0</v>
      </c>
      <c r="T39" s="56">
        <v>3809418.24</v>
      </c>
      <c r="U39" s="56">
        <v>5039971.96</v>
      </c>
      <c r="V39" s="38">
        <v>1.323</v>
      </c>
      <c r="W39" s="35">
        <v>1569.3</v>
      </c>
      <c r="X39" s="42">
        <f>VLOOKUP(VW_PREMIO_IV[[#This Row],[TIPO]],$AL$5:$AM$16,2,0)</f>
        <v>9</v>
      </c>
      <c r="Y39" s="35" t="str">
        <f>IF(VW_PREMIO_IV[[#This Row],[EQUIPE]]="Gerentes",VLOOKUP(VW_PREMIO_IV[[#This Row],[COBERTURA]],VALORES_IV_GER[],VW_PREMIO_IV[[#This Row],[Col Valor]],1),"")</f>
        <v/>
      </c>
      <c r="Z39" s="35" t="str">
        <f>IF(VW_PREMIO_IV[[#This Row],[EQUIPE]]="Especialidade (ESP)",VLOOKUP(VW_PREMIO_IV[[#This Row],[COBERTURA]],VALORES_IV_ESP[],VW_PREMIO_IV[[#This Row],[Col Valor]],1),"")</f>
        <v/>
      </c>
      <c r="AA39" s="35">
        <f>IF(VW_PREMIO_IV[[#This Row],[EQUIPE]]="Hospitalar (HSP)",VLOOKUP(VW_PREMIO_IV[[#This Row],[COBERTURA]],VALORES_IV_HSP[],VW_PREMIO_IV[[#This Row],[Col Valor]],1),"")</f>
        <v>1569.3039000000001</v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-3.9000000001578883E-3</v>
      </c>
    </row>
    <row r="40" spans="1:29" x14ac:dyDescent="0.25">
      <c r="A40" s="6" t="s">
        <v>370</v>
      </c>
      <c r="B40" s="6" t="s">
        <v>319</v>
      </c>
      <c r="C40" s="6" t="s">
        <v>18</v>
      </c>
      <c r="D40" s="6" t="s">
        <v>209</v>
      </c>
      <c r="E40" s="4">
        <v>20</v>
      </c>
      <c r="F40" s="6" t="s">
        <v>191</v>
      </c>
      <c r="G40" s="6" t="s">
        <v>468</v>
      </c>
      <c r="H40" s="4">
        <v>2021</v>
      </c>
      <c r="I40" s="4">
        <v>2</v>
      </c>
      <c r="J40" s="6" t="s">
        <v>469</v>
      </c>
      <c r="K40" s="4">
        <v>4</v>
      </c>
      <c r="L40" s="6" t="s">
        <v>470</v>
      </c>
      <c r="M40" s="6" t="s">
        <v>471</v>
      </c>
      <c r="N40" s="6" t="s">
        <v>410</v>
      </c>
      <c r="O40" s="4">
        <v>4</v>
      </c>
      <c r="P40" s="6" t="s">
        <v>472</v>
      </c>
      <c r="Q40" s="4">
        <v>10</v>
      </c>
      <c r="R40" s="6" t="s">
        <v>473</v>
      </c>
      <c r="S40" s="4" t="b">
        <v>0</v>
      </c>
      <c r="T40" s="56">
        <v>3809418.24</v>
      </c>
      <c r="U40" s="56">
        <v>5039971.96</v>
      </c>
      <c r="V40" s="38">
        <v>1.323</v>
      </c>
      <c r="W40" s="35">
        <v>1569.3</v>
      </c>
      <c r="X40" s="42">
        <f>VLOOKUP(VW_PREMIO_IV[[#This Row],[TIPO]],$AL$5:$AM$16,2,0)</f>
        <v>9</v>
      </c>
      <c r="Y40" s="35" t="str">
        <f>IF(VW_PREMIO_IV[[#This Row],[EQUIPE]]="Gerentes",VLOOKUP(VW_PREMIO_IV[[#This Row],[COBERTURA]],VALORES_IV_GER[],VW_PREMIO_IV[[#This Row],[Col Valor]],1),"")</f>
        <v/>
      </c>
      <c r="Z40" s="35" t="str">
        <f>IF(VW_PREMIO_IV[[#This Row],[EQUIPE]]="Especialidade (ESP)",VLOOKUP(VW_PREMIO_IV[[#This Row],[COBERTURA]],VALORES_IV_ESP[],VW_PREMIO_IV[[#This Row],[Col Valor]],1),"")</f>
        <v/>
      </c>
      <c r="AA40" s="35">
        <f>IF(VW_PREMIO_IV[[#This Row],[EQUIPE]]="Hospitalar (HSP)",VLOOKUP(VW_PREMIO_IV[[#This Row],[COBERTURA]],VALORES_IV_HSP[],VW_PREMIO_IV[[#This Row],[Col Valor]],1),"")</f>
        <v>1569.3039000000001</v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-3.9000000001578883E-3</v>
      </c>
    </row>
    <row r="41" spans="1:29" x14ac:dyDescent="0.25">
      <c r="A41" s="6" t="s">
        <v>370</v>
      </c>
      <c r="B41" s="6" t="s">
        <v>319</v>
      </c>
      <c r="C41" s="6" t="s">
        <v>19</v>
      </c>
      <c r="D41" s="6" t="s">
        <v>210</v>
      </c>
      <c r="E41" s="4">
        <v>20</v>
      </c>
      <c r="F41" s="6" t="s">
        <v>191</v>
      </c>
      <c r="G41" s="6" t="s">
        <v>468</v>
      </c>
      <c r="H41" s="4">
        <v>2021</v>
      </c>
      <c r="I41" s="4">
        <v>2</v>
      </c>
      <c r="J41" s="6" t="s">
        <v>469</v>
      </c>
      <c r="K41" s="4">
        <v>4</v>
      </c>
      <c r="L41" s="6" t="s">
        <v>470</v>
      </c>
      <c r="M41" s="6" t="s">
        <v>471</v>
      </c>
      <c r="N41" s="6" t="s">
        <v>410</v>
      </c>
      <c r="O41" s="4">
        <v>4</v>
      </c>
      <c r="P41" s="6" t="s">
        <v>472</v>
      </c>
      <c r="Q41" s="4">
        <v>10</v>
      </c>
      <c r="R41" s="6" t="s">
        <v>473</v>
      </c>
      <c r="S41" s="4" t="b">
        <v>0</v>
      </c>
      <c r="T41" s="56">
        <v>3809418.24</v>
      </c>
      <c r="U41" s="56">
        <v>5039971.96</v>
      </c>
      <c r="V41" s="38">
        <v>1.323</v>
      </c>
      <c r="W41" s="35">
        <v>1569.3</v>
      </c>
      <c r="X41" s="42">
        <f>VLOOKUP(VW_PREMIO_IV[[#This Row],[TIPO]],$AL$5:$AM$16,2,0)</f>
        <v>9</v>
      </c>
      <c r="Y41" s="35" t="str">
        <f>IF(VW_PREMIO_IV[[#This Row],[EQUIPE]]="Gerentes",VLOOKUP(VW_PREMIO_IV[[#This Row],[COBERTURA]],VALORES_IV_GER[],VW_PREMIO_IV[[#This Row],[Col Valor]],1),"")</f>
        <v/>
      </c>
      <c r="Z41" s="35" t="str">
        <f>IF(VW_PREMIO_IV[[#This Row],[EQUIPE]]="Especialidade (ESP)",VLOOKUP(VW_PREMIO_IV[[#This Row],[COBERTURA]],VALORES_IV_ESP[],VW_PREMIO_IV[[#This Row],[Col Valor]],1),"")</f>
        <v/>
      </c>
      <c r="AA41" s="35">
        <f>IF(VW_PREMIO_IV[[#This Row],[EQUIPE]]="Hospitalar (HSP)",VLOOKUP(VW_PREMIO_IV[[#This Row],[COBERTURA]],VALORES_IV_HSP[],VW_PREMIO_IV[[#This Row],[Col Valor]],1),"")</f>
        <v>1569.3039000000001</v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-3.9000000001578883E-3</v>
      </c>
    </row>
    <row r="42" spans="1:29" x14ac:dyDescent="0.25">
      <c r="A42" s="6" t="s">
        <v>370</v>
      </c>
      <c r="B42" s="6" t="s">
        <v>319</v>
      </c>
      <c r="C42" s="6" t="s">
        <v>20</v>
      </c>
      <c r="D42" s="6" t="s">
        <v>211</v>
      </c>
      <c r="E42" s="4">
        <v>20</v>
      </c>
      <c r="F42" s="6" t="s">
        <v>191</v>
      </c>
      <c r="G42" s="6" t="s">
        <v>468</v>
      </c>
      <c r="H42" s="4">
        <v>2021</v>
      </c>
      <c r="I42" s="4">
        <v>2</v>
      </c>
      <c r="J42" s="6" t="s">
        <v>469</v>
      </c>
      <c r="K42" s="4">
        <v>4</v>
      </c>
      <c r="L42" s="6" t="s">
        <v>470</v>
      </c>
      <c r="M42" s="6" t="s">
        <v>471</v>
      </c>
      <c r="N42" s="6" t="s">
        <v>410</v>
      </c>
      <c r="O42" s="4">
        <v>4</v>
      </c>
      <c r="P42" s="6" t="s">
        <v>472</v>
      </c>
      <c r="Q42" s="4">
        <v>10</v>
      </c>
      <c r="R42" s="6" t="s">
        <v>473</v>
      </c>
      <c r="S42" s="4" t="b">
        <v>0</v>
      </c>
      <c r="T42" s="56">
        <v>3809418.24</v>
      </c>
      <c r="U42" s="56">
        <v>5039971.96</v>
      </c>
      <c r="V42" s="38">
        <v>1.323</v>
      </c>
      <c r="W42" s="35">
        <v>1569.3</v>
      </c>
      <c r="X42" s="42">
        <f>VLOOKUP(VW_PREMIO_IV[[#This Row],[TIPO]],$AL$5:$AM$16,2,0)</f>
        <v>9</v>
      </c>
      <c r="Y42" s="35" t="str">
        <f>IF(VW_PREMIO_IV[[#This Row],[EQUIPE]]="Gerentes",VLOOKUP(VW_PREMIO_IV[[#This Row],[COBERTURA]],VALORES_IV_GER[],VW_PREMIO_IV[[#This Row],[Col Valor]],1),"")</f>
        <v/>
      </c>
      <c r="Z42" s="35" t="str">
        <f>IF(VW_PREMIO_IV[[#This Row],[EQUIPE]]="Especialidade (ESP)",VLOOKUP(VW_PREMIO_IV[[#This Row],[COBERTURA]],VALORES_IV_ESP[],VW_PREMIO_IV[[#This Row],[Col Valor]],1),"")</f>
        <v/>
      </c>
      <c r="AA42" s="35">
        <f>IF(VW_PREMIO_IV[[#This Row],[EQUIPE]]="Hospitalar (HSP)",VLOOKUP(VW_PREMIO_IV[[#This Row],[COBERTURA]],VALORES_IV_HSP[],VW_PREMIO_IV[[#This Row],[Col Valor]],1),"")</f>
        <v>1569.3039000000001</v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-3.9000000001578883E-3</v>
      </c>
    </row>
    <row r="43" spans="1:29" x14ac:dyDescent="0.25">
      <c r="A43" s="6" t="s">
        <v>370</v>
      </c>
      <c r="B43" s="6" t="s">
        <v>319</v>
      </c>
      <c r="C43" s="6" t="s">
        <v>21</v>
      </c>
      <c r="D43" s="6" t="s">
        <v>214</v>
      </c>
      <c r="E43" s="4">
        <v>20</v>
      </c>
      <c r="F43" s="6" t="s">
        <v>191</v>
      </c>
      <c r="G43" s="6" t="s">
        <v>468</v>
      </c>
      <c r="H43" s="4">
        <v>2021</v>
      </c>
      <c r="I43" s="4">
        <v>2</v>
      </c>
      <c r="J43" s="6" t="s">
        <v>469</v>
      </c>
      <c r="K43" s="4">
        <v>4</v>
      </c>
      <c r="L43" s="6" t="s">
        <v>470</v>
      </c>
      <c r="M43" s="6" t="s">
        <v>471</v>
      </c>
      <c r="N43" s="6" t="s">
        <v>410</v>
      </c>
      <c r="O43" s="4">
        <v>4</v>
      </c>
      <c r="P43" s="6" t="s">
        <v>472</v>
      </c>
      <c r="Q43" s="4">
        <v>10</v>
      </c>
      <c r="R43" s="6" t="s">
        <v>473</v>
      </c>
      <c r="S43" s="4" t="b">
        <v>0</v>
      </c>
      <c r="T43" s="56">
        <v>3809418.24</v>
      </c>
      <c r="U43" s="56">
        <v>5039971.96</v>
      </c>
      <c r="V43" s="38">
        <v>1.323</v>
      </c>
      <c r="W43" s="35">
        <v>1569.3</v>
      </c>
      <c r="X43" s="42">
        <f>VLOOKUP(VW_PREMIO_IV[[#This Row],[TIPO]],$AL$5:$AM$16,2,0)</f>
        <v>9</v>
      </c>
      <c r="Y43" s="35" t="str">
        <f>IF(VW_PREMIO_IV[[#This Row],[EQUIPE]]="Gerentes",VLOOKUP(VW_PREMIO_IV[[#This Row],[COBERTURA]],VALORES_IV_GER[],VW_PREMIO_IV[[#This Row],[Col Valor]],1),"")</f>
        <v/>
      </c>
      <c r="Z43" s="35" t="str">
        <f>IF(VW_PREMIO_IV[[#This Row],[EQUIPE]]="Especialidade (ESP)",VLOOKUP(VW_PREMIO_IV[[#This Row],[COBERTURA]],VALORES_IV_ESP[],VW_PREMIO_IV[[#This Row],[Col Valor]],1),"")</f>
        <v/>
      </c>
      <c r="AA43" s="35">
        <f>IF(VW_PREMIO_IV[[#This Row],[EQUIPE]]="Hospitalar (HSP)",VLOOKUP(VW_PREMIO_IV[[#This Row],[COBERTURA]],VALORES_IV_HSP[],VW_PREMIO_IV[[#This Row],[Col Valor]],1),"")</f>
        <v>1569.3039000000001</v>
      </c>
      <c r="AB43" s="35" t="str">
        <f>IF(VW_PREMIO_IV[[#This Row],[EQUIPE]]="Misto (EMH)",VLOOKUP(VW_PREMIO_IV[[#This Row],[COBERTURA]],VALORES_IV_EMH[],VW_PREMIO_IV[[#This Row],[Col Valor]],1),"")</f>
        <v/>
      </c>
      <c r="AC43" s="35">
        <f>VW_PREMIO_IV[[#This Row],[PREMIO]]-SUM(VW_PREMIO_IV[[#This Row],[Check Gerente]:[Check EMH]])</f>
        <v>-3.9000000001578883E-3</v>
      </c>
    </row>
    <row r="44" spans="1:29" x14ac:dyDescent="0.25">
      <c r="A44" s="6" t="s">
        <v>370</v>
      </c>
      <c r="B44" s="6" t="s">
        <v>319</v>
      </c>
      <c r="C44" s="6" t="s">
        <v>32</v>
      </c>
      <c r="D44" s="6" t="s">
        <v>215</v>
      </c>
      <c r="E44" s="4">
        <v>10</v>
      </c>
      <c r="F44" s="6" t="s">
        <v>196</v>
      </c>
      <c r="G44" s="6" t="s">
        <v>468</v>
      </c>
      <c r="H44" s="4">
        <v>2021</v>
      </c>
      <c r="I44" s="4">
        <v>2</v>
      </c>
      <c r="J44" s="6" t="s">
        <v>469</v>
      </c>
      <c r="K44" s="4">
        <v>4</v>
      </c>
      <c r="L44" s="6" t="s">
        <v>470</v>
      </c>
      <c r="M44" s="6" t="s">
        <v>471</v>
      </c>
      <c r="N44" s="6" t="s">
        <v>410</v>
      </c>
      <c r="O44" s="4">
        <v>4</v>
      </c>
      <c r="P44" s="6" t="s">
        <v>472</v>
      </c>
      <c r="Q44" s="4">
        <v>10</v>
      </c>
      <c r="R44" s="6" t="s">
        <v>473</v>
      </c>
      <c r="S44" s="4" t="b">
        <v>0</v>
      </c>
      <c r="T44" s="56">
        <v>3809418.24</v>
      </c>
      <c r="U44" s="56">
        <v>5039971.96</v>
      </c>
      <c r="V44" s="38">
        <v>1.323</v>
      </c>
      <c r="W44" s="35">
        <v>1568.35</v>
      </c>
      <c r="X44" s="42">
        <f>VLOOKUP(VW_PREMIO_IV[[#This Row],[TIPO]],$AL$5:$AM$16,2,0)</f>
        <v>9</v>
      </c>
      <c r="Y44" s="35" t="str">
        <f>IF(VW_PREMIO_IV[[#This Row],[EQUIPE]]="Gerentes",VLOOKUP(VW_PREMIO_IV[[#This Row],[COBERTURA]],VALORES_IV_GER[],VW_PREMIO_IV[[#This Row],[Col Valor]],1),"")</f>
        <v/>
      </c>
      <c r="Z44" s="35">
        <f>IF(VW_PREMIO_IV[[#This Row],[EQUIPE]]="Especialidade (ESP)",VLOOKUP(VW_PREMIO_IV[[#This Row],[COBERTURA]],VALORES_IV_ESP[],VW_PREMIO_IV[[#This Row],[Col Valor]],1),"")</f>
        <v>1568.3490999999999</v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9.0000000000145519E-4</v>
      </c>
    </row>
    <row r="45" spans="1:29" x14ac:dyDescent="0.25">
      <c r="A45" s="6" t="s">
        <v>370</v>
      </c>
      <c r="B45" s="6" t="s">
        <v>319</v>
      </c>
      <c r="C45" s="6" t="s">
        <v>22</v>
      </c>
      <c r="D45" s="6" t="s">
        <v>250</v>
      </c>
      <c r="E45" s="4">
        <v>20</v>
      </c>
      <c r="F45" s="6" t="s">
        <v>191</v>
      </c>
      <c r="G45" s="6" t="s">
        <v>468</v>
      </c>
      <c r="H45" s="4">
        <v>2021</v>
      </c>
      <c r="I45" s="4">
        <v>2</v>
      </c>
      <c r="J45" s="6" t="s">
        <v>469</v>
      </c>
      <c r="K45" s="4">
        <v>4</v>
      </c>
      <c r="L45" s="6" t="s">
        <v>470</v>
      </c>
      <c r="M45" s="6" t="s">
        <v>471</v>
      </c>
      <c r="N45" s="6" t="s">
        <v>410</v>
      </c>
      <c r="O45" s="4">
        <v>4</v>
      </c>
      <c r="P45" s="6" t="s">
        <v>472</v>
      </c>
      <c r="Q45" s="4">
        <v>10</v>
      </c>
      <c r="R45" s="6" t="s">
        <v>473</v>
      </c>
      <c r="S45" s="4" t="b">
        <v>0</v>
      </c>
      <c r="T45" s="56">
        <v>3809418.24</v>
      </c>
      <c r="U45" s="56">
        <v>5039971.96</v>
      </c>
      <c r="V45" s="38">
        <v>1.323</v>
      </c>
      <c r="W45" s="35">
        <v>1569.3</v>
      </c>
      <c r="X45" s="42">
        <f>VLOOKUP(VW_PREMIO_IV[[#This Row],[TIPO]],$AL$5:$AM$16,2,0)</f>
        <v>9</v>
      </c>
      <c r="Y45" s="35" t="str">
        <f>IF(VW_PREMIO_IV[[#This Row],[EQUIPE]]="Gerentes",VLOOKUP(VW_PREMIO_IV[[#This Row],[COBERTURA]],VALORES_IV_GER[],VW_PREMIO_IV[[#This Row],[Col Valor]],1),"")</f>
        <v/>
      </c>
      <c r="Z45" s="35" t="str">
        <f>IF(VW_PREMIO_IV[[#This Row],[EQUIPE]]="Especialidade (ESP)",VLOOKUP(VW_PREMIO_IV[[#This Row],[COBERTURA]],VALORES_IV_ESP[],VW_PREMIO_IV[[#This Row],[Col Valor]],1),"")</f>
        <v/>
      </c>
      <c r="AA45" s="35">
        <f>IF(VW_PREMIO_IV[[#This Row],[EQUIPE]]="Hospitalar (HSP)",VLOOKUP(VW_PREMIO_IV[[#This Row],[COBERTURA]],VALORES_IV_HSP[],VW_PREMIO_IV[[#This Row],[Col Valor]],1),"")</f>
        <v>1569.3039000000001</v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-3.9000000001578883E-3</v>
      </c>
    </row>
    <row r="46" spans="1:29" x14ac:dyDescent="0.25">
      <c r="A46" s="6" t="s">
        <v>370</v>
      </c>
      <c r="B46" s="6" t="s">
        <v>319</v>
      </c>
      <c r="C46" s="6" t="s">
        <v>23</v>
      </c>
      <c r="D46" s="6" t="s">
        <v>254</v>
      </c>
      <c r="E46" s="4">
        <v>20</v>
      </c>
      <c r="F46" s="6" t="s">
        <v>191</v>
      </c>
      <c r="G46" s="6" t="s">
        <v>468</v>
      </c>
      <c r="H46" s="4">
        <v>2021</v>
      </c>
      <c r="I46" s="4">
        <v>2</v>
      </c>
      <c r="J46" s="6" t="s">
        <v>469</v>
      </c>
      <c r="K46" s="4">
        <v>4</v>
      </c>
      <c r="L46" s="6" t="s">
        <v>470</v>
      </c>
      <c r="M46" s="6" t="s">
        <v>471</v>
      </c>
      <c r="N46" s="6" t="s">
        <v>410</v>
      </c>
      <c r="O46" s="4">
        <v>4</v>
      </c>
      <c r="P46" s="6" t="s">
        <v>472</v>
      </c>
      <c r="Q46" s="4">
        <v>10</v>
      </c>
      <c r="R46" s="6" t="s">
        <v>473</v>
      </c>
      <c r="S46" s="4" t="b">
        <v>0</v>
      </c>
      <c r="T46" s="56">
        <v>3809418.24</v>
      </c>
      <c r="U46" s="56">
        <v>5039971.96</v>
      </c>
      <c r="V46" s="38">
        <v>1.323</v>
      </c>
      <c r="W46" s="35">
        <v>1569.3</v>
      </c>
      <c r="X46" s="42">
        <f>VLOOKUP(VW_PREMIO_IV[[#This Row],[TIPO]],$AL$5:$AM$16,2,0)</f>
        <v>9</v>
      </c>
      <c r="Y46" s="35" t="str">
        <f>IF(VW_PREMIO_IV[[#This Row],[EQUIPE]]="Gerentes",VLOOKUP(VW_PREMIO_IV[[#This Row],[COBERTURA]],VALORES_IV_GER[],VW_PREMIO_IV[[#This Row],[Col Valor]],1),"")</f>
        <v/>
      </c>
      <c r="Z46" s="35" t="str">
        <f>IF(VW_PREMIO_IV[[#This Row],[EQUIPE]]="Especialidade (ESP)",VLOOKUP(VW_PREMIO_IV[[#This Row],[COBERTURA]],VALORES_IV_ESP[],VW_PREMIO_IV[[#This Row],[Col Valor]],1),"")</f>
        <v/>
      </c>
      <c r="AA46" s="35">
        <f>IF(VW_PREMIO_IV[[#This Row],[EQUIPE]]="Hospitalar (HSP)",VLOOKUP(VW_PREMIO_IV[[#This Row],[COBERTURA]],VALORES_IV_HSP[],VW_PREMIO_IV[[#This Row],[Col Valor]],1),"")</f>
        <v>1569.3039000000001</v>
      </c>
      <c r="AB46" s="35" t="str">
        <f>IF(VW_PREMIO_IV[[#This Row],[EQUIPE]]="Misto (EMH)",VLOOKUP(VW_PREMIO_IV[[#This Row],[COBERTURA]],VALORES_IV_EMH[],VW_PREMIO_IV[[#This Row],[Col Valor]],1),"")</f>
        <v/>
      </c>
      <c r="AC46" s="35">
        <f>VW_PREMIO_IV[[#This Row],[PREMIO]]-SUM(VW_PREMIO_IV[[#This Row],[Check Gerente]:[Check EMH]])</f>
        <v>-3.9000000001578883E-3</v>
      </c>
    </row>
    <row r="47" spans="1:29" x14ac:dyDescent="0.25">
      <c r="A47" s="6" t="s">
        <v>370</v>
      </c>
      <c r="B47" s="6" t="s">
        <v>319</v>
      </c>
      <c r="C47" s="6" t="s">
        <v>33</v>
      </c>
      <c r="D47" s="6" t="s">
        <v>290</v>
      </c>
      <c r="E47" s="4">
        <v>10</v>
      </c>
      <c r="F47" s="6" t="s">
        <v>196</v>
      </c>
      <c r="G47" s="6" t="s">
        <v>468</v>
      </c>
      <c r="H47" s="4">
        <v>2021</v>
      </c>
      <c r="I47" s="4">
        <v>2</v>
      </c>
      <c r="J47" s="6" t="s">
        <v>469</v>
      </c>
      <c r="K47" s="4">
        <v>4</v>
      </c>
      <c r="L47" s="6" t="s">
        <v>470</v>
      </c>
      <c r="M47" s="6" t="s">
        <v>471</v>
      </c>
      <c r="N47" s="6" t="s">
        <v>410</v>
      </c>
      <c r="O47" s="4">
        <v>4</v>
      </c>
      <c r="P47" s="6" t="s">
        <v>472</v>
      </c>
      <c r="Q47" s="4">
        <v>10</v>
      </c>
      <c r="R47" s="6" t="s">
        <v>473</v>
      </c>
      <c r="S47" s="4" t="b">
        <v>0</v>
      </c>
      <c r="T47" s="56">
        <v>3809418.24</v>
      </c>
      <c r="U47" s="56">
        <v>5039971.96</v>
      </c>
      <c r="V47" s="38">
        <v>1.323</v>
      </c>
      <c r="W47" s="35">
        <v>1568.35</v>
      </c>
      <c r="X47" s="42">
        <f>VLOOKUP(VW_PREMIO_IV[[#This Row],[TIPO]],$AL$5:$AM$16,2,0)</f>
        <v>9</v>
      </c>
      <c r="Y47" s="35" t="str">
        <f>IF(VW_PREMIO_IV[[#This Row],[EQUIPE]]="Gerentes",VLOOKUP(VW_PREMIO_IV[[#This Row],[COBERTURA]],VALORES_IV_GER[],VW_PREMIO_IV[[#This Row],[Col Valor]],1),"")</f>
        <v/>
      </c>
      <c r="Z47" s="35">
        <f>IF(VW_PREMIO_IV[[#This Row],[EQUIPE]]="Especialidade (ESP)",VLOOKUP(VW_PREMIO_IV[[#This Row],[COBERTURA]],VALORES_IV_ESP[],VW_PREMIO_IV[[#This Row],[Col Valor]],1),"")</f>
        <v>1568.3490999999999</v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9.0000000000145519E-4</v>
      </c>
    </row>
    <row r="48" spans="1:29" x14ac:dyDescent="0.25">
      <c r="A48" s="6" t="s">
        <v>370</v>
      </c>
      <c r="B48" s="6" t="s">
        <v>319</v>
      </c>
      <c r="C48" s="6" t="s">
        <v>25</v>
      </c>
      <c r="D48" s="6" t="s">
        <v>291</v>
      </c>
      <c r="E48" s="4">
        <v>30</v>
      </c>
      <c r="F48" s="6" t="s">
        <v>198</v>
      </c>
      <c r="G48" s="6" t="s">
        <v>468</v>
      </c>
      <c r="H48" s="4">
        <v>2021</v>
      </c>
      <c r="I48" s="4">
        <v>2</v>
      </c>
      <c r="J48" s="6" t="s">
        <v>469</v>
      </c>
      <c r="K48" s="4">
        <v>4</v>
      </c>
      <c r="L48" s="6" t="s">
        <v>470</v>
      </c>
      <c r="M48" s="6" t="s">
        <v>471</v>
      </c>
      <c r="N48" s="6" t="s">
        <v>410</v>
      </c>
      <c r="O48" s="4">
        <v>4</v>
      </c>
      <c r="P48" s="6" t="s">
        <v>472</v>
      </c>
      <c r="Q48" s="4">
        <v>10</v>
      </c>
      <c r="R48" s="6" t="s">
        <v>473</v>
      </c>
      <c r="S48" s="4" t="b">
        <v>0</v>
      </c>
      <c r="T48" s="56">
        <v>3809418.24</v>
      </c>
      <c r="U48" s="56">
        <v>5039971.96</v>
      </c>
      <c r="V48" s="38">
        <v>1.323</v>
      </c>
      <c r="W48" s="35">
        <v>1569.3</v>
      </c>
      <c r="X48" s="42">
        <f>VLOOKUP(VW_PREMIO_IV[[#This Row],[TIPO]],$AL$5:$AM$16,2,0)</f>
        <v>9</v>
      </c>
      <c r="Y48" s="35" t="str">
        <f>IF(VW_PREMIO_IV[[#This Row],[EQUIPE]]="Gerentes",VLOOKUP(VW_PREMIO_IV[[#This Row],[COBERTURA]],VALORES_IV_GER[],VW_PREMIO_IV[[#This Row],[Col Valor]],1),"")</f>
        <v/>
      </c>
      <c r="Z48" s="35" t="str">
        <f>IF(VW_PREMIO_IV[[#This Row],[EQUIPE]]="Especialidade (ESP)",VLOOKUP(VW_PREMIO_IV[[#This Row],[COBERTURA]],VALORES_IV_ESP[],VW_PREMIO_IV[[#This Row],[Col Valor]],1),"")</f>
        <v/>
      </c>
      <c r="AA48" s="35" t="str">
        <f>IF(VW_PREMIO_IV[[#This Row],[EQUIPE]]="Hospitalar (HSP)",VLOOKUP(VW_PREMIO_IV[[#This Row],[COBERTURA]],VALORES_IV_HSP[],VW_PREMIO_IV[[#This Row],[Col Valor]],1),"")</f>
        <v/>
      </c>
      <c r="AB48" s="35">
        <f>IF(VW_PREMIO_IV[[#This Row],[EQUIPE]]="Misto (EMH)",VLOOKUP(VW_PREMIO_IV[[#This Row],[COBERTURA]],VALORES_IV_EMH[],VW_PREMIO_IV[[#This Row],[Col Valor]],1),"")</f>
        <v>1569.3039000000001</v>
      </c>
      <c r="AC48" s="35">
        <f>VW_PREMIO_IV[[#This Row],[PREMIO]]-SUM(VW_PREMIO_IV[[#This Row],[Check Gerente]:[Check EMH]])</f>
        <v>-3.9000000001578883E-3</v>
      </c>
    </row>
    <row r="49" spans="1:29" x14ac:dyDescent="0.25">
      <c r="A49" s="6" t="s">
        <v>370</v>
      </c>
      <c r="B49" s="6" t="s">
        <v>318</v>
      </c>
      <c r="C49" s="6" t="s">
        <v>9</v>
      </c>
      <c r="D49" s="6" t="s">
        <v>189</v>
      </c>
      <c r="E49" s="4">
        <v>20</v>
      </c>
      <c r="F49" s="6" t="s">
        <v>191</v>
      </c>
      <c r="G49" s="6" t="s">
        <v>468</v>
      </c>
      <c r="H49" s="4">
        <v>2021</v>
      </c>
      <c r="I49" s="4">
        <v>2</v>
      </c>
      <c r="J49" s="6" t="s">
        <v>469</v>
      </c>
      <c r="K49" s="4">
        <v>4</v>
      </c>
      <c r="L49" s="6" t="s">
        <v>470</v>
      </c>
      <c r="M49" s="6" t="s">
        <v>471</v>
      </c>
      <c r="N49" s="6" t="s">
        <v>410</v>
      </c>
      <c r="O49" s="4">
        <v>4</v>
      </c>
      <c r="P49" s="6" t="s">
        <v>472</v>
      </c>
      <c r="Q49" s="4">
        <v>10</v>
      </c>
      <c r="R49" s="6" t="s">
        <v>473</v>
      </c>
      <c r="S49" s="4" t="b">
        <v>0</v>
      </c>
      <c r="T49" s="56">
        <v>3759576.82</v>
      </c>
      <c r="U49" s="56">
        <v>3927990.93</v>
      </c>
      <c r="V49" s="38">
        <v>1.0449999999999999</v>
      </c>
      <c r="W49" s="35">
        <v>773.07</v>
      </c>
      <c r="X49" s="42">
        <f>VLOOKUP(VW_PREMIO_IV[[#This Row],[TIPO]],$AL$5:$AM$16,2,0)</f>
        <v>11</v>
      </c>
      <c r="Y49" s="35" t="str">
        <f>IF(VW_PREMIO_IV[[#This Row],[EQUIPE]]="Gerentes",VLOOKUP(VW_PREMIO_IV[[#This Row],[COBERTURA]],VALORES_IV_GER[],VW_PREMIO_IV[[#This Row],[Col Valor]],1),"")</f>
        <v/>
      </c>
      <c r="Z49" s="35" t="str">
        <f>IF(VW_PREMIO_IV[[#This Row],[EQUIPE]]="Especialidade (ESP)",VLOOKUP(VW_PREMIO_IV[[#This Row],[COBERTURA]],VALORES_IV_ESP[],VW_PREMIO_IV[[#This Row],[Col Valor]],1),"")</f>
        <v/>
      </c>
      <c r="AA49" s="35">
        <f>IF(VW_PREMIO_IV[[#This Row],[EQUIPE]]="Hospitalar (HSP)",VLOOKUP(VW_PREMIO_IV[[#This Row],[COBERTURA]],VALORES_IV_HSP[],VW_PREMIO_IV[[#This Row],[Col Valor]],1),"")</f>
        <v>773.07119999999998</v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-1.199999999926149E-3</v>
      </c>
    </row>
    <row r="50" spans="1:29" x14ac:dyDescent="0.25">
      <c r="A50" s="6" t="s">
        <v>370</v>
      </c>
      <c r="B50" s="6" t="s">
        <v>318</v>
      </c>
      <c r="C50" s="6" t="s">
        <v>11</v>
      </c>
      <c r="D50" s="6" t="s">
        <v>192</v>
      </c>
      <c r="E50" s="4">
        <v>20</v>
      </c>
      <c r="F50" s="6" t="s">
        <v>191</v>
      </c>
      <c r="G50" s="6" t="s">
        <v>468</v>
      </c>
      <c r="H50" s="4">
        <v>2021</v>
      </c>
      <c r="I50" s="4">
        <v>2</v>
      </c>
      <c r="J50" s="6" t="s">
        <v>469</v>
      </c>
      <c r="K50" s="4">
        <v>4</v>
      </c>
      <c r="L50" s="6" t="s">
        <v>470</v>
      </c>
      <c r="M50" s="6" t="s">
        <v>471</v>
      </c>
      <c r="N50" s="6" t="s">
        <v>410</v>
      </c>
      <c r="O50" s="4">
        <v>4</v>
      </c>
      <c r="P50" s="6" t="s">
        <v>472</v>
      </c>
      <c r="Q50" s="4">
        <v>10</v>
      </c>
      <c r="R50" s="6" t="s">
        <v>473</v>
      </c>
      <c r="S50" s="4" t="b">
        <v>0</v>
      </c>
      <c r="T50" s="56">
        <v>3759576.82</v>
      </c>
      <c r="U50" s="56">
        <v>3927990.93</v>
      </c>
      <c r="V50" s="38">
        <v>1.0449999999999999</v>
      </c>
      <c r="W50" s="35">
        <v>773.07</v>
      </c>
      <c r="X50" s="42">
        <f>VLOOKUP(VW_PREMIO_IV[[#This Row],[TIPO]],$AL$5:$AM$16,2,0)</f>
        <v>11</v>
      </c>
      <c r="Y50" s="35" t="str">
        <f>IF(VW_PREMIO_IV[[#This Row],[EQUIPE]]="Gerentes",VLOOKUP(VW_PREMIO_IV[[#This Row],[COBERTURA]],VALORES_IV_GER[],VW_PREMIO_IV[[#This Row],[Col Valor]],1),"")</f>
        <v/>
      </c>
      <c r="Z50" s="35" t="str">
        <f>IF(VW_PREMIO_IV[[#This Row],[EQUIPE]]="Especialidade (ESP)",VLOOKUP(VW_PREMIO_IV[[#This Row],[COBERTURA]],VALORES_IV_ESP[],VW_PREMIO_IV[[#This Row],[Col Valor]],1),"")</f>
        <v/>
      </c>
      <c r="AA50" s="35">
        <f>IF(VW_PREMIO_IV[[#This Row],[EQUIPE]]="Hospitalar (HSP)",VLOOKUP(VW_PREMIO_IV[[#This Row],[COBERTURA]],VALORES_IV_HSP[],VW_PREMIO_IV[[#This Row],[Col Valor]],1),"")</f>
        <v>773.07119999999998</v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-1.199999999926149E-3</v>
      </c>
    </row>
    <row r="51" spans="1:29" x14ac:dyDescent="0.25">
      <c r="A51" s="6" t="s">
        <v>370</v>
      </c>
      <c r="B51" s="6" t="s">
        <v>318</v>
      </c>
      <c r="C51" s="6" t="s">
        <v>13</v>
      </c>
      <c r="D51" s="6" t="s">
        <v>194</v>
      </c>
      <c r="E51" s="4">
        <v>20</v>
      </c>
      <c r="F51" s="6" t="s">
        <v>191</v>
      </c>
      <c r="G51" s="6" t="s">
        <v>468</v>
      </c>
      <c r="H51" s="4">
        <v>2021</v>
      </c>
      <c r="I51" s="4">
        <v>2</v>
      </c>
      <c r="J51" s="6" t="s">
        <v>469</v>
      </c>
      <c r="K51" s="4">
        <v>4</v>
      </c>
      <c r="L51" s="6" t="s">
        <v>470</v>
      </c>
      <c r="M51" s="6" t="s">
        <v>471</v>
      </c>
      <c r="N51" s="6" t="s">
        <v>410</v>
      </c>
      <c r="O51" s="4">
        <v>4</v>
      </c>
      <c r="P51" s="6" t="s">
        <v>472</v>
      </c>
      <c r="Q51" s="4">
        <v>10</v>
      </c>
      <c r="R51" s="6" t="s">
        <v>473</v>
      </c>
      <c r="S51" s="4" t="b">
        <v>0</v>
      </c>
      <c r="T51" s="56">
        <v>3759576.82</v>
      </c>
      <c r="U51" s="56">
        <v>3927990.93</v>
      </c>
      <c r="V51" s="38">
        <v>1.0449999999999999</v>
      </c>
      <c r="W51" s="35">
        <v>773.07</v>
      </c>
      <c r="X51" s="42">
        <f>VLOOKUP(VW_PREMIO_IV[[#This Row],[TIPO]],$AL$5:$AM$16,2,0)</f>
        <v>11</v>
      </c>
      <c r="Y51" s="35" t="str">
        <f>IF(VW_PREMIO_IV[[#This Row],[EQUIPE]]="Gerentes",VLOOKUP(VW_PREMIO_IV[[#This Row],[COBERTURA]],VALORES_IV_GER[],VW_PREMIO_IV[[#This Row],[Col Valor]],1),"")</f>
        <v/>
      </c>
      <c r="Z51" s="35" t="str">
        <f>IF(VW_PREMIO_IV[[#This Row],[EQUIPE]]="Especialidade (ESP)",VLOOKUP(VW_PREMIO_IV[[#This Row],[COBERTURA]],VALORES_IV_ESP[],VW_PREMIO_IV[[#This Row],[Col Valor]],1),"")</f>
        <v/>
      </c>
      <c r="AA51" s="35">
        <f>IF(VW_PREMIO_IV[[#This Row],[EQUIPE]]="Hospitalar (HSP)",VLOOKUP(VW_PREMIO_IV[[#This Row],[COBERTURA]],VALORES_IV_HSP[],VW_PREMIO_IV[[#This Row],[Col Valor]],1),"")</f>
        <v>773.07119999999998</v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-1.199999999926149E-3</v>
      </c>
    </row>
    <row r="52" spans="1:29" x14ac:dyDescent="0.25">
      <c r="A52" s="6" t="s">
        <v>370</v>
      </c>
      <c r="B52" s="6" t="s">
        <v>318</v>
      </c>
      <c r="C52" s="6" t="s">
        <v>28</v>
      </c>
      <c r="D52" s="6" t="s">
        <v>195</v>
      </c>
      <c r="E52" s="4">
        <v>10</v>
      </c>
      <c r="F52" s="6" t="s">
        <v>196</v>
      </c>
      <c r="G52" s="6" t="s">
        <v>468</v>
      </c>
      <c r="H52" s="4">
        <v>2021</v>
      </c>
      <c r="I52" s="4">
        <v>2</v>
      </c>
      <c r="J52" s="6" t="s">
        <v>469</v>
      </c>
      <c r="K52" s="4">
        <v>4</v>
      </c>
      <c r="L52" s="6" t="s">
        <v>470</v>
      </c>
      <c r="M52" s="6" t="s">
        <v>471</v>
      </c>
      <c r="N52" s="6" t="s">
        <v>410</v>
      </c>
      <c r="O52" s="4">
        <v>4</v>
      </c>
      <c r="P52" s="6" t="s">
        <v>472</v>
      </c>
      <c r="Q52" s="4">
        <v>10</v>
      </c>
      <c r="R52" s="6" t="s">
        <v>473</v>
      </c>
      <c r="S52" s="4" t="b">
        <v>0</v>
      </c>
      <c r="T52" s="56">
        <v>3759576.82</v>
      </c>
      <c r="U52" s="56">
        <v>3927990.93</v>
      </c>
      <c r="V52" s="38">
        <v>1.0449999999999999</v>
      </c>
      <c r="W52" s="35">
        <v>773.36</v>
      </c>
      <c r="X52" s="42">
        <f>VLOOKUP(VW_PREMIO_IV[[#This Row],[TIPO]],$AL$5:$AM$16,2,0)</f>
        <v>11</v>
      </c>
      <c r="Y52" s="35" t="str">
        <f>IF(VW_PREMIO_IV[[#This Row],[EQUIPE]]="Gerentes",VLOOKUP(VW_PREMIO_IV[[#This Row],[COBERTURA]],VALORES_IV_GER[],VW_PREMIO_IV[[#This Row],[Col Valor]],1),"")</f>
        <v/>
      </c>
      <c r="Z52" s="35">
        <f>IF(VW_PREMIO_IV[[#This Row],[EQUIPE]]="Especialidade (ESP)",VLOOKUP(VW_PREMIO_IV[[#This Row],[COBERTURA]],VALORES_IV_ESP[],VW_PREMIO_IV[[#This Row],[Col Valor]],1),"")</f>
        <v>773.35900000000004</v>
      </c>
      <c r="AA52" s="35" t="str">
        <f>IF(VW_PREMIO_IV[[#This Row],[EQUIPE]]="Hospitalar (HSP)",VLOOKUP(VW_PREMIO_IV[[#This Row],[COBERTURA]],VALORES_IV_HSP[],VW_PREMIO_IV[[#This Row],[Col Valor]],1),"")</f>
        <v/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9.9999999997635314E-4</v>
      </c>
    </row>
    <row r="53" spans="1:29" x14ac:dyDescent="0.25">
      <c r="A53" s="6" t="s">
        <v>370</v>
      </c>
      <c r="B53" s="6" t="s">
        <v>318</v>
      </c>
      <c r="C53" s="6" t="s">
        <v>29</v>
      </c>
      <c r="D53" s="6" t="s">
        <v>197</v>
      </c>
      <c r="E53" s="4">
        <v>30</v>
      </c>
      <c r="F53" s="6" t="s">
        <v>198</v>
      </c>
      <c r="G53" s="6" t="s">
        <v>468</v>
      </c>
      <c r="H53" s="4">
        <v>2021</v>
      </c>
      <c r="I53" s="4">
        <v>2</v>
      </c>
      <c r="J53" s="6" t="s">
        <v>469</v>
      </c>
      <c r="K53" s="4">
        <v>4</v>
      </c>
      <c r="L53" s="6" t="s">
        <v>470</v>
      </c>
      <c r="M53" s="6" t="s">
        <v>471</v>
      </c>
      <c r="N53" s="6" t="s">
        <v>410</v>
      </c>
      <c r="O53" s="4">
        <v>4</v>
      </c>
      <c r="P53" s="6" t="s">
        <v>472</v>
      </c>
      <c r="Q53" s="4">
        <v>10</v>
      </c>
      <c r="R53" s="6" t="s">
        <v>473</v>
      </c>
      <c r="S53" s="4" t="b">
        <v>0</v>
      </c>
      <c r="T53" s="56">
        <v>3759576.82</v>
      </c>
      <c r="U53" s="56">
        <v>3927990.93</v>
      </c>
      <c r="V53" s="38">
        <v>1.0449999999999999</v>
      </c>
      <c r="W53" s="35">
        <v>773.07</v>
      </c>
      <c r="X53" s="42">
        <f>VLOOKUP(VW_PREMIO_IV[[#This Row],[TIPO]],$AL$5:$AM$16,2,0)</f>
        <v>11</v>
      </c>
      <c r="Y53" s="35" t="str">
        <f>IF(VW_PREMIO_IV[[#This Row],[EQUIPE]]="Gerentes",VLOOKUP(VW_PREMIO_IV[[#This Row],[COBERTURA]],VALORES_IV_GER[],VW_PREMIO_IV[[#This Row],[Col Valor]],1),"")</f>
        <v/>
      </c>
      <c r="Z53" s="35" t="str">
        <f>IF(VW_PREMIO_IV[[#This Row],[EQUIPE]]="Especialidade (ESP)",VLOOKUP(VW_PREMIO_IV[[#This Row],[COBERTURA]],VALORES_IV_ESP[],VW_PREMIO_IV[[#This Row],[Col Valor]],1),"")</f>
        <v/>
      </c>
      <c r="AA53" s="35" t="str">
        <f>IF(VW_PREMIO_IV[[#This Row],[EQUIPE]]="Hospitalar (HSP)",VLOOKUP(VW_PREMIO_IV[[#This Row],[COBERTURA]],VALORES_IV_HSP[],VW_PREMIO_IV[[#This Row],[Col Valor]],1),"")</f>
        <v/>
      </c>
      <c r="AB53" s="35">
        <f>IF(VW_PREMIO_IV[[#This Row],[EQUIPE]]="Misto (EMH)",VLOOKUP(VW_PREMIO_IV[[#This Row],[COBERTURA]],VALORES_IV_EMH[],VW_PREMIO_IV[[#This Row],[Col Valor]],1),"")</f>
        <v>773.07119999999998</v>
      </c>
      <c r="AC53" s="35">
        <f>VW_PREMIO_IV[[#This Row],[PREMIO]]-SUM(VW_PREMIO_IV[[#This Row],[Check Gerente]:[Check EMH]])</f>
        <v>-1.199999999926149E-3</v>
      </c>
    </row>
    <row r="54" spans="1:29" x14ac:dyDescent="0.25">
      <c r="A54" s="6" t="s">
        <v>370</v>
      </c>
      <c r="B54" s="6" t="s">
        <v>318</v>
      </c>
      <c r="C54" s="6" t="s">
        <v>30</v>
      </c>
      <c r="D54" s="6" t="s">
        <v>203</v>
      </c>
      <c r="E54" s="4">
        <v>10</v>
      </c>
      <c r="F54" s="6" t="s">
        <v>196</v>
      </c>
      <c r="G54" s="6" t="s">
        <v>468</v>
      </c>
      <c r="H54" s="4">
        <v>2021</v>
      </c>
      <c r="I54" s="4">
        <v>2</v>
      </c>
      <c r="J54" s="6" t="s">
        <v>469</v>
      </c>
      <c r="K54" s="4">
        <v>4</v>
      </c>
      <c r="L54" s="6" t="s">
        <v>470</v>
      </c>
      <c r="M54" s="6" t="s">
        <v>471</v>
      </c>
      <c r="N54" s="6" t="s">
        <v>410</v>
      </c>
      <c r="O54" s="4">
        <v>4</v>
      </c>
      <c r="P54" s="6" t="s">
        <v>472</v>
      </c>
      <c r="Q54" s="4">
        <v>10</v>
      </c>
      <c r="R54" s="6" t="s">
        <v>473</v>
      </c>
      <c r="S54" s="4" t="b">
        <v>0</v>
      </c>
      <c r="T54" s="56">
        <v>3759576.82</v>
      </c>
      <c r="U54" s="56">
        <v>3927990.93</v>
      </c>
      <c r="V54" s="38">
        <v>1.0449999999999999</v>
      </c>
      <c r="W54" s="35">
        <v>773.36</v>
      </c>
      <c r="X54" s="42">
        <f>VLOOKUP(VW_PREMIO_IV[[#This Row],[TIPO]],$AL$5:$AM$16,2,0)</f>
        <v>11</v>
      </c>
      <c r="Y54" s="35" t="str">
        <f>IF(VW_PREMIO_IV[[#This Row],[EQUIPE]]="Gerentes",VLOOKUP(VW_PREMIO_IV[[#This Row],[COBERTURA]],VALORES_IV_GER[],VW_PREMIO_IV[[#This Row],[Col Valor]],1),"")</f>
        <v/>
      </c>
      <c r="Z54" s="35">
        <f>IF(VW_PREMIO_IV[[#This Row],[EQUIPE]]="Especialidade (ESP)",VLOOKUP(VW_PREMIO_IV[[#This Row],[COBERTURA]],VALORES_IV_ESP[],VW_PREMIO_IV[[#This Row],[Col Valor]],1),"")</f>
        <v>773.35900000000004</v>
      </c>
      <c r="AA54" s="35" t="str">
        <f>IF(VW_PREMIO_IV[[#This Row],[EQUIPE]]="Hospitalar (HSP)",VLOOKUP(VW_PREMIO_IV[[#This Row],[COBERTURA]],VALORES_IV_HSP[],VW_PREMIO_IV[[#This Row],[Col Valor]],1),"")</f>
        <v/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9.9999999997635314E-4</v>
      </c>
    </row>
    <row r="55" spans="1:29" x14ac:dyDescent="0.25">
      <c r="A55" s="6" t="s">
        <v>370</v>
      </c>
      <c r="B55" s="6" t="s">
        <v>318</v>
      </c>
      <c r="C55" s="6" t="s">
        <v>14</v>
      </c>
      <c r="D55" s="6" t="s">
        <v>204</v>
      </c>
      <c r="E55" s="4">
        <v>20</v>
      </c>
      <c r="F55" s="6" t="s">
        <v>191</v>
      </c>
      <c r="G55" s="6" t="s">
        <v>468</v>
      </c>
      <c r="H55" s="4">
        <v>2021</v>
      </c>
      <c r="I55" s="4">
        <v>2</v>
      </c>
      <c r="J55" s="6" t="s">
        <v>469</v>
      </c>
      <c r="K55" s="4">
        <v>4</v>
      </c>
      <c r="L55" s="6" t="s">
        <v>470</v>
      </c>
      <c r="M55" s="6" t="s">
        <v>471</v>
      </c>
      <c r="N55" s="6" t="s">
        <v>410</v>
      </c>
      <c r="O55" s="4">
        <v>4</v>
      </c>
      <c r="P55" s="6" t="s">
        <v>472</v>
      </c>
      <c r="Q55" s="4">
        <v>10</v>
      </c>
      <c r="R55" s="6" t="s">
        <v>473</v>
      </c>
      <c r="S55" s="4" t="b">
        <v>0</v>
      </c>
      <c r="T55" s="56">
        <v>3759576.82</v>
      </c>
      <c r="U55" s="56">
        <v>3927990.93</v>
      </c>
      <c r="V55" s="38">
        <v>1.0449999999999999</v>
      </c>
      <c r="W55" s="35">
        <v>773.07</v>
      </c>
      <c r="X55" s="42">
        <f>VLOOKUP(VW_PREMIO_IV[[#This Row],[TIPO]],$AL$5:$AM$16,2,0)</f>
        <v>11</v>
      </c>
      <c r="Y55" s="35" t="str">
        <f>IF(VW_PREMIO_IV[[#This Row],[EQUIPE]]="Gerentes",VLOOKUP(VW_PREMIO_IV[[#This Row],[COBERTURA]],VALORES_IV_GER[],VW_PREMIO_IV[[#This Row],[Col Valor]],1),"")</f>
        <v/>
      </c>
      <c r="Z55" s="35" t="str">
        <f>IF(VW_PREMIO_IV[[#This Row],[EQUIPE]]="Especialidade (ESP)",VLOOKUP(VW_PREMIO_IV[[#This Row],[COBERTURA]],VALORES_IV_ESP[],VW_PREMIO_IV[[#This Row],[Col Valor]],1),"")</f>
        <v/>
      </c>
      <c r="AA55" s="35">
        <f>IF(VW_PREMIO_IV[[#This Row],[EQUIPE]]="Hospitalar (HSP)",VLOOKUP(VW_PREMIO_IV[[#This Row],[COBERTURA]],VALORES_IV_HSP[],VW_PREMIO_IV[[#This Row],[Col Valor]],1),"")</f>
        <v>773.07119999999998</v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-1.199999999926149E-3</v>
      </c>
    </row>
    <row r="56" spans="1:29" x14ac:dyDescent="0.25">
      <c r="A56" s="6" t="s">
        <v>370</v>
      </c>
      <c r="B56" s="6" t="s">
        <v>318</v>
      </c>
      <c r="C56" s="6" t="s">
        <v>15</v>
      </c>
      <c r="D56" s="6" t="s">
        <v>205</v>
      </c>
      <c r="E56" s="4">
        <v>30</v>
      </c>
      <c r="F56" s="6" t="s">
        <v>198</v>
      </c>
      <c r="G56" s="6" t="s">
        <v>468</v>
      </c>
      <c r="H56" s="4">
        <v>2021</v>
      </c>
      <c r="I56" s="4">
        <v>2</v>
      </c>
      <c r="J56" s="6" t="s">
        <v>469</v>
      </c>
      <c r="K56" s="4">
        <v>4</v>
      </c>
      <c r="L56" s="6" t="s">
        <v>470</v>
      </c>
      <c r="M56" s="6" t="s">
        <v>471</v>
      </c>
      <c r="N56" s="6" t="s">
        <v>410</v>
      </c>
      <c r="O56" s="4">
        <v>4</v>
      </c>
      <c r="P56" s="6" t="s">
        <v>472</v>
      </c>
      <c r="Q56" s="4">
        <v>10</v>
      </c>
      <c r="R56" s="6" t="s">
        <v>473</v>
      </c>
      <c r="S56" s="4" t="b">
        <v>0</v>
      </c>
      <c r="T56" s="56">
        <v>3759576.82</v>
      </c>
      <c r="U56" s="56">
        <v>3927990.93</v>
      </c>
      <c r="V56" s="38">
        <v>1.0449999999999999</v>
      </c>
      <c r="W56" s="35">
        <v>773.07</v>
      </c>
      <c r="X56" s="42">
        <f>VLOOKUP(VW_PREMIO_IV[[#This Row],[TIPO]],$AL$5:$AM$16,2,0)</f>
        <v>11</v>
      </c>
      <c r="Y56" s="35" t="str">
        <f>IF(VW_PREMIO_IV[[#This Row],[EQUIPE]]="Gerentes",VLOOKUP(VW_PREMIO_IV[[#This Row],[COBERTURA]],VALORES_IV_GER[],VW_PREMIO_IV[[#This Row],[Col Valor]],1),"")</f>
        <v/>
      </c>
      <c r="Z56" s="35" t="str">
        <f>IF(VW_PREMIO_IV[[#This Row],[EQUIPE]]="Especialidade (ESP)",VLOOKUP(VW_PREMIO_IV[[#This Row],[COBERTURA]],VALORES_IV_ESP[],VW_PREMIO_IV[[#This Row],[Col Valor]],1),"")</f>
        <v/>
      </c>
      <c r="AA56" s="35" t="str">
        <f>IF(VW_PREMIO_IV[[#This Row],[EQUIPE]]="Hospitalar (HSP)",VLOOKUP(VW_PREMIO_IV[[#This Row],[COBERTURA]],VALORES_IV_HSP[],VW_PREMIO_IV[[#This Row],[Col Valor]],1),"")</f>
        <v/>
      </c>
      <c r="AB56" s="35">
        <f>IF(VW_PREMIO_IV[[#This Row],[EQUIPE]]="Misto (EMH)",VLOOKUP(VW_PREMIO_IV[[#This Row],[COBERTURA]],VALORES_IV_EMH[],VW_PREMIO_IV[[#This Row],[Col Valor]],1),"")</f>
        <v>773.07119999999998</v>
      </c>
      <c r="AC56" s="35">
        <f>VW_PREMIO_IV[[#This Row],[PREMIO]]-SUM(VW_PREMIO_IV[[#This Row],[Check Gerente]:[Check EMH]])</f>
        <v>-1.199999999926149E-3</v>
      </c>
    </row>
    <row r="57" spans="1:29" x14ac:dyDescent="0.25">
      <c r="A57" s="6" t="s">
        <v>370</v>
      </c>
      <c r="B57" s="6" t="s">
        <v>318</v>
      </c>
      <c r="C57" s="6" t="s">
        <v>31</v>
      </c>
      <c r="D57" s="6" t="s">
        <v>206</v>
      </c>
      <c r="E57" s="4">
        <v>10</v>
      </c>
      <c r="F57" s="6" t="s">
        <v>196</v>
      </c>
      <c r="G57" s="6" t="s">
        <v>468</v>
      </c>
      <c r="H57" s="4">
        <v>2021</v>
      </c>
      <c r="I57" s="4">
        <v>2</v>
      </c>
      <c r="J57" s="6" t="s">
        <v>469</v>
      </c>
      <c r="K57" s="4">
        <v>4</v>
      </c>
      <c r="L57" s="6" t="s">
        <v>470</v>
      </c>
      <c r="M57" s="6" t="s">
        <v>471</v>
      </c>
      <c r="N57" s="6" t="s">
        <v>410</v>
      </c>
      <c r="O57" s="4">
        <v>4</v>
      </c>
      <c r="P57" s="6" t="s">
        <v>472</v>
      </c>
      <c r="Q57" s="4">
        <v>10</v>
      </c>
      <c r="R57" s="6" t="s">
        <v>473</v>
      </c>
      <c r="S57" s="4" t="b">
        <v>0</v>
      </c>
      <c r="T57" s="56">
        <v>3759576.82</v>
      </c>
      <c r="U57" s="56">
        <v>3927990.93</v>
      </c>
      <c r="V57" s="38">
        <v>1.0449999999999999</v>
      </c>
      <c r="W57" s="35">
        <v>773.36</v>
      </c>
      <c r="X57" s="42">
        <f>VLOOKUP(VW_PREMIO_IV[[#This Row],[TIPO]],$AL$5:$AM$16,2,0)</f>
        <v>11</v>
      </c>
      <c r="Y57" s="35" t="str">
        <f>IF(VW_PREMIO_IV[[#This Row],[EQUIPE]]="Gerentes",VLOOKUP(VW_PREMIO_IV[[#This Row],[COBERTURA]],VALORES_IV_GER[],VW_PREMIO_IV[[#This Row],[Col Valor]],1),"")</f>
        <v/>
      </c>
      <c r="Z57" s="35">
        <f>IF(VW_PREMIO_IV[[#This Row],[EQUIPE]]="Especialidade (ESP)",VLOOKUP(VW_PREMIO_IV[[#This Row],[COBERTURA]],VALORES_IV_ESP[],VW_PREMIO_IV[[#This Row],[Col Valor]],1),"")</f>
        <v>773.35900000000004</v>
      </c>
      <c r="AA57" s="35" t="str">
        <f>IF(VW_PREMIO_IV[[#This Row],[EQUIPE]]="Hospitalar (HSP)",VLOOKUP(VW_PREMIO_IV[[#This Row],[COBERTURA]],VALORES_IV_HSP[],VW_PREMIO_IV[[#This Row],[Col Valor]],1),"")</f>
        <v/>
      </c>
      <c r="AB57" s="35" t="str">
        <f>IF(VW_PREMIO_IV[[#This Row],[EQUIPE]]="Misto (EMH)",VLOOKUP(VW_PREMIO_IV[[#This Row],[COBERTURA]],VALORES_IV_EMH[],VW_PREMIO_IV[[#This Row],[Col Valor]],1),"")</f>
        <v/>
      </c>
      <c r="AC57" s="35">
        <f>VW_PREMIO_IV[[#This Row],[PREMIO]]-SUM(VW_PREMIO_IV[[#This Row],[Check Gerente]:[Check EMH]])</f>
        <v>9.9999999997635314E-4</v>
      </c>
    </row>
    <row r="58" spans="1:29" x14ac:dyDescent="0.25">
      <c r="A58" s="6" t="s">
        <v>370</v>
      </c>
      <c r="B58" s="6" t="s">
        <v>318</v>
      </c>
      <c r="C58" s="6" t="s">
        <v>16</v>
      </c>
      <c r="D58" s="6" t="s">
        <v>207</v>
      </c>
      <c r="E58" s="4">
        <v>20</v>
      </c>
      <c r="F58" s="6" t="s">
        <v>191</v>
      </c>
      <c r="G58" s="6" t="s">
        <v>468</v>
      </c>
      <c r="H58" s="4">
        <v>2021</v>
      </c>
      <c r="I58" s="4">
        <v>2</v>
      </c>
      <c r="J58" s="6" t="s">
        <v>469</v>
      </c>
      <c r="K58" s="4">
        <v>4</v>
      </c>
      <c r="L58" s="6" t="s">
        <v>470</v>
      </c>
      <c r="M58" s="6" t="s">
        <v>471</v>
      </c>
      <c r="N58" s="6" t="s">
        <v>410</v>
      </c>
      <c r="O58" s="4">
        <v>4</v>
      </c>
      <c r="P58" s="6" t="s">
        <v>472</v>
      </c>
      <c r="Q58" s="4">
        <v>10</v>
      </c>
      <c r="R58" s="6" t="s">
        <v>473</v>
      </c>
      <c r="S58" s="4" t="b">
        <v>0</v>
      </c>
      <c r="T58" s="56">
        <v>3759576.82</v>
      </c>
      <c r="U58" s="56">
        <v>3927990.93</v>
      </c>
      <c r="V58" s="38">
        <v>1.0449999999999999</v>
      </c>
      <c r="W58" s="35">
        <v>773.07</v>
      </c>
      <c r="X58" s="42">
        <f>VLOOKUP(VW_PREMIO_IV[[#This Row],[TIPO]],$AL$5:$AM$16,2,0)</f>
        <v>11</v>
      </c>
      <c r="Y58" s="35" t="str">
        <f>IF(VW_PREMIO_IV[[#This Row],[EQUIPE]]="Gerentes",VLOOKUP(VW_PREMIO_IV[[#This Row],[COBERTURA]],VALORES_IV_GER[],VW_PREMIO_IV[[#This Row],[Col Valor]],1),"")</f>
        <v/>
      </c>
      <c r="Z58" s="35" t="str">
        <f>IF(VW_PREMIO_IV[[#This Row],[EQUIPE]]="Especialidade (ESP)",VLOOKUP(VW_PREMIO_IV[[#This Row],[COBERTURA]],VALORES_IV_ESP[],VW_PREMIO_IV[[#This Row],[Col Valor]],1),"")</f>
        <v/>
      </c>
      <c r="AA58" s="35">
        <f>IF(VW_PREMIO_IV[[#This Row],[EQUIPE]]="Hospitalar (HSP)",VLOOKUP(VW_PREMIO_IV[[#This Row],[COBERTURA]],VALORES_IV_HSP[],VW_PREMIO_IV[[#This Row],[Col Valor]],1),"")</f>
        <v>773.07119999999998</v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-1.199999999926149E-3</v>
      </c>
    </row>
    <row r="59" spans="1:29" x14ac:dyDescent="0.25">
      <c r="A59" s="6" t="s">
        <v>370</v>
      </c>
      <c r="B59" s="6" t="s">
        <v>318</v>
      </c>
      <c r="C59" s="6" t="s">
        <v>18</v>
      </c>
      <c r="D59" s="6" t="s">
        <v>209</v>
      </c>
      <c r="E59" s="4">
        <v>20</v>
      </c>
      <c r="F59" s="6" t="s">
        <v>191</v>
      </c>
      <c r="G59" s="6" t="s">
        <v>468</v>
      </c>
      <c r="H59" s="4">
        <v>2021</v>
      </c>
      <c r="I59" s="4">
        <v>2</v>
      </c>
      <c r="J59" s="6" t="s">
        <v>469</v>
      </c>
      <c r="K59" s="4">
        <v>4</v>
      </c>
      <c r="L59" s="6" t="s">
        <v>470</v>
      </c>
      <c r="M59" s="6" t="s">
        <v>471</v>
      </c>
      <c r="N59" s="6" t="s">
        <v>410</v>
      </c>
      <c r="O59" s="4">
        <v>4</v>
      </c>
      <c r="P59" s="6" t="s">
        <v>472</v>
      </c>
      <c r="Q59" s="4">
        <v>10</v>
      </c>
      <c r="R59" s="6" t="s">
        <v>473</v>
      </c>
      <c r="S59" s="4" t="b">
        <v>0</v>
      </c>
      <c r="T59" s="56">
        <v>3759576.82</v>
      </c>
      <c r="U59" s="56">
        <v>3927990.93</v>
      </c>
      <c r="V59" s="38">
        <v>1.0449999999999999</v>
      </c>
      <c r="W59" s="35">
        <v>773.07</v>
      </c>
      <c r="X59" s="42">
        <f>VLOOKUP(VW_PREMIO_IV[[#This Row],[TIPO]],$AL$5:$AM$16,2,0)</f>
        <v>11</v>
      </c>
      <c r="Y59" s="35" t="str">
        <f>IF(VW_PREMIO_IV[[#This Row],[EQUIPE]]="Gerentes",VLOOKUP(VW_PREMIO_IV[[#This Row],[COBERTURA]],VALORES_IV_GER[],VW_PREMIO_IV[[#This Row],[Col Valor]],1),"")</f>
        <v/>
      </c>
      <c r="Z59" s="35" t="str">
        <f>IF(VW_PREMIO_IV[[#This Row],[EQUIPE]]="Especialidade (ESP)",VLOOKUP(VW_PREMIO_IV[[#This Row],[COBERTURA]],VALORES_IV_ESP[],VW_PREMIO_IV[[#This Row],[Col Valor]],1),"")</f>
        <v/>
      </c>
      <c r="AA59" s="35">
        <f>IF(VW_PREMIO_IV[[#This Row],[EQUIPE]]="Hospitalar (HSP)",VLOOKUP(VW_PREMIO_IV[[#This Row],[COBERTURA]],VALORES_IV_HSP[],VW_PREMIO_IV[[#This Row],[Col Valor]],1),"")</f>
        <v>773.07119999999998</v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-1.199999999926149E-3</v>
      </c>
    </row>
    <row r="60" spans="1:29" x14ac:dyDescent="0.25">
      <c r="A60" s="6" t="s">
        <v>370</v>
      </c>
      <c r="B60" s="6" t="s">
        <v>318</v>
      </c>
      <c r="C60" s="6" t="s">
        <v>19</v>
      </c>
      <c r="D60" s="6" t="s">
        <v>210</v>
      </c>
      <c r="E60" s="4">
        <v>20</v>
      </c>
      <c r="F60" s="6" t="s">
        <v>191</v>
      </c>
      <c r="G60" s="6" t="s">
        <v>468</v>
      </c>
      <c r="H60" s="4">
        <v>2021</v>
      </c>
      <c r="I60" s="4">
        <v>2</v>
      </c>
      <c r="J60" s="6" t="s">
        <v>469</v>
      </c>
      <c r="K60" s="4">
        <v>4</v>
      </c>
      <c r="L60" s="6" t="s">
        <v>470</v>
      </c>
      <c r="M60" s="6" t="s">
        <v>471</v>
      </c>
      <c r="N60" s="6" t="s">
        <v>410</v>
      </c>
      <c r="O60" s="4">
        <v>4</v>
      </c>
      <c r="P60" s="6" t="s">
        <v>472</v>
      </c>
      <c r="Q60" s="4">
        <v>10</v>
      </c>
      <c r="R60" s="6" t="s">
        <v>473</v>
      </c>
      <c r="S60" s="4" t="b">
        <v>0</v>
      </c>
      <c r="T60" s="56">
        <v>3759576.82</v>
      </c>
      <c r="U60" s="56">
        <v>3927990.93</v>
      </c>
      <c r="V60" s="38">
        <v>1.0449999999999999</v>
      </c>
      <c r="W60" s="35">
        <v>773.07</v>
      </c>
      <c r="X60" s="42">
        <f>VLOOKUP(VW_PREMIO_IV[[#This Row],[TIPO]],$AL$5:$AM$16,2,0)</f>
        <v>11</v>
      </c>
      <c r="Y60" s="35" t="str">
        <f>IF(VW_PREMIO_IV[[#This Row],[EQUIPE]]="Gerentes",VLOOKUP(VW_PREMIO_IV[[#This Row],[COBERTURA]],VALORES_IV_GER[],VW_PREMIO_IV[[#This Row],[Col Valor]],1),"")</f>
        <v/>
      </c>
      <c r="Z60" s="35" t="str">
        <f>IF(VW_PREMIO_IV[[#This Row],[EQUIPE]]="Especialidade (ESP)",VLOOKUP(VW_PREMIO_IV[[#This Row],[COBERTURA]],VALORES_IV_ESP[],VW_PREMIO_IV[[#This Row],[Col Valor]],1),"")</f>
        <v/>
      </c>
      <c r="AA60" s="35">
        <f>IF(VW_PREMIO_IV[[#This Row],[EQUIPE]]="Hospitalar (HSP)",VLOOKUP(VW_PREMIO_IV[[#This Row],[COBERTURA]],VALORES_IV_HSP[],VW_PREMIO_IV[[#This Row],[Col Valor]],1),"")</f>
        <v>773.07119999999998</v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-1.199999999926149E-3</v>
      </c>
    </row>
    <row r="61" spans="1:29" x14ac:dyDescent="0.25">
      <c r="A61" s="6" t="s">
        <v>370</v>
      </c>
      <c r="B61" s="6" t="s">
        <v>318</v>
      </c>
      <c r="C61" s="6" t="s">
        <v>20</v>
      </c>
      <c r="D61" s="6" t="s">
        <v>211</v>
      </c>
      <c r="E61" s="4">
        <v>20</v>
      </c>
      <c r="F61" s="6" t="s">
        <v>191</v>
      </c>
      <c r="G61" s="6" t="s">
        <v>468</v>
      </c>
      <c r="H61" s="4">
        <v>2021</v>
      </c>
      <c r="I61" s="4">
        <v>2</v>
      </c>
      <c r="J61" s="6" t="s">
        <v>469</v>
      </c>
      <c r="K61" s="4">
        <v>4</v>
      </c>
      <c r="L61" s="6" t="s">
        <v>470</v>
      </c>
      <c r="M61" s="6" t="s">
        <v>471</v>
      </c>
      <c r="N61" s="6" t="s">
        <v>410</v>
      </c>
      <c r="O61" s="4">
        <v>4</v>
      </c>
      <c r="P61" s="6" t="s">
        <v>472</v>
      </c>
      <c r="Q61" s="4">
        <v>10</v>
      </c>
      <c r="R61" s="6" t="s">
        <v>473</v>
      </c>
      <c r="S61" s="4" t="b">
        <v>0</v>
      </c>
      <c r="T61" s="56">
        <v>3759576.82</v>
      </c>
      <c r="U61" s="56">
        <v>3927990.93</v>
      </c>
      <c r="V61" s="38">
        <v>1.0449999999999999</v>
      </c>
      <c r="W61" s="35">
        <v>773.07</v>
      </c>
      <c r="X61" s="42">
        <f>VLOOKUP(VW_PREMIO_IV[[#This Row],[TIPO]],$AL$5:$AM$16,2,0)</f>
        <v>11</v>
      </c>
      <c r="Y61" s="35" t="str">
        <f>IF(VW_PREMIO_IV[[#This Row],[EQUIPE]]="Gerentes",VLOOKUP(VW_PREMIO_IV[[#This Row],[COBERTURA]],VALORES_IV_GER[],VW_PREMIO_IV[[#This Row],[Col Valor]],1),"")</f>
        <v/>
      </c>
      <c r="Z61" s="35" t="str">
        <f>IF(VW_PREMIO_IV[[#This Row],[EQUIPE]]="Especialidade (ESP)",VLOOKUP(VW_PREMIO_IV[[#This Row],[COBERTURA]],VALORES_IV_ESP[],VW_PREMIO_IV[[#This Row],[Col Valor]],1),"")</f>
        <v/>
      </c>
      <c r="AA61" s="35">
        <f>IF(VW_PREMIO_IV[[#This Row],[EQUIPE]]="Hospitalar (HSP)",VLOOKUP(VW_PREMIO_IV[[#This Row],[COBERTURA]],VALORES_IV_HSP[],VW_PREMIO_IV[[#This Row],[Col Valor]],1),"")</f>
        <v>773.07119999999998</v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-1.199999999926149E-3</v>
      </c>
    </row>
    <row r="62" spans="1:29" x14ac:dyDescent="0.25">
      <c r="A62" s="6" t="s">
        <v>370</v>
      </c>
      <c r="B62" s="6" t="s">
        <v>318</v>
      </c>
      <c r="C62" s="6" t="s">
        <v>21</v>
      </c>
      <c r="D62" s="6" t="s">
        <v>214</v>
      </c>
      <c r="E62" s="4">
        <v>20</v>
      </c>
      <c r="F62" s="6" t="s">
        <v>191</v>
      </c>
      <c r="G62" s="6" t="s">
        <v>468</v>
      </c>
      <c r="H62" s="4">
        <v>2021</v>
      </c>
      <c r="I62" s="4">
        <v>2</v>
      </c>
      <c r="J62" s="6" t="s">
        <v>469</v>
      </c>
      <c r="K62" s="4">
        <v>4</v>
      </c>
      <c r="L62" s="6" t="s">
        <v>470</v>
      </c>
      <c r="M62" s="6" t="s">
        <v>471</v>
      </c>
      <c r="N62" s="6" t="s">
        <v>410</v>
      </c>
      <c r="O62" s="4">
        <v>4</v>
      </c>
      <c r="P62" s="6" t="s">
        <v>472</v>
      </c>
      <c r="Q62" s="4">
        <v>10</v>
      </c>
      <c r="R62" s="6" t="s">
        <v>473</v>
      </c>
      <c r="S62" s="4" t="b">
        <v>0</v>
      </c>
      <c r="T62" s="56">
        <v>3759576.82</v>
      </c>
      <c r="U62" s="56">
        <v>3927990.93</v>
      </c>
      <c r="V62" s="38">
        <v>1.0449999999999999</v>
      </c>
      <c r="W62" s="35">
        <v>773.07</v>
      </c>
      <c r="X62" s="42">
        <f>VLOOKUP(VW_PREMIO_IV[[#This Row],[TIPO]],$AL$5:$AM$16,2,0)</f>
        <v>11</v>
      </c>
      <c r="Y62" s="35" t="str">
        <f>IF(VW_PREMIO_IV[[#This Row],[EQUIPE]]="Gerentes",VLOOKUP(VW_PREMIO_IV[[#This Row],[COBERTURA]],VALORES_IV_GER[],VW_PREMIO_IV[[#This Row],[Col Valor]],1),"")</f>
        <v/>
      </c>
      <c r="Z62" s="35" t="str">
        <f>IF(VW_PREMIO_IV[[#This Row],[EQUIPE]]="Especialidade (ESP)",VLOOKUP(VW_PREMIO_IV[[#This Row],[COBERTURA]],VALORES_IV_ESP[],VW_PREMIO_IV[[#This Row],[Col Valor]],1),"")</f>
        <v/>
      </c>
      <c r="AA62" s="35">
        <f>IF(VW_PREMIO_IV[[#This Row],[EQUIPE]]="Hospitalar (HSP)",VLOOKUP(VW_PREMIO_IV[[#This Row],[COBERTURA]],VALORES_IV_HSP[],VW_PREMIO_IV[[#This Row],[Col Valor]],1),"")</f>
        <v>773.07119999999998</v>
      </c>
      <c r="AB62" s="35" t="str">
        <f>IF(VW_PREMIO_IV[[#This Row],[EQUIPE]]="Misto (EMH)",VLOOKUP(VW_PREMIO_IV[[#This Row],[COBERTURA]],VALORES_IV_EMH[],VW_PREMIO_IV[[#This Row],[Col Valor]],1),"")</f>
        <v/>
      </c>
      <c r="AC62" s="35">
        <f>VW_PREMIO_IV[[#This Row],[PREMIO]]-SUM(VW_PREMIO_IV[[#This Row],[Check Gerente]:[Check EMH]])</f>
        <v>-1.199999999926149E-3</v>
      </c>
    </row>
    <row r="63" spans="1:29" x14ac:dyDescent="0.25">
      <c r="A63" s="6" t="s">
        <v>370</v>
      </c>
      <c r="B63" s="6" t="s">
        <v>318</v>
      </c>
      <c r="C63" s="6" t="s">
        <v>32</v>
      </c>
      <c r="D63" s="6" t="s">
        <v>215</v>
      </c>
      <c r="E63" s="4">
        <v>10</v>
      </c>
      <c r="F63" s="6" t="s">
        <v>196</v>
      </c>
      <c r="G63" s="6" t="s">
        <v>468</v>
      </c>
      <c r="H63" s="4">
        <v>2021</v>
      </c>
      <c r="I63" s="4">
        <v>2</v>
      </c>
      <c r="J63" s="6" t="s">
        <v>469</v>
      </c>
      <c r="K63" s="4">
        <v>4</v>
      </c>
      <c r="L63" s="6" t="s">
        <v>470</v>
      </c>
      <c r="M63" s="6" t="s">
        <v>471</v>
      </c>
      <c r="N63" s="6" t="s">
        <v>410</v>
      </c>
      <c r="O63" s="4">
        <v>4</v>
      </c>
      <c r="P63" s="6" t="s">
        <v>472</v>
      </c>
      <c r="Q63" s="4">
        <v>10</v>
      </c>
      <c r="R63" s="6" t="s">
        <v>473</v>
      </c>
      <c r="S63" s="4" t="b">
        <v>0</v>
      </c>
      <c r="T63" s="56">
        <v>3759576.82</v>
      </c>
      <c r="U63" s="56">
        <v>3927990.93</v>
      </c>
      <c r="V63" s="38">
        <v>1.0449999999999999</v>
      </c>
      <c r="W63" s="35">
        <v>773.36</v>
      </c>
      <c r="X63" s="42">
        <f>VLOOKUP(VW_PREMIO_IV[[#This Row],[TIPO]],$AL$5:$AM$16,2,0)</f>
        <v>11</v>
      </c>
      <c r="Y63" s="35" t="str">
        <f>IF(VW_PREMIO_IV[[#This Row],[EQUIPE]]="Gerentes",VLOOKUP(VW_PREMIO_IV[[#This Row],[COBERTURA]],VALORES_IV_GER[],VW_PREMIO_IV[[#This Row],[Col Valor]],1),"")</f>
        <v/>
      </c>
      <c r="Z63" s="35">
        <f>IF(VW_PREMIO_IV[[#This Row],[EQUIPE]]="Especialidade (ESP)",VLOOKUP(VW_PREMIO_IV[[#This Row],[COBERTURA]],VALORES_IV_ESP[],VW_PREMIO_IV[[#This Row],[Col Valor]],1),"")</f>
        <v>773.35900000000004</v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9.9999999997635314E-4</v>
      </c>
    </row>
    <row r="64" spans="1:29" x14ac:dyDescent="0.25">
      <c r="A64" s="6" t="s">
        <v>370</v>
      </c>
      <c r="B64" s="6" t="s">
        <v>318</v>
      </c>
      <c r="C64" s="6" t="s">
        <v>22</v>
      </c>
      <c r="D64" s="6" t="s">
        <v>250</v>
      </c>
      <c r="E64" s="4">
        <v>20</v>
      </c>
      <c r="F64" s="6" t="s">
        <v>191</v>
      </c>
      <c r="G64" s="6" t="s">
        <v>468</v>
      </c>
      <c r="H64" s="4">
        <v>2021</v>
      </c>
      <c r="I64" s="4">
        <v>2</v>
      </c>
      <c r="J64" s="6" t="s">
        <v>469</v>
      </c>
      <c r="K64" s="4">
        <v>4</v>
      </c>
      <c r="L64" s="6" t="s">
        <v>470</v>
      </c>
      <c r="M64" s="6" t="s">
        <v>471</v>
      </c>
      <c r="N64" s="6" t="s">
        <v>410</v>
      </c>
      <c r="O64" s="4">
        <v>4</v>
      </c>
      <c r="P64" s="6" t="s">
        <v>472</v>
      </c>
      <c r="Q64" s="4">
        <v>10</v>
      </c>
      <c r="R64" s="6" t="s">
        <v>473</v>
      </c>
      <c r="S64" s="4" t="b">
        <v>0</v>
      </c>
      <c r="T64" s="56">
        <v>3759576.82</v>
      </c>
      <c r="U64" s="56">
        <v>3927990.93</v>
      </c>
      <c r="V64" s="38">
        <v>1.0449999999999999</v>
      </c>
      <c r="W64" s="35">
        <v>773.07</v>
      </c>
      <c r="X64" s="42">
        <f>VLOOKUP(VW_PREMIO_IV[[#This Row],[TIPO]],$AL$5:$AM$16,2,0)</f>
        <v>11</v>
      </c>
      <c r="Y64" s="35" t="str">
        <f>IF(VW_PREMIO_IV[[#This Row],[EQUIPE]]="Gerentes",VLOOKUP(VW_PREMIO_IV[[#This Row],[COBERTURA]],VALORES_IV_GER[],VW_PREMIO_IV[[#This Row],[Col Valor]],1),"")</f>
        <v/>
      </c>
      <c r="Z64" s="35" t="str">
        <f>IF(VW_PREMIO_IV[[#This Row],[EQUIPE]]="Especialidade (ESP)",VLOOKUP(VW_PREMIO_IV[[#This Row],[COBERTURA]],VALORES_IV_ESP[],VW_PREMIO_IV[[#This Row],[Col Valor]],1),"")</f>
        <v/>
      </c>
      <c r="AA64" s="35">
        <f>IF(VW_PREMIO_IV[[#This Row],[EQUIPE]]="Hospitalar (HSP)",VLOOKUP(VW_PREMIO_IV[[#This Row],[COBERTURA]],VALORES_IV_HSP[],VW_PREMIO_IV[[#This Row],[Col Valor]],1),"")</f>
        <v>773.07119999999998</v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-1.199999999926149E-3</v>
      </c>
    </row>
    <row r="65" spans="1:29" x14ac:dyDescent="0.25">
      <c r="A65" s="6" t="s">
        <v>370</v>
      </c>
      <c r="B65" s="6" t="s">
        <v>318</v>
      </c>
      <c r="C65" s="6" t="s">
        <v>23</v>
      </c>
      <c r="D65" s="6" t="s">
        <v>254</v>
      </c>
      <c r="E65" s="4">
        <v>20</v>
      </c>
      <c r="F65" s="6" t="s">
        <v>191</v>
      </c>
      <c r="G65" s="6" t="s">
        <v>468</v>
      </c>
      <c r="H65" s="4">
        <v>2021</v>
      </c>
      <c r="I65" s="4">
        <v>2</v>
      </c>
      <c r="J65" s="6" t="s">
        <v>469</v>
      </c>
      <c r="K65" s="4">
        <v>4</v>
      </c>
      <c r="L65" s="6" t="s">
        <v>470</v>
      </c>
      <c r="M65" s="6" t="s">
        <v>471</v>
      </c>
      <c r="N65" s="6" t="s">
        <v>410</v>
      </c>
      <c r="O65" s="4">
        <v>4</v>
      </c>
      <c r="P65" s="6" t="s">
        <v>472</v>
      </c>
      <c r="Q65" s="4">
        <v>10</v>
      </c>
      <c r="R65" s="6" t="s">
        <v>473</v>
      </c>
      <c r="S65" s="4" t="b">
        <v>0</v>
      </c>
      <c r="T65" s="56">
        <v>3759576.82</v>
      </c>
      <c r="U65" s="56">
        <v>3927990.93</v>
      </c>
      <c r="V65" s="38">
        <v>1.0449999999999999</v>
      </c>
      <c r="W65" s="35">
        <v>773.07</v>
      </c>
      <c r="X65" s="42">
        <f>VLOOKUP(VW_PREMIO_IV[[#This Row],[TIPO]],$AL$5:$AM$16,2,0)</f>
        <v>11</v>
      </c>
      <c r="Y65" s="35" t="str">
        <f>IF(VW_PREMIO_IV[[#This Row],[EQUIPE]]="Gerentes",VLOOKUP(VW_PREMIO_IV[[#This Row],[COBERTURA]],VALORES_IV_GER[],VW_PREMIO_IV[[#This Row],[Col Valor]],1),"")</f>
        <v/>
      </c>
      <c r="Z65" s="35" t="str">
        <f>IF(VW_PREMIO_IV[[#This Row],[EQUIPE]]="Especialidade (ESP)",VLOOKUP(VW_PREMIO_IV[[#This Row],[COBERTURA]],VALORES_IV_ESP[],VW_PREMIO_IV[[#This Row],[Col Valor]],1),"")</f>
        <v/>
      </c>
      <c r="AA65" s="35">
        <f>IF(VW_PREMIO_IV[[#This Row],[EQUIPE]]="Hospitalar (HSP)",VLOOKUP(VW_PREMIO_IV[[#This Row],[COBERTURA]],VALORES_IV_HSP[],VW_PREMIO_IV[[#This Row],[Col Valor]],1),"")</f>
        <v>773.07119999999998</v>
      </c>
      <c r="AB65" s="35" t="str">
        <f>IF(VW_PREMIO_IV[[#This Row],[EQUIPE]]="Misto (EMH)",VLOOKUP(VW_PREMIO_IV[[#This Row],[COBERTURA]],VALORES_IV_EMH[],VW_PREMIO_IV[[#This Row],[Col Valor]],1),"")</f>
        <v/>
      </c>
      <c r="AC65" s="35">
        <f>VW_PREMIO_IV[[#This Row],[PREMIO]]-SUM(VW_PREMIO_IV[[#This Row],[Check Gerente]:[Check EMH]])</f>
        <v>-1.199999999926149E-3</v>
      </c>
    </row>
    <row r="66" spans="1:29" x14ac:dyDescent="0.25">
      <c r="A66" s="6" t="s">
        <v>370</v>
      </c>
      <c r="B66" s="6" t="s">
        <v>318</v>
      </c>
      <c r="C66" s="6" t="s">
        <v>33</v>
      </c>
      <c r="D66" s="6" t="s">
        <v>290</v>
      </c>
      <c r="E66" s="4">
        <v>10</v>
      </c>
      <c r="F66" s="6" t="s">
        <v>196</v>
      </c>
      <c r="G66" s="6" t="s">
        <v>468</v>
      </c>
      <c r="H66" s="4">
        <v>2021</v>
      </c>
      <c r="I66" s="4">
        <v>2</v>
      </c>
      <c r="J66" s="6" t="s">
        <v>469</v>
      </c>
      <c r="K66" s="4">
        <v>4</v>
      </c>
      <c r="L66" s="6" t="s">
        <v>470</v>
      </c>
      <c r="M66" s="6" t="s">
        <v>471</v>
      </c>
      <c r="N66" s="6" t="s">
        <v>410</v>
      </c>
      <c r="O66" s="4">
        <v>4</v>
      </c>
      <c r="P66" s="6" t="s">
        <v>472</v>
      </c>
      <c r="Q66" s="4">
        <v>10</v>
      </c>
      <c r="R66" s="6" t="s">
        <v>473</v>
      </c>
      <c r="S66" s="4" t="b">
        <v>0</v>
      </c>
      <c r="T66" s="56">
        <v>3759576.82</v>
      </c>
      <c r="U66" s="56">
        <v>3927990.93</v>
      </c>
      <c r="V66" s="38">
        <v>1.0449999999999999</v>
      </c>
      <c r="W66" s="35">
        <v>773.36</v>
      </c>
      <c r="X66" s="42">
        <f>VLOOKUP(VW_PREMIO_IV[[#This Row],[TIPO]],$AL$5:$AM$16,2,0)</f>
        <v>11</v>
      </c>
      <c r="Y66" s="35" t="str">
        <f>IF(VW_PREMIO_IV[[#This Row],[EQUIPE]]="Gerentes",VLOOKUP(VW_PREMIO_IV[[#This Row],[COBERTURA]],VALORES_IV_GER[],VW_PREMIO_IV[[#This Row],[Col Valor]],1),"")</f>
        <v/>
      </c>
      <c r="Z66" s="35">
        <f>IF(VW_PREMIO_IV[[#This Row],[EQUIPE]]="Especialidade (ESP)",VLOOKUP(VW_PREMIO_IV[[#This Row],[COBERTURA]],VALORES_IV_ESP[],VW_PREMIO_IV[[#This Row],[Col Valor]],1),"")</f>
        <v>773.35900000000004</v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9.9999999997635314E-4</v>
      </c>
    </row>
    <row r="67" spans="1:29" x14ac:dyDescent="0.25">
      <c r="A67" s="6" t="s">
        <v>370</v>
      </c>
      <c r="B67" s="6" t="s">
        <v>318</v>
      </c>
      <c r="C67" s="6" t="s">
        <v>25</v>
      </c>
      <c r="D67" s="6" t="s">
        <v>291</v>
      </c>
      <c r="E67" s="4">
        <v>30</v>
      </c>
      <c r="F67" s="6" t="s">
        <v>198</v>
      </c>
      <c r="G67" s="6" t="s">
        <v>468</v>
      </c>
      <c r="H67" s="4">
        <v>2021</v>
      </c>
      <c r="I67" s="4">
        <v>2</v>
      </c>
      <c r="J67" s="6" t="s">
        <v>469</v>
      </c>
      <c r="K67" s="4">
        <v>4</v>
      </c>
      <c r="L67" s="6" t="s">
        <v>470</v>
      </c>
      <c r="M67" s="6" t="s">
        <v>471</v>
      </c>
      <c r="N67" s="6" t="s">
        <v>410</v>
      </c>
      <c r="O67" s="4">
        <v>4</v>
      </c>
      <c r="P67" s="6" t="s">
        <v>472</v>
      </c>
      <c r="Q67" s="4">
        <v>10</v>
      </c>
      <c r="R67" s="6" t="s">
        <v>473</v>
      </c>
      <c r="S67" s="4" t="b">
        <v>0</v>
      </c>
      <c r="T67" s="56">
        <v>3759576.82</v>
      </c>
      <c r="U67" s="56">
        <v>3927990.93</v>
      </c>
      <c r="V67" s="38">
        <v>1.0449999999999999</v>
      </c>
      <c r="W67" s="35">
        <v>773.07</v>
      </c>
      <c r="X67" s="42">
        <f>VLOOKUP(VW_PREMIO_IV[[#This Row],[TIPO]],$AL$5:$AM$16,2,0)</f>
        <v>11</v>
      </c>
      <c r="Y67" s="35" t="str">
        <f>IF(VW_PREMIO_IV[[#This Row],[EQUIPE]]="Gerentes",VLOOKUP(VW_PREMIO_IV[[#This Row],[COBERTURA]],VALORES_IV_GER[],VW_PREMIO_IV[[#This Row],[Col Valor]],1),"")</f>
        <v/>
      </c>
      <c r="Z67" s="35" t="str">
        <f>IF(VW_PREMIO_IV[[#This Row],[EQUIPE]]="Especialidade (ESP)",VLOOKUP(VW_PREMIO_IV[[#This Row],[COBERTURA]],VALORES_IV_ESP[],VW_PREMIO_IV[[#This Row],[Col Valor]],1),"")</f>
        <v/>
      </c>
      <c r="AA67" s="35" t="str">
        <f>IF(VW_PREMIO_IV[[#This Row],[EQUIPE]]="Hospitalar (HSP)",VLOOKUP(VW_PREMIO_IV[[#This Row],[COBERTURA]],VALORES_IV_HSP[],VW_PREMIO_IV[[#This Row],[Col Valor]],1),"")</f>
        <v/>
      </c>
      <c r="AB67" s="35">
        <f>IF(VW_PREMIO_IV[[#This Row],[EQUIPE]]="Misto (EMH)",VLOOKUP(VW_PREMIO_IV[[#This Row],[COBERTURA]],VALORES_IV_EMH[],VW_PREMIO_IV[[#This Row],[Col Valor]],1),"")</f>
        <v>773.07119999999998</v>
      </c>
      <c r="AC67" s="35">
        <f>VW_PREMIO_IV[[#This Row],[PREMIO]]-SUM(VW_PREMIO_IV[[#This Row],[Check Gerente]:[Check EMH]])</f>
        <v>-1.199999999926149E-3</v>
      </c>
    </row>
    <row r="68" spans="1:29" x14ac:dyDescent="0.25">
      <c r="A68" s="6" t="s">
        <v>370</v>
      </c>
      <c r="B68" s="6" t="s">
        <v>317</v>
      </c>
      <c r="C68" s="6" t="s">
        <v>9</v>
      </c>
      <c r="D68" s="6" t="s">
        <v>189</v>
      </c>
      <c r="E68" s="4">
        <v>20</v>
      </c>
      <c r="F68" s="6" t="s">
        <v>191</v>
      </c>
      <c r="G68" s="6" t="s">
        <v>468</v>
      </c>
      <c r="H68" s="4">
        <v>2021</v>
      </c>
      <c r="I68" s="4">
        <v>2</v>
      </c>
      <c r="J68" s="6" t="s">
        <v>469</v>
      </c>
      <c r="K68" s="4">
        <v>4</v>
      </c>
      <c r="L68" s="6" t="s">
        <v>470</v>
      </c>
      <c r="M68" s="6" t="s">
        <v>471</v>
      </c>
      <c r="N68" s="6" t="s">
        <v>410</v>
      </c>
      <c r="O68" s="4">
        <v>4</v>
      </c>
      <c r="P68" s="6" t="s">
        <v>472</v>
      </c>
      <c r="Q68" s="4">
        <v>10</v>
      </c>
      <c r="R68" s="6" t="s">
        <v>473</v>
      </c>
      <c r="S68" s="4" t="b">
        <v>0</v>
      </c>
      <c r="T68" s="56">
        <v>2257954.31</v>
      </c>
      <c r="U68" s="56">
        <v>3602445.27</v>
      </c>
      <c r="V68" s="38">
        <v>1.595</v>
      </c>
      <c r="W68" s="35">
        <v>784.65</v>
      </c>
      <c r="X68" s="42">
        <f>VLOOKUP(VW_PREMIO_IV[[#This Row],[TIPO]],$AL$5:$AM$16,2,0)</f>
        <v>10</v>
      </c>
      <c r="Y68" s="35" t="str">
        <f>IF(VW_PREMIO_IV[[#This Row],[EQUIPE]]="Gerentes",VLOOKUP(VW_PREMIO_IV[[#This Row],[COBERTURA]],VALORES_IV_GER[],VW_PREMIO_IV[[#This Row],[Col Valor]],1),"")</f>
        <v/>
      </c>
      <c r="Z68" s="35" t="str">
        <f>IF(VW_PREMIO_IV[[#This Row],[EQUIPE]]="Especialidade (ESP)",VLOOKUP(VW_PREMIO_IV[[#This Row],[COBERTURA]],VALORES_IV_ESP[],VW_PREMIO_IV[[#This Row],[Col Valor]],1),"")</f>
        <v/>
      </c>
      <c r="AA68" s="35">
        <f>IF(VW_PREMIO_IV[[#This Row],[EQUIPE]]="Hospitalar (HSP)",VLOOKUP(VW_PREMIO_IV[[#This Row],[COBERTURA]],VALORES_IV_HSP[],VW_PREMIO_IV[[#This Row],[Col Valor]],1),"")</f>
        <v>784.65189999999996</v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-1.8999999999778083E-3</v>
      </c>
    </row>
    <row r="69" spans="1:29" x14ac:dyDescent="0.25">
      <c r="A69" s="6" t="s">
        <v>370</v>
      </c>
      <c r="B69" s="6" t="s">
        <v>317</v>
      </c>
      <c r="C69" s="6" t="s">
        <v>11</v>
      </c>
      <c r="D69" s="6" t="s">
        <v>192</v>
      </c>
      <c r="E69" s="4">
        <v>20</v>
      </c>
      <c r="F69" s="6" t="s">
        <v>191</v>
      </c>
      <c r="G69" s="6" t="s">
        <v>468</v>
      </c>
      <c r="H69" s="4">
        <v>2021</v>
      </c>
      <c r="I69" s="4">
        <v>2</v>
      </c>
      <c r="J69" s="6" t="s">
        <v>469</v>
      </c>
      <c r="K69" s="4">
        <v>4</v>
      </c>
      <c r="L69" s="6" t="s">
        <v>470</v>
      </c>
      <c r="M69" s="6" t="s">
        <v>471</v>
      </c>
      <c r="N69" s="6" t="s">
        <v>410</v>
      </c>
      <c r="O69" s="4">
        <v>4</v>
      </c>
      <c r="P69" s="6" t="s">
        <v>472</v>
      </c>
      <c r="Q69" s="4">
        <v>10</v>
      </c>
      <c r="R69" s="6" t="s">
        <v>473</v>
      </c>
      <c r="S69" s="4" t="b">
        <v>0</v>
      </c>
      <c r="T69" s="56">
        <v>2257954.31</v>
      </c>
      <c r="U69" s="56">
        <v>3602445.27</v>
      </c>
      <c r="V69" s="38">
        <v>1.595</v>
      </c>
      <c r="W69" s="35">
        <v>784.65</v>
      </c>
      <c r="X69" s="42">
        <f>VLOOKUP(VW_PREMIO_IV[[#This Row],[TIPO]],$AL$5:$AM$16,2,0)</f>
        <v>10</v>
      </c>
      <c r="Y69" s="35" t="str">
        <f>IF(VW_PREMIO_IV[[#This Row],[EQUIPE]]="Gerentes",VLOOKUP(VW_PREMIO_IV[[#This Row],[COBERTURA]],VALORES_IV_GER[],VW_PREMIO_IV[[#This Row],[Col Valor]],1),"")</f>
        <v/>
      </c>
      <c r="Z69" s="35" t="str">
        <f>IF(VW_PREMIO_IV[[#This Row],[EQUIPE]]="Especialidade (ESP)",VLOOKUP(VW_PREMIO_IV[[#This Row],[COBERTURA]],VALORES_IV_ESP[],VW_PREMIO_IV[[#This Row],[Col Valor]],1),"")</f>
        <v/>
      </c>
      <c r="AA69" s="35">
        <f>IF(VW_PREMIO_IV[[#This Row],[EQUIPE]]="Hospitalar (HSP)",VLOOKUP(VW_PREMIO_IV[[#This Row],[COBERTURA]],VALORES_IV_HSP[],VW_PREMIO_IV[[#This Row],[Col Valor]],1),"")</f>
        <v>784.65189999999996</v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-1.8999999999778083E-3</v>
      </c>
    </row>
    <row r="70" spans="1:29" x14ac:dyDescent="0.25">
      <c r="A70" s="6" t="s">
        <v>370</v>
      </c>
      <c r="B70" s="6" t="s">
        <v>317</v>
      </c>
      <c r="C70" s="6" t="s">
        <v>13</v>
      </c>
      <c r="D70" s="6" t="s">
        <v>194</v>
      </c>
      <c r="E70" s="4">
        <v>20</v>
      </c>
      <c r="F70" s="6" t="s">
        <v>191</v>
      </c>
      <c r="G70" s="6" t="s">
        <v>468</v>
      </c>
      <c r="H70" s="4">
        <v>2021</v>
      </c>
      <c r="I70" s="4">
        <v>2</v>
      </c>
      <c r="J70" s="6" t="s">
        <v>469</v>
      </c>
      <c r="K70" s="4">
        <v>4</v>
      </c>
      <c r="L70" s="6" t="s">
        <v>470</v>
      </c>
      <c r="M70" s="6" t="s">
        <v>471</v>
      </c>
      <c r="N70" s="6" t="s">
        <v>410</v>
      </c>
      <c r="O70" s="4">
        <v>4</v>
      </c>
      <c r="P70" s="6" t="s">
        <v>472</v>
      </c>
      <c r="Q70" s="4">
        <v>10</v>
      </c>
      <c r="R70" s="6" t="s">
        <v>473</v>
      </c>
      <c r="S70" s="4" t="b">
        <v>0</v>
      </c>
      <c r="T70" s="56">
        <v>2257954.31</v>
      </c>
      <c r="U70" s="56">
        <v>3602445.27</v>
      </c>
      <c r="V70" s="38">
        <v>1.595</v>
      </c>
      <c r="W70" s="35">
        <v>784.65</v>
      </c>
      <c r="X70" s="42">
        <f>VLOOKUP(VW_PREMIO_IV[[#This Row],[TIPO]],$AL$5:$AM$16,2,0)</f>
        <v>10</v>
      </c>
      <c r="Y70" s="35" t="str">
        <f>IF(VW_PREMIO_IV[[#This Row],[EQUIPE]]="Gerentes",VLOOKUP(VW_PREMIO_IV[[#This Row],[COBERTURA]],VALORES_IV_GER[],VW_PREMIO_IV[[#This Row],[Col Valor]],1),"")</f>
        <v/>
      </c>
      <c r="Z70" s="35" t="str">
        <f>IF(VW_PREMIO_IV[[#This Row],[EQUIPE]]="Especialidade (ESP)",VLOOKUP(VW_PREMIO_IV[[#This Row],[COBERTURA]],VALORES_IV_ESP[],VW_PREMIO_IV[[#This Row],[Col Valor]],1),"")</f>
        <v/>
      </c>
      <c r="AA70" s="35">
        <f>IF(VW_PREMIO_IV[[#This Row],[EQUIPE]]="Hospitalar (HSP)",VLOOKUP(VW_PREMIO_IV[[#This Row],[COBERTURA]],VALORES_IV_HSP[],VW_PREMIO_IV[[#This Row],[Col Valor]],1),"")</f>
        <v>784.65189999999996</v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-1.8999999999778083E-3</v>
      </c>
    </row>
    <row r="71" spans="1:29" x14ac:dyDescent="0.25">
      <c r="A71" s="6" t="s">
        <v>370</v>
      </c>
      <c r="B71" s="6" t="s">
        <v>317</v>
      </c>
      <c r="C71" s="6" t="s">
        <v>28</v>
      </c>
      <c r="D71" s="6" t="s">
        <v>195</v>
      </c>
      <c r="E71" s="4">
        <v>10</v>
      </c>
      <c r="F71" s="6" t="s">
        <v>196</v>
      </c>
      <c r="G71" s="6" t="s">
        <v>468</v>
      </c>
      <c r="H71" s="4">
        <v>2021</v>
      </c>
      <c r="I71" s="4">
        <v>2</v>
      </c>
      <c r="J71" s="6" t="s">
        <v>469</v>
      </c>
      <c r="K71" s="4">
        <v>4</v>
      </c>
      <c r="L71" s="6" t="s">
        <v>470</v>
      </c>
      <c r="M71" s="6" t="s">
        <v>471</v>
      </c>
      <c r="N71" s="6" t="s">
        <v>410</v>
      </c>
      <c r="O71" s="4">
        <v>4</v>
      </c>
      <c r="P71" s="6" t="s">
        <v>472</v>
      </c>
      <c r="Q71" s="4">
        <v>10</v>
      </c>
      <c r="R71" s="6" t="s">
        <v>473</v>
      </c>
      <c r="S71" s="4" t="b">
        <v>0</v>
      </c>
      <c r="T71" s="56">
        <v>2257954.31</v>
      </c>
      <c r="U71" s="56">
        <v>3602445.27</v>
      </c>
      <c r="V71" s="38">
        <v>1.595</v>
      </c>
      <c r="W71" s="35">
        <v>784.17</v>
      </c>
      <c r="X71" s="42">
        <f>VLOOKUP(VW_PREMIO_IV[[#This Row],[TIPO]],$AL$5:$AM$16,2,0)</f>
        <v>10</v>
      </c>
      <c r="Y71" s="35" t="str">
        <f>IF(VW_PREMIO_IV[[#This Row],[EQUIPE]]="Gerentes",VLOOKUP(VW_PREMIO_IV[[#This Row],[COBERTURA]],VALORES_IV_GER[],VW_PREMIO_IV[[#This Row],[Col Valor]],1),"")</f>
        <v/>
      </c>
      <c r="Z71" s="35">
        <f>IF(VW_PREMIO_IV[[#This Row],[EQUIPE]]="Especialidade (ESP)",VLOOKUP(VW_PREMIO_IV[[#This Row],[COBERTURA]],VALORES_IV_ESP[],VW_PREMIO_IV[[#This Row],[Col Valor]],1),"")</f>
        <v>784.17449999999997</v>
      </c>
      <c r="AA71" s="35" t="str">
        <f>IF(VW_PREMIO_IV[[#This Row],[EQUIPE]]="Hospitalar (HSP)",VLOOKUP(VW_PREMIO_IV[[#This Row],[COBERTURA]],VALORES_IV_HSP[],VW_PREMIO_IV[[#This Row],[Col Valor]],1),"")</f>
        <v/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-4.500000000007276E-3</v>
      </c>
    </row>
    <row r="72" spans="1:29" x14ac:dyDescent="0.25">
      <c r="A72" s="6" t="s">
        <v>370</v>
      </c>
      <c r="B72" s="6" t="s">
        <v>317</v>
      </c>
      <c r="C72" s="6" t="s">
        <v>29</v>
      </c>
      <c r="D72" s="6" t="s">
        <v>197</v>
      </c>
      <c r="E72" s="4">
        <v>30</v>
      </c>
      <c r="F72" s="6" t="s">
        <v>198</v>
      </c>
      <c r="G72" s="6" t="s">
        <v>468</v>
      </c>
      <c r="H72" s="4">
        <v>2021</v>
      </c>
      <c r="I72" s="4">
        <v>2</v>
      </c>
      <c r="J72" s="6" t="s">
        <v>469</v>
      </c>
      <c r="K72" s="4">
        <v>4</v>
      </c>
      <c r="L72" s="6" t="s">
        <v>470</v>
      </c>
      <c r="M72" s="6" t="s">
        <v>471</v>
      </c>
      <c r="N72" s="6" t="s">
        <v>410</v>
      </c>
      <c r="O72" s="4">
        <v>4</v>
      </c>
      <c r="P72" s="6" t="s">
        <v>472</v>
      </c>
      <c r="Q72" s="4">
        <v>10</v>
      </c>
      <c r="R72" s="6" t="s">
        <v>473</v>
      </c>
      <c r="S72" s="4" t="b">
        <v>0</v>
      </c>
      <c r="T72" s="56">
        <v>2257954.31</v>
      </c>
      <c r="U72" s="56">
        <v>3602445.27</v>
      </c>
      <c r="V72" s="38">
        <v>1.595</v>
      </c>
      <c r="W72" s="35">
        <v>784.65</v>
      </c>
      <c r="X72" s="42">
        <f>VLOOKUP(VW_PREMIO_IV[[#This Row],[TIPO]],$AL$5:$AM$16,2,0)</f>
        <v>10</v>
      </c>
      <c r="Y72" s="35" t="str">
        <f>IF(VW_PREMIO_IV[[#This Row],[EQUIPE]]="Gerentes",VLOOKUP(VW_PREMIO_IV[[#This Row],[COBERTURA]],VALORES_IV_GER[],VW_PREMIO_IV[[#This Row],[Col Valor]],1),"")</f>
        <v/>
      </c>
      <c r="Z72" s="35" t="str">
        <f>IF(VW_PREMIO_IV[[#This Row],[EQUIPE]]="Especialidade (ESP)",VLOOKUP(VW_PREMIO_IV[[#This Row],[COBERTURA]],VALORES_IV_ESP[],VW_PREMIO_IV[[#This Row],[Col Valor]],1),"")</f>
        <v/>
      </c>
      <c r="AA72" s="35" t="str">
        <f>IF(VW_PREMIO_IV[[#This Row],[EQUIPE]]="Hospitalar (HSP)",VLOOKUP(VW_PREMIO_IV[[#This Row],[COBERTURA]],VALORES_IV_HSP[],VW_PREMIO_IV[[#This Row],[Col Valor]],1),"")</f>
        <v/>
      </c>
      <c r="AB72" s="35">
        <f>IF(VW_PREMIO_IV[[#This Row],[EQUIPE]]="Misto (EMH)",VLOOKUP(VW_PREMIO_IV[[#This Row],[COBERTURA]],VALORES_IV_EMH[],VW_PREMIO_IV[[#This Row],[Col Valor]],1),"")</f>
        <v>784.65189999999996</v>
      </c>
      <c r="AC72" s="35">
        <f>VW_PREMIO_IV[[#This Row],[PREMIO]]-SUM(VW_PREMIO_IV[[#This Row],[Check Gerente]:[Check EMH]])</f>
        <v>-1.8999999999778083E-3</v>
      </c>
    </row>
    <row r="73" spans="1:29" x14ac:dyDescent="0.25">
      <c r="A73" s="6" t="s">
        <v>370</v>
      </c>
      <c r="B73" s="6" t="s">
        <v>317</v>
      </c>
      <c r="C73" s="6" t="s">
        <v>30</v>
      </c>
      <c r="D73" s="6" t="s">
        <v>203</v>
      </c>
      <c r="E73" s="4">
        <v>10</v>
      </c>
      <c r="F73" s="6" t="s">
        <v>196</v>
      </c>
      <c r="G73" s="6" t="s">
        <v>468</v>
      </c>
      <c r="H73" s="4">
        <v>2021</v>
      </c>
      <c r="I73" s="4">
        <v>2</v>
      </c>
      <c r="J73" s="6" t="s">
        <v>469</v>
      </c>
      <c r="K73" s="4">
        <v>4</v>
      </c>
      <c r="L73" s="6" t="s">
        <v>470</v>
      </c>
      <c r="M73" s="6" t="s">
        <v>471</v>
      </c>
      <c r="N73" s="6" t="s">
        <v>410</v>
      </c>
      <c r="O73" s="4">
        <v>4</v>
      </c>
      <c r="P73" s="6" t="s">
        <v>472</v>
      </c>
      <c r="Q73" s="4">
        <v>10</v>
      </c>
      <c r="R73" s="6" t="s">
        <v>473</v>
      </c>
      <c r="S73" s="4" t="b">
        <v>0</v>
      </c>
      <c r="T73" s="56">
        <v>2257954.31</v>
      </c>
      <c r="U73" s="56">
        <v>3602445.27</v>
      </c>
      <c r="V73" s="38">
        <v>1.595</v>
      </c>
      <c r="W73" s="35">
        <v>784.17</v>
      </c>
      <c r="X73" s="42">
        <f>VLOOKUP(VW_PREMIO_IV[[#This Row],[TIPO]],$AL$5:$AM$16,2,0)</f>
        <v>10</v>
      </c>
      <c r="Y73" s="35" t="str">
        <f>IF(VW_PREMIO_IV[[#This Row],[EQUIPE]]="Gerentes",VLOOKUP(VW_PREMIO_IV[[#This Row],[COBERTURA]],VALORES_IV_GER[],VW_PREMIO_IV[[#This Row],[Col Valor]],1),"")</f>
        <v/>
      </c>
      <c r="Z73" s="35">
        <f>IF(VW_PREMIO_IV[[#This Row],[EQUIPE]]="Especialidade (ESP)",VLOOKUP(VW_PREMIO_IV[[#This Row],[COBERTURA]],VALORES_IV_ESP[],VW_PREMIO_IV[[#This Row],[Col Valor]],1),"")</f>
        <v>784.17449999999997</v>
      </c>
      <c r="AA73" s="35" t="str">
        <f>IF(VW_PREMIO_IV[[#This Row],[EQUIPE]]="Hospitalar (HSP)",VLOOKUP(VW_PREMIO_IV[[#This Row],[COBERTURA]],VALORES_IV_HSP[],VW_PREMIO_IV[[#This Row],[Col Valor]],1),"")</f>
        <v/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-4.500000000007276E-3</v>
      </c>
    </row>
    <row r="74" spans="1:29" x14ac:dyDescent="0.25">
      <c r="A74" s="6" t="s">
        <v>370</v>
      </c>
      <c r="B74" s="6" t="s">
        <v>317</v>
      </c>
      <c r="C74" s="6" t="s">
        <v>14</v>
      </c>
      <c r="D74" s="6" t="s">
        <v>204</v>
      </c>
      <c r="E74" s="4">
        <v>20</v>
      </c>
      <c r="F74" s="6" t="s">
        <v>191</v>
      </c>
      <c r="G74" s="6" t="s">
        <v>468</v>
      </c>
      <c r="H74" s="4">
        <v>2021</v>
      </c>
      <c r="I74" s="4">
        <v>2</v>
      </c>
      <c r="J74" s="6" t="s">
        <v>469</v>
      </c>
      <c r="K74" s="4">
        <v>4</v>
      </c>
      <c r="L74" s="6" t="s">
        <v>470</v>
      </c>
      <c r="M74" s="6" t="s">
        <v>471</v>
      </c>
      <c r="N74" s="6" t="s">
        <v>410</v>
      </c>
      <c r="O74" s="4">
        <v>4</v>
      </c>
      <c r="P74" s="6" t="s">
        <v>472</v>
      </c>
      <c r="Q74" s="4">
        <v>10</v>
      </c>
      <c r="R74" s="6" t="s">
        <v>473</v>
      </c>
      <c r="S74" s="4" t="b">
        <v>0</v>
      </c>
      <c r="T74" s="56">
        <v>2257954.31</v>
      </c>
      <c r="U74" s="56">
        <v>3602445.27</v>
      </c>
      <c r="V74" s="38">
        <v>1.595</v>
      </c>
      <c r="W74" s="35">
        <v>784.65</v>
      </c>
      <c r="X74" s="42">
        <f>VLOOKUP(VW_PREMIO_IV[[#This Row],[TIPO]],$AL$5:$AM$16,2,0)</f>
        <v>10</v>
      </c>
      <c r="Y74" s="35" t="str">
        <f>IF(VW_PREMIO_IV[[#This Row],[EQUIPE]]="Gerentes",VLOOKUP(VW_PREMIO_IV[[#This Row],[COBERTURA]],VALORES_IV_GER[],VW_PREMIO_IV[[#This Row],[Col Valor]],1),"")</f>
        <v/>
      </c>
      <c r="Z74" s="35" t="str">
        <f>IF(VW_PREMIO_IV[[#This Row],[EQUIPE]]="Especialidade (ESP)",VLOOKUP(VW_PREMIO_IV[[#This Row],[COBERTURA]],VALORES_IV_ESP[],VW_PREMIO_IV[[#This Row],[Col Valor]],1),"")</f>
        <v/>
      </c>
      <c r="AA74" s="35">
        <f>IF(VW_PREMIO_IV[[#This Row],[EQUIPE]]="Hospitalar (HSP)",VLOOKUP(VW_PREMIO_IV[[#This Row],[COBERTURA]],VALORES_IV_HSP[],VW_PREMIO_IV[[#This Row],[Col Valor]],1),"")</f>
        <v>784.65189999999996</v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-1.8999999999778083E-3</v>
      </c>
    </row>
    <row r="75" spans="1:29" x14ac:dyDescent="0.25">
      <c r="A75" s="6" t="s">
        <v>370</v>
      </c>
      <c r="B75" s="6" t="s">
        <v>317</v>
      </c>
      <c r="C75" s="6" t="s">
        <v>15</v>
      </c>
      <c r="D75" s="6" t="s">
        <v>205</v>
      </c>
      <c r="E75" s="4">
        <v>30</v>
      </c>
      <c r="F75" s="6" t="s">
        <v>198</v>
      </c>
      <c r="G75" s="6" t="s">
        <v>468</v>
      </c>
      <c r="H75" s="4">
        <v>2021</v>
      </c>
      <c r="I75" s="4">
        <v>2</v>
      </c>
      <c r="J75" s="6" t="s">
        <v>469</v>
      </c>
      <c r="K75" s="4">
        <v>4</v>
      </c>
      <c r="L75" s="6" t="s">
        <v>470</v>
      </c>
      <c r="M75" s="6" t="s">
        <v>471</v>
      </c>
      <c r="N75" s="6" t="s">
        <v>410</v>
      </c>
      <c r="O75" s="4">
        <v>4</v>
      </c>
      <c r="P75" s="6" t="s">
        <v>472</v>
      </c>
      <c r="Q75" s="4">
        <v>10</v>
      </c>
      <c r="R75" s="6" t="s">
        <v>473</v>
      </c>
      <c r="S75" s="4" t="b">
        <v>0</v>
      </c>
      <c r="T75" s="56">
        <v>2257954.31</v>
      </c>
      <c r="U75" s="56">
        <v>3602445.27</v>
      </c>
      <c r="V75" s="38">
        <v>1.595</v>
      </c>
      <c r="W75" s="35">
        <v>784.65</v>
      </c>
      <c r="X75" s="42">
        <f>VLOOKUP(VW_PREMIO_IV[[#This Row],[TIPO]],$AL$5:$AM$16,2,0)</f>
        <v>10</v>
      </c>
      <c r="Y75" s="35" t="str">
        <f>IF(VW_PREMIO_IV[[#This Row],[EQUIPE]]="Gerentes",VLOOKUP(VW_PREMIO_IV[[#This Row],[COBERTURA]],VALORES_IV_GER[],VW_PREMIO_IV[[#This Row],[Col Valor]],1),"")</f>
        <v/>
      </c>
      <c r="Z75" s="35" t="str">
        <f>IF(VW_PREMIO_IV[[#This Row],[EQUIPE]]="Especialidade (ESP)",VLOOKUP(VW_PREMIO_IV[[#This Row],[COBERTURA]],VALORES_IV_ESP[],VW_PREMIO_IV[[#This Row],[Col Valor]],1),"")</f>
        <v/>
      </c>
      <c r="AA75" s="35" t="str">
        <f>IF(VW_PREMIO_IV[[#This Row],[EQUIPE]]="Hospitalar (HSP)",VLOOKUP(VW_PREMIO_IV[[#This Row],[COBERTURA]],VALORES_IV_HSP[],VW_PREMIO_IV[[#This Row],[Col Valor]],1),"")</f>
        <v/>
      </c>
      <c r="AB75" s="35">
        <f>IF(VW_PREMIO_IV[[#This Row],[EQUIPE]]="Misto (EMH)",VLOOKUP(VW_PREMIO_IV[[#This Row],[COBERTURA]],VALORES_IV_EMH[],VW_PREMIO_IV[[#This Row],[Col Valor]],1),"")</f>
        <v>784.65189999999996</v>
      </c>
      <c r="AC75" s="35">
        <f>VW_PREMIO_IV[[#This Row],[PREMIO]]-SUM(VW_PREMIO_IV[[#This Row],[Check Gerente]:[Check EMH]])</f>
        <v>-1.8999999999778083E-3</v>
      </c>
    </row>
    <row r="76" spans="1:29" x14ac:dyDescent="0.25">
      <c r="A76" s="6" t="s">
        <v>370</v>
      </c>
      <c r="B76" s="6" t="s">
        <v>317</v>
      </c>
      <c r="C76" s="6" t="s">
        <v>31</v>
      </c>
      <c r="D76" s="6" t="s">
        <v>206</v>
      </c>
      <c r="E76" s="4">
        <v>10</v>
      </c>
      <c r="F76" s="6" t="s">
        <v>196</v>
      </c>
      <c r="G76" s="6" t="s">
        <v>468</v>
      </c>
      <c r="H76" s="4">
        <v>2021</v>
      </c>
      <c r="I76" s="4">
        <v>2</v>
      </c>
      <c r="J76" s="6" t="s">
        <v>469</v>
      </c>
      <c r="K76" s="4">
        <v>4</v>
      </c>
      <c r="L76" s="6" t="s">
        <v>470</v>
      </c>
      <c r="M76" s="6" t="s">
        <v>471</v>
      </c>
      <c r="N76" s="6" t="s">
        <v>410</v>
      </c>
      <c r="O76" s="4">
        <v>4</v>
      </c>
      <c r="P76" s="6" t="s">
        <v>472</v>
      </c>
      <c r="Q76" s="4">
        <v>10</v>
      </c>
      <c r="R76" s="6" t="s">
        <v>473</v>
      </c>
      <c r="S76" s="4" t="b">
        <v>0</v>
      </c>
      <c r="T76" s="56">
        <v>2257954.31</v>
      </c>
      <c r="U76" s="56">
        <v>3602445.27</v>
      </c>
      <c r="V76" s="38">
        <v>1.595</v>
      </c>
      <c r="W76" s="35">
        <v>784.17</v>
      </c>
      <c r="X76" s="42">
        <f>VLOOKUP(VW_PREMIO_IV[[#This Row],[TIPO]],$AL$5:$AM$16,2,0)</f>
        <v>10</v>
      </c>
      <c r="Y76" s="35" t="str">
        <f>IF(VW_PREMIO_IV[[#This Row],[EQUIPE]]="Gerentes",VLOOKUP(VW_PREMIO_IV[[#This Row],[COBERTURA]],VALORES_IV_GER[],VW_PREMIO_IV[[#This Row],[Col Valor]],1),"")</f>
        <v/>
      </c>
      <c r="Z76" s="35">
        <f>IF(VW_PREMIO_IV[[#This Row],[EQUIPE]]="Especialidade (ESP)",VLOOKUP(VW_PREMIO_IV[[#This Row],[COBERTURA]],VALORES_IV_ESP[],VW_PREMIO_IV[[#This Row],[Col Valor]],1),"")</f>
        <v>784.17449999999997</v>
      </c>
      <c r="AA76" s="35" t="str">
        <f>IF(VW_PREMIO_IV[[#This Row],[EQUIPE]]="Hospitalar (HSP)",VLOOKUP(VW_PREMIO_IV[[#This Row],[COBERTURA]],VALORES_IV_HSP[],VW_PREMIO_IV[[#This Row],[Col Valor]],1),"")</f>
        <v/>
      </c>
      <c r="AB76" s="35" t="str">
        <f>IF(VW_PREMIO_IV[[#This Row],[EQUIPE]]="Misto (EMH)",VLOOKUP(VW_PREMIO_IV[[#This Row],[COBERTURA]],VALORES_IV_EMH[],VW_PREMIO_IV[[#This Row],[Col Valor]],1),"")</f>
        <v/>
      </c>
      <c r="AC76" s="35">
        <f>VW_PREMIO_IV[[#This Row],[PREMIO]]-SUM(VW_PREMIO_IV[[#This Row],[Check Gerente]:[Check EMH]])</f>
        <v>-4.500000000007276E-3</v>
      </c>
    </row>
    <row r="77" spans="1:29" x14ac:dyDescent="0.25">
      <c r="A77" s="6" t="s">
        <v>370</v>
      </c>
      <c r="B77" s="6" t="s">
        <v>317</v>
      </c>
      <c r="C77" s="6" t="s">
        <v>16</v>
      </c>
      <c r="D77" s="6" t="s">
        <v>207</v>
      </c>
      <c r="E77" s="4">
        <v>20</v>
      </c>
      <c r="F77" s="6" t="s">
        <v>191</v>
      </c>
      <c r="G77" s="6" t="s">
        <v>468</v>
      </c>
      <c r="H77" s="4">
        <v>2021</v>
      </c>
      <c r="I77" s="4">
        <v>2</v>
      </c>
      <c r="J77" s="6" t="s">
        <v>469</v>
      </c>
      <c r="K77" s="4">
        <v>4</v>
      </c>
      <c r="L77" s="6" t="s">
        <v>470</v>
      </c>
      <c r="M77" s="6" t="s">
        <v>471</v>
      </c>
      <c r="N77" s="6" t="s">
        <v>410</v>
      </c>
      <c r="O77" s="4">
        <v>4</v>
      </c>
      <c r="P77" s="6" t="s">
        <v>472</v>
      </c>
      <c r="Q77" s="4">
        <v>10</v>
      </c>
      <c r="R77" s="6" t="s">
        <v>473</v>
      </c>
      <c r="S77" s="4" t="b">
        <v>0</v>
      </c>
      <c r="T77" s="56">
        <v>2257954.31</v>
      </c>
      <c r="U77" s="56">
        <v>3602445.27</v>
      </c>
      <c r="V77" s="38">
        <v>1.595</v>
      </c>
      <c r="W77" s="35">
        <v>784.65</v>
      </c>
      <c r="X77" s="42">
        <f>VLOOKUP(VW_PREMIO_IV[[#This Row],[TIPO]],$AL$5:$AM$16,2,0)</f>
        <v>10</v>
      </c>
      <c r="Y77" s="35" t="str">
        <f>IF(VW_PREMIO_IV[[#This Row],[EQUIPE]]="Gerentes",VLOOKUP(VW_PREMIO_IV[[#This Row],[COBERTURA]],VALORES_IV_GER[],VW_PREMIO_IV[[#This Row],[Col Valor]],1),"")</f>
        <v/>
      </c>
      <c r="Z77" s="35" t="str">
        <f>IF(VW_PREMIO_IV[[#This Row],[EQUIPE]]="Especialidade (ESP)",VLOOKUP(VW_PREMIO_IV[[#This Row],[COBERTURA]],VALORES_IV_ESP[],VW_PREMIO_IV[[#This Row],[Col Valor]],1),"")</f>
        <v/>
      </c>
      <c r="AA77" s="35">
        <f>IF(VW_PREMIO_IV[[#This Row],[EQUIPE]]="Hospitalar (HSP)",VLOOKUP(VW_PREMIO_IV[[#This Row],[COBERTURA]],VALORES_IV_HSP[],VW_PREMIO_IV[[#This Row],[Col Valor]],1),"")</f>
        <v>784.65189999999996</v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-1.8999999999778083E-3</v>
      </c>
    </row>
    <row r="78" spans="1:29" x14ac:dyDescent="0.25">
      <c r="A78" s="6" t="s">
        <v>370</v>
      </c>
      <c r="B78" s="6" t="s">
        <v>317</v>
      </c>
      <c r="C78" s="6" t="s">
        <v>18</v>
      </c>
      <c r="D78" s="6" t="s">
        <v>209</v>
      </c>
      <c r="E78" s="4">
        <v>20</v>
      </c>
      <c r="F78" s="6" t="s">
        <v>191</v>
      </c>
      <c r="G78" s="6" t="s">
        <v>468</v>
      </c>
      <c r="H78" s="4">
        <v>2021</v>
      </c>
      <c r="I78" s="4">
        <v>2</v>
      </c>
      <c r="J78" s="6" t="s">
        <v>469</v>
      </c>
      <c r="K78" s="4">
        <v>4</v>
      </c>
      <c r="L78" s="6" t="s">
        <v>470</v>
      </c>
      <c r="M78" s="6" t="s">
        <v>471</v>
      </c>
      <c r="N78" s="6" t="s">
        <v>410</v>
      </c>
      <c r="O78" s="4">
        <v>4</v>
      </c>
      <c r="P78" s="6" t="s">
        <v>472</v>
      </c>
      <c r="Q78" s="4">
        <v>10</v>
      </c>
      <c r="R78" s="6" t="s">
        <v>473</v>
      </c>
      <c r="S78" s="4" t="b">
        <v>0</v>
      </c>
      <c r="T78" s="56">
        <v>2257954.31</v>
      </c>
      <c r="U78" s="56">
        <v>3602445.27</v>
      </c>
      <c r="V78" s="38">
        <v>1.595</v>
      </c>
      <c r="W78" s="35">
        <v>784.65</v>
      </c>
      <c r="X78" s="42">
        <f>VLOOKUP(VW_PREMIO_IV[[#This Row],[TIPO]],$AL$5:$AM$16,2,0)</f>
        <v>10</v>
      </c>
      <c r="Y78" s="35" t="str">
        <f>IF(VW_PREMIO_IV[[#This Row],[EQUIPE]]="Gerentes",VLOOKUP(VW_PREMIO_IV[[#This Row],[COBERTURA]],VALORES_IV_GER[],VW_PREMIO_IV[[#This Row],[Col Valor]],1),"")</f>
        <v/>
      </c>
      <c r="Z78" s="35" t="str">
        <f>IF(VW_PREMIO_IV[[#This Row],[EQUIPE]]="Especialidade (ESP)",VLOOKUP(VW_PREMIO_IV[[#This Row],[COBERTURA]],VALORES_IV_ESP[],VW_PREMIO_IV[[#This Row],[Col Valor]],1),"")</f>
        <v/>
      </c>
      <c r="AA78" s="35">
        <f>IF(VW_PREMIO_IV[[#This Row],[EQUIPE]]="Hospitalar (HSP)",VLOOKUP(VW_PREMIO_IV[[#This Row],[COBERTURA]],VALORES_IV_HSP[],VW_PREMIO_IV[[#This Row],[Col Valor]],1),"")</f>
        <v>784.65189999999996</v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-1.8999999999778083E-3</v>
      </c>
    </row>
    <row r="79" spans="1:29" x14ac:dyDescent="0.25">
      <c r="A79" s="6" t="s">
        <v>370</v>
      </c>
      <c r="B79" s="6" t="s">
        <v>317</v>
      </c>
      <c r="C79" s="6" t="s">
        <v>19</v>
      </c>
      <c r="D79" s="6" t="s">
        <v>210</v>
      </c>
      <c r="E79" s="4">
        <v>20</v>
      </c>
      <c r="F79" s="6" t="s">
        <v>191</v>
      </c>
      <c r="G79" s="6" t="s">
        <v>468</v>
      </c>
      <c r="H79" s="4">
        <v>2021</v>
      </c>
      <c r="I79" s="4">
        <v>2</v>
      </c>
      <c r="J79" s="6" t="s">
        <v>469</v>
      </c>
      <c r="K79" s="4">
        <v>4</v>
      </c>
      <c r="L79" s="6" t="s">
        <v>470</v>
      </c>
      <c r="M79" s="6" t="s">
        <v>471</v>
      </c>
      <c r="N79" s="6" t="s">
        <v>410</v>
      </c>
      <c r="O79" s="4">
        <v>4</v>
      </c>
      <c r="P79" s="6" t="s">
        <v>472</v>
      </c>
      <c r="Q79" s="4">
        <v>10</v>
      </c>
      <c r="R79" s="6" t="s">
        <v>473</v>
      </c>
      <c r="S79" s="4" t="b">
        <v>0</v>
      </c>
      <c r="T79" s="56">
        <v>2257954.31</v>
      </c>
      <c r="U79" s="56">
        <v>3602445.27</v>
      </c>
      <c r="V79" s="38">
        <v>1.595</v>
      </c>
      <c r="W79" s="35">
        <v>784.65</v>
      </c>
      <c r="X79" s="42">
        <f>VLOOKUP(VW_PREMIO_IV[[#This Row],[TIPO]],$AL$5:$AM$16,2,0)</f>
        <v>10</v>
      </c>
      <c r="Y79" s="35" t="str">
        <f>IF(VW_PREMIO_IV[[#This Row],[EQUIPE]]="Gerentes",VLOOKUP(VW_PREMIO_IV[[#This Row],[COBERTURA]],VALORES_IV_GER[],VW_PREMIO_IV[[#This Row],[Col Valor]],1),"")</f>
        <v/>
      </c>
      <c r="Z79" s="35" t="str">
        <f>IF(VW_PREMIO_IV[[#This Row],[EQUIPE]]="Especialidade (ESP)",VLOOKUP(VW_PREMIO_IV[[#This Row],[COBERTURA]],VALORES_IV_ESP[],VW_PREMIO_IV[[#This Row],[Col Valor]],1),"")</f>
        <v/>
      </c>
      <c r="AA79" s="35">
        <f>IF(VW_PREMIO_IV[[#This Row],[EQUIPE]]="Hospitalar (HSP)",VLOOKUP(VW_PREMIO_IV[[#This Row],[COBERTURA]],VALORES_IV_HSP[],VW_PREMIO_IV[[#This Row],[Col Valor]],1),"")</f>
        <v>784.65189999999996</v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-1.8999999999778083E-3</v>
      </c>
    </row>
    <row r="80" spans="1:29" x14ac:dyDescent="0.25">
      <c r="A80" s="6" t="s">
        <v>370</v>
      </c>
      <c r="B80" s="6" t="s">
        <v>317</v>
      </c>
      <c r="C80" s="6" t="s">
        <v>20</v>
      </c>
      <c r="D80" s="6" t="s">
        <v>211</v>
      </c>
      <c r="E80" s="4">
        <v>20</v>
      </c>
      <c r="F80" s="6" t="s">
        <v>191</v>
      </c>
      <c r="G80" s="6" t="s">
        <v>468</v>
      </c>
      <c r="H80" s="4">
        <v>2021</v>
      </c>
      <c r="I80" s="4">
        <v>2</v>
      </c>
      <c r="J80" s="6" t="s">
        <v>469</v>
      </c>
      <c r="K80" s="4">
        <v>4</v>
      </c>
      <c r="L80" s="6" t="s">
        <v>470</v>
      </c>
      <c r="M80" s="6" t="s">
        <v>471</v>
      </c>
      <c r="N80" s="6" t="s">
        <v>410</v>
      </c>
      <c r="O80" s="4">
        <v>4</v>
      </c>
      <c r="P80" s="6" t="s">
        <v>472</v>
      </c>
      <c r="Q80" s="4">
        <v>10</v>
      </c>
      <c r="R80" s="6" t="s">
        <v>473</v>
      </c>
      <c r="S80" s="4" t="b">
        <v>0</v>
      </c>
      <c r="T80" s="56">
        <v>2257954.31</v>
      </c>
      <c r="U80" s="56">
        <v>3602445.27</v>
      </c>
      <c r="V80" s="38">
        <v>1.595</v>
      </c>
      <c r="W80" s="35">
        <v>784.65</v>
      </c>
      <c r="X80" s="42">
        <f>VLOOKUP(VW_PREMIO_IV[[#This Row],[TIPO]],$AL$5:$AM$16,2,0)</f>
        <v>10</v>
      </c>
      <c r="Y80" s="35" t="str">
        <f>IF(VW_PREMIO_IV[[#This Row],[EQUIPE]]="Gerentes",VLOOKUP(VW_PREMIO_IV[[#This Row],[COBERTURA]],VALORES_IV_GER[],VW_PREMIO_IV[[#This Row],[Col Valor]],1),"")</f>
        <v/>
      </c>
      <c r="Z80" s="35" t="str">
        <f>IF(VW_PREMIO_IV[[#This Row],[EQUIPE]]="Especialidade (ESP)",VLOOKUP(VW_PREMIO_IV[[#This Row],[COBERTURA]],VALORES_IV_ESP[],VW_PREMIO_IV[[#This Row],[Col Valor]],1),"")</f>
        <v/>
      </c>
      <c r="AA80" s="35">
        <f>IF(VW_PREMIO_IV[[#This Row],[EQUIPE]]="Hospitalar (HSP)",VLOOKUP(VW_PREMIO_IV[[#This Row],[COBERTURA]],VALORES_IV_HSP[],VW_PREMIO_IV[[#This Row],[Col Valor]],1),"")</f>
        <v>784.65189999999996</v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-1.8999999999778083E-3</v>
      </c>
    </row>
    <row r="81" spans="1:29" x14ac:dyDescent="0.25">
      <c r="A81" s="6" t="s">
        <v>370</v>
      </c>
      <c r="B81" s="6" t="s">
        <v>317</v>
      </c>
      <c r="C81" s="6" t="s">
        <v>21</v>
      </c>
      <c r="D81" s="6" t="s">
        <v>214</v>
      </c>
      <c r="E81" s="4">
        <v>20</v>
      </c>
      <c r="F81" s="6" t="s">
        <v>191</v>
      </c>
      <c r="G81" s="6" t="s">
        <v>468</v>
      </c>
      <c r="H81" s="4">
        <v>2021</v>
      </c>
      <c r="I81" s="4">
        <v>2</v>
      </c>
      <c r="J81" s="6" t="s">
        <v>469</v>
      </c>
      <c r="K81" s="4">
        <v>4</v>
      </c>
      <c r="L81" s="6" t="s">
        <v>470</v>
      </c>
      <c r="M81" s="6" t="s">
        <v>471</v>
      </c>
      <c r="N81" s="6" t="s">
        <v>410</v>
      </c>
      <c r="O81" s="4">
        <v>4</v>
      </c>
      <c r="P81" s="6" t="s">
        <v>472</v>
      </c>
      <c r="Q81" s="4">
        <v>10</v>
      </c>
      <c r="R81" s="6" t="s">
        <v>473</v>
      </c>
      <c r="S81" s="4" t="b">
        <v>0</v>
      </c>
      <c r="T81" s="56">
        <v>2257954.31</v>
      </c>
      <c r="U81" s="56">
        <v>3602445.27</v>
      </c>
      <c r="V81" s="38">
        <v>1.595</v>
      </c>
      <c r="W81" s="35">
        <v>784.65</v>
      </c>
      <c r="X81" s="42">
        <f>VLOOKUP(VW_PREMIO_IV[[#This Row],[TIPO]],$AL$5:$AM$16,2,0)</f>
        <v>10</v>
      </c>
      <c r="Y81" s="35" t="str">
        <f>IF(VW_PREMIO_IV[[#This Row],[EQUIPE]]="Gerentes",VLOOKUP(VW_PREMIO_IV[[#This Row],[COBERTURA]],VALORES_IV_GER[],VW_PREMIO_IV[[#This Row],[Col Valor]],1),"")</f>
        <v/>
      </c>
      <c r="Z81" s="35" t="str">
        <f>IF(VW_PREMIO_IV[[#This Row],[EQUIPE]]="Especialidade (ESP)",VLOOKUP(VW_PREMIO_IV[[#This Row],[COBERTURA]],VALORES_IV_ESP[],VW_PREMIO_IV[[#This Row],[Col Valor]],1),"")</f>
        <v/>
      </c>
      <c r="AA81" s="35">
        <f>IF(VW_PREMIO_IV[[#This Row],[EQUIPE]]="Hospitalar (HSP)",VLOOKUP(VW_PREMIO_IV[[#This Row],[COBERTURA]],VALORES_IV_HSP[],VW_PREMIO_IV[[#This Row],[Col Valor]],1),"")</f>
        <v>784.65189999999996</v>
      </c>
      <c r="AB81" s="35" t="str">
        <f>IF(VW_PREMIO_IV[[#This Row],[EQUIPE]]="Misto (EMH)",VLOOKUP(VW_PREMIO_IV[[#This Row],[COBERTURA]],VALORES_IV_EMH[],VW_PREMIO_IV[[#This Row],[Col Valor]],1),"")</f>
        <v/>
      </c>
      <c r="AC81" s="35">
        <f>VW_PREMIO_IV[[#This Row],[PREMIO]]-SUM(VW_PREMIO_IV[[#This Row],[Check Gerente]:[Check EMH]])</f>
        <v>-1.8999999999778083E-3</v>
      </c>
    </row>
    <row r="82" spans="1:29" x14ac:dyDescent="0.25">
      <c r="A82" s="6" t="s">
        <v>370</v>
      </c>
      <c r="B82" s="6" t="s">
        <v>317</v>
      </c>
      <c r="C82" s="6" t="s">
        <v>32</v>
      </c>
      <c r="D82" s="6" t="s">
        <v>215</v>
      </c>
      <c r="E82" s="4">
        <v>10</v>
      </c>
      <c r="F82" s="6" t="s">
        <v>196</v>
      </c>
      <c r="G82" s="6" t="s">
        <v>468</v>
      </c>
      <c r="H82" s="4">
        <v>2021</v>
      </c>
      <c r="I82" s="4">
        <v>2</v>
      </c>
      <c r="J82" s="6" t="s">
        <v>469</v>
      </c>
      <c r="K82" s="4">
        <v>4</v>
      </c>
      <c r="L82" s="6" t="s">
        <v>470</v>
      </c>
      <c r="M82" s="6" t="s">
        <v>471</v>
      </c>
      <c r="N82" s="6" t="s">
        <v>410</v>
      </c>
      <c r="O82" s="4">
        <v>4</v>
      </c>
      <c r="P82" s="6" t="s">
        <v>472</v>
      </c>
      <c r="Q82" s="4">
        <v>10</v>
      </c>
      <c r="R82" s="6" t="s">
        <v>473</v>
      </c>
      <c r="S82" s="4" t="b">
        <v>0</v>
      </c>
      <c r="T82" s="56">
        <v>2257954.31</v>
      </c>
      <c r="U82" s="56">
        <v>3602445.27</v>
      </c>
      <c r="V82" s="38">
        <v>1.595</v>
      </c>
      <c r="W82" s="35">
        <v>784.17</v>
      </c>
      <c r="X82" s="42">
        <f>VLOOKUP(VW_PREMIO_IV[[#This Row],[TIPO]],$AL$5:$AM$16,2,0)</f>
        <v>10</v>
      </c>
      <c r="Y82" s="35" t="str">
        <f>IF(VW_PREMIO_IV[[#This Row],[EQUIPE]]="Gerentes",VLOOKUP(VW_PREMIO_IV[[#This Row],[COBERTURA]],VALORES_IV_GER[],VW_PREMIO_IV[[#This Row],[Col Valor]],1),"")</f>
        <v/>
      </c>
      <c r="Z82" s="35">
        <f>IF(VW_PREMIO_IV[[#This Row],[EQUIPE]]="Especialidade (ESP)",VLOOKUP(VW_PREMIO_IV[[#This Row],[COBERTURA]],VALORES_IV_ESP[],VW_PREMIO_IV[[#This Row],[Col Valor]],1),"")</f>
        <v>784.17449999999997</v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-4.500000000007276E-3</v>
      </c>
    </row>
    <row r="83" spans="1:29" x14ac:dyDescent="0.25">
      <c r="A83" s="6" t="s">
        <v>370</v>
      </c>
      <c r="B83" s="6" t="s">
        <v>317</v>
      </c>
      <c r="C83" s="6" t="s">
        <v>22</v>
      </c>
      <c r="D83" s="6" t="s">
        <v>250</v>
      </c>
      <c r="E83" s="4">
        <v>20</v>
      </c>
      <c r="F83" s="6" t="s">
        <v>191</v>
      </c>
      <c r="G83" s="6" t="s">
        <v>468</v>
      </c>
      <c r="H83" s="4">
        <v>2021</v>
      </c>
      <c r="I83" s="4">
        <v>2</v>
      </c>
      <c r="J83" s="6" t="s">
        <v>469</v>
      </c>
      <c r="K83" s="4">
        <v>4</v>
      </c>
      <c r="L83" s="6" t="s">
        <v>470</v>
      </c>
      <c r="M83" s="6" t="s">
        <v>471</v>
      </c>
      <c r="N83" s="6" t="s">
        <v>410</v>
      </c>
      <c r="O83" s="4">
        <v>4</v>
      </c>
      <c r="P83" s="6" t="s">
        <v>472</v>
      </c>
      <c r="Q83" s="4">
        <v>10</v>
      </c>
      <c r="R83" s="6" t="s">
        <v>473</v>
      </c>
      <c r="S83" s="4" t="b">
        <v>0</v>
      </c>
      <c r="T83" s="56">
        <v>2257954.31</v>
      </c>
      <c r="U83" s="56">
        <v>3602445.27</v>
      </c>
      <c r="V83" s="38">
        <v>1.595</v>
      </c>
      <c r="W83" s="35">
        <v>784.65</v>
      </c>
      <c r="X83" s="42">
        <f>VLOOKUP(VW_PREMIO_IV[[#This Row],[TIPO]],$AL$5:$AM$16,2,0)</f>
        <v>10</v>
      </c>
      <c r="Y83" s="35" t="str">
        <f>IF(VW_PREMIO_IV[[#This Row],[EQUIPE]]="Gerentes",VLOOKUP(VW_PREMIO_IV[[#This Row],[COBERTURA]],VALORES_IV_GER[],VW_PREMIO_IV[[#This Row],[Col Valor]],1),"")</f>
        <v/>
      </c>
      <c r="Z83" s="35" t="str">
        <f>IF(VW_PREMIO_IV[[#This Row],[EQUIPE]]="Especialidade (ESP)",VLOOKUP(VW_PREMIO_IV[[#This Row],[COBERTURA]],VALORES_IV_ESP[],VW_PREMIO_IV[[#This Row],[Col Valor]],1),"")</f>
        <v/>
      </c>
      <c r="AA83" s="35">
        <f>IF(VW_PREMIO_IV[[#This Row],[EQUIPE]]="Hospitalar (HSP)",VLOOKUP(VW_PREMIO_IV[[#This Row],[COBERTURA]],VALORES_IV_HSP[],VW_PREMIO_IV[[#This Row],[Col Valor]],1),"")</f>
        <v>784.65189999999996</v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-1.8999999999778083E-3</v>
      </c>
    </row>
    <row r="84" spans="1:29" x14ac:dyDescent="0.25">
      <c r="A84" s="6" t="s">
        <v>370</v>
      </c>
      <c r="B84" s="6" t="s">
        <v>317</v>
      </c>
      <c r="C84" s="6" t="s">
        <v>23</v>
      </c>
      <c r="D84" s="6" t="s">
        <v>254</v>
      </c>
      <c r="E84" s="4">
        <v>20</v>
      </c>
      <c r="F84" s="6" t="s">
        <v>191</v>
      </c>
      <c r="G84" s="6" t="s">
        <v>468</v>
      </c>
      <c r="H84" s="4">
        <v>2021</v>
      </c>
      <c r="I84" s="4">
        <v>2</v>
      </c>
      <c r="J84" s="6" t="s">
        <v>469</v>
      </c>
      <c r="K84" s="4">
        <v>4</v>
      </c>
      <c r="L84" s="6" t="s">
        <v>470</v>
      </c>
      <c r="M84" s="6" t="s">
        <v>471</v>
      </c>
      <c r="N84" s="6" t="s">
        <v>410</v>
      </c>
      <c r="O84" s="4">
        <v>4</v>
      </c>
      <c r="P84" s="6" t="s">
        <v>472</v>
      </c>
      <c r="Q84" s="4">
        <v>10</v>
      </c>
      <c r="R84" s="6" t="s">
        <v>473</v>
      </c>
      <c r="S84" s="4" t="b">
        <v>0</v>
      </c>
      <c r="T84" s="56">
        <v>2257954.31</v>
      </c>
      <c r="U84" s="56">
        <v>3602445.27</v>
      </c>
      <c r="V84" s="38">
        <v>1.595</v>
      </c>
      <c r="W84" s="35">
        <v>784.65</v>
      </c>
      <c r="X84" s="42">
        <f>VLOOKUP(VW_PREMIO_IV[[#This Row],[TIPO]],$AL$5:$AM$16,2,0)</f>
        <v>10</v>
      </c>
      <c r="Y84" s="35" t="str">
        <f>IF(VW_PREMIO_IV[[#This Row],[EQUIPE]]="Gerentes",VLOOKUP(VW_PREMIO_IV[[#This Row],[COBERTURA]],VALORES_IV_GER[],VW_PREMIO_IV[[#This Row],[Col Valor]],1),"")</f>
        <v/>
      </c>
      <c r="Z84" s="35" t="str">
        <f>IF(VW_PREMIO_IV[[#This Row],[EQUIPE]]="Especialidade (ESP)",VLOOKUP(VW_PREMIO_IV[[#This Row],[COBERTURA]],VALORES_IV_ESP[],VW_PREMIO_IV[[#This Row],[Col Valor]],1),"")</f>
        <v/>
      </c>
      <c r="AA84" s="35">
        <f>IF(VW_PREMIO_IV[[#This Row],[EQUIPE]]="Hospitalar (HSP)",VLOOKUP(VW_PREMIO_IV[[#This Row],[COBERTURA]],VALORES_IV_HSP[],VW_PREMIO_IV[[#This Row],[Col Valor]],1),"")</f>
        <v>784.65189999999996</v>
      </c>
      <c r="AB84" s="35" t="str">
        <f>IF(VW_PREMIO_IV[[#This Row],[EQUIPE]]="Misto (EMH)",VLOOKUP(VW_PREMIO_IV[[#This Row],[COBERTURA]],VALORES_IV_EMH[],VW_PREMIO_IV[[#This Row],[Col Valor]],1),"")</f>
        <v/>
      </c>
      <c r="AC84" s="35">
        <f>VW_PREMIO_IV[[#This Row],[PREMIO]]-SUM(VW_PREMIO_IV[[#This Row],[Check Gerente]:[Check EMH]])</f>
        <v>-1.8999999999778083E-3</v>
      </c>
    </row>
    <row r="85" spans="1:29" x14ac:dyDescent="0.25">
      <c r="A85" s="6" t="s">
        <v>370</v>
      </c>
      <c r="B85" s="6" t="s">
        <v>317</v>
      </c>
      <c r="C85" s="6" t="s">
        <v>33</v>
      </c>
      <c r="D85" s="6" t="s">
        <v>290</v>
      </c>
      <c r="E85" s="4">
        <v>10</v>
      </c>
      <c r="F85" s="6" t="s">
        <v>196</v>
      </c>
      <c r="G85" s="6" t="s">
        <v>468</v>
      </c>
      <c r="H85" s="4">
        <v>2021</v>
      </c>
      <c r="I85" s="4">
        <v>2</v>
      </c>
      <c r="J85" s="6" t="s">
        <v>469</v>
      </c>
      <c r="K85" s="4">
        <v>4</v>
      </c>
      <c r="L85" s="6" t="s">
        <v>470</v>
      </c>
      <c r="M85" s="6" t="s">
        <v>471</v>
      </c>
      <c r="N85" s="6" t="s">
        <v>410</v>
      </c>
      <c r="O85" s="4">
        <v>4</v>
      </c>
      <c r="P85" s="6" t="s">
        <v>472</v>
      </c>
      <c r="Q85" s="4">
        <v>10</v>
      </c>
      <c r="R85" s="6" t="s">
        <v>473</v>
      </c>
      <c r="S85" s="4" t="b">
        <v>0</v>
      </c>
      <c r="T85" s="56">
        <v>2257954.31</v>
      </c>
      <c r="U85" s="56">
        <v>3602445.27</v>
      </c>
      <c r="V85" s="38">
        <v>1.595</v>
      </c>
      <c r="W85" s="35">
        <v>784.17</v>
      </c>
      <c r="X85" s="42">
        <f>VLOOKUP(VW_PREMIO_IV[[#This Row],[TIPO]],$AL$5:$AM$16,2,0)</f>
        <v>10</v>
      </c>
      <c r="Y85" s="35" t="str">
        <f>IF(VW_PREMIO_IV[[#This Row],[EQUIPE]]="Gerentes",VLOOKUP(VW_PREMIO_IV[[#This Row],[COBERTURA]],VALORES_IV_GER[],VW_PREMIO_IV[[#This Row],[Col Valor]],1),"")</f>
        <v/>
      </c>
      <c r="Z85" s="35">
        <f>IF(VW_PREMIO_IV[[#This Row],[EQUIPE]]="Especialidade (ESP)",VLOOKUP(VW_PREMIO_IV[[#This Row],[COBERTURA]],VALORES_IV_ESP[],VW_PREMIO_IV[[#This Row],[Col Valor]],1),"")</f>
        <v>784.17449999999997</v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-4.500000000007276E-3</v>
      </c>
    </row>
    <row r="86" spans="1:29" x14ac:dyDescent="0.25">
      <c r="A86" s="6" t="s">
        <v>370</v>
      </c>
      <c r="B86" s="6" t="s">
        <v>317</v>
      </c>
      <c r="C86" s="6" t="s">
        <v>25</v>
      </c>
      <c r="D86" s="6" t="s">
        <v>291</v>
      </c>
      <c r="E86" s="4">
        <v>30</v>
      </c>
      <c r="F86" s="6" t="s">
        <v>198</v>
      </c>
      <c r="G86" s="6" t="s">
        <v>468</v>
      </c>
      <c r="H86" s="4">
        <v>2021</v>
      </c>
      <c r="I86" s="4">
        <v>2</v>
      </c>
      <c r="J86" s="6" t="s">
        <v>469</v>
      </c>
      <c r="K86" s="4">
        <v>4</v>
      </c>
      <c r="L86" s="6" t="s">
        <v>470</v>
      </c>
      <c r="M86" s="6" t="s">
        <v>471</v>
      </c>
      <c r="N86" s="6" t="s">
        <v>410</v>
      </c>
      <c r="O86" s="4">
        <v>4</v>
      </c>
      <c r="P86" s="6" t="s">
        <v>472</v>
      </c>
      <c r="Q86" s="4">
        <v>10</v>
      </c>
      <c r="R86" s="6" t="s">
        <v>473</v>
      </c>
      <c r="S86" s="4" t="b">
        <v>0</v>
      </c>
      <c r="T86" s="56">
        <v>2257954.31</v>
      </c>
      <c r="U86" s="56">
        <v>3602445.27</v>
      </c>
      <c r="V86" s="38">
        <v>1.595</v>
      </c>
      <c r="W86" s="35">
        <v>784.65</v>
      </c>
      <c r="X86" s="42">
        <f>VLOOKUP(VW_PREMIO_IV[[#This Row],[TIPO]],$AL$5:$AM$16,2,0)</f>
        <v>10</v>
      </c>
      <c r="Y86" s="35" t="str">
        <f>IF(VW_PREMIO_IV[[#This Row],[EQUIPE]]="Gerentes",VLOOKUP(VW_PREMIO_IV[[#This Row],[COBERTURA]],VALORES_IV_GER[],VW_PREMIO_IV[[#This Row],[Col Valor]],1),"")</f>
        <v/>
      </c>
      <c r="Z86" s="35" t="str">
        <f>IF(VW_PREMIO_IV[[#This Row],[EQUIPE]]="Especialidade (ESP)",VLOOKUP(VW_PREMIO_IV[[#This Row],[COBERTURA]],VALORES_IV_ESP[],VW_PREMIO_IV[[#This Row],[Col Valor]],1),"")</f>
        <v/>
      </c>
      <c r="AA86" s="35" t="str">
        <f>IF(VW_PREMIO_IV[[#This Row],[EQUIPE]]="Hospitalar (HSP)",VLOOKUP(VW_PREMIO_IV[[#This Row],[COBERTURA]],VALORES_IV_HSP[],VW_PREMIO_IV[[#This Row],[Col Valor]],1),"")</f>
        <v/>
      </c>
      <c r="AB86" s="35">
        <f>IF(VW_PREMIO_IV[[#This Row],[EQUIPE]]="Misto (EMH)",VLOOKUP(VW_PREMIO_IV[[#This Row],[COBERTURA]],VALORES_IV_EMH[],VW_PREMIO_IV[[#This Row],[Col Valor]],1),"")</f>
        <v>784.65189999999996</v>
      </c>
      <c r="AC86" s="35">
        <f>VW_PREMIO_IV[[#This Row],[PREMIO]]-SUM(VW_PREMIO_IV[[#This Row],[Check Gerente]:[Check EMH]])</f>
        <v>-1.8999999999778083E-3</v>
      </c>
    </row>
    <row r="87" spans="1:29" x14ac:dyDescent="0.25">
      <c r="A87" s="6" t="s">
        <v>370</v>
      </c>
      <c r="B87" s="6" t="s">
        <v>313</v>
      </c>
      <c r="C87" s="6" t="s">
        <v>9</v>
      </c>
      <c r="D87" s="6" t="s">
        <v>189</v>
      </c>
      <c r="E87" s="4">
        <v>20</v>
      </c>
      <c r="F87" s="6" t="s">
        <v>191</v>
      </c>
      <c r="G87" s="6" t="s">
        <v>468</v>
      </c>
      <c r="H87" s="4">
        <v>2021</v>
      </c>
      <c r="I87" s="4">
        <v>2</v>
      </c>
      <c r="J87" s="6" t="s">
        <v>469</v>
      </c>
      <c r="K87" s="4">
        <v>4</v>
      </c>
      <c r="L87" s="6" t="s">
        <v>470</v>
      </c>
      <c r="M87" s="6" t="s">
        <v>471</v>
      </c>
      <c r="N87" s="6" t="s">
        <v>410</v>
      </c>
      <c r="O87" s="4">
        <v>4</v>
      </c>
      <c r="P87" s="6" t="s">
        <v>472</v>
      </c>
      <c r="Q87" s="4">
        <v>10</v>
      </c>
      <c r="R87" s="6" t="s">
        <v>473</v>
      </c>
      <c r="S87" s="4" t="b">
        <v>0</v>
      </c>
      <c r="T87" s="56">
        <v>150</v>
      </c>
      <c r="U87" s="56">
        <v>137</v>
      </c>
      <c r="V87" s="38">
        <v>0.91300000000000003</v>
      </c>
      <c r="W87" s="35">
        <v>386.28</v>
      </c>
      <c r="X87" s="42">
        <f>VLOOKUP(VW_PREMIO_IV[[#This Row],[TIPO]],$AL$5:$AM$16,2,0)</f>
        <v>6</v>
      </c>
      <c r="Y87" s="35" t="str">
        <f>IF(VW_PREMIO_IV[[#This Row],[EQUIPE]]="Gerentes",VLOOKUP(VW_PREMIO_IV[[#This Row],[COBERTURA]],VALORES_IV_GER[],VW_PREMIO_IV[[#This Row],[Col Valor]],1),"")</f>
        <v/>
      </c>
      <c r="Z87" s="35" t="str">
        <f>IF(VW_PREMIO_IV[[#This Row],[EQUIPE]]="Especialidade (ESP)",VLOOKUP(VW_PREMIO_IV[[#This Row],[COBERTURA]],VALORES_IV_ESP[],VW_PREMIO_IV[[#This Row],[Col Valor]],1),"")</f>
        <v/>
      </c>
      <c r="AA87" s="35">
        <f>IF(VW_PREMIO_IV[[#This Row],[EQUIPE]]="Hospitalar (HSP)",VLOOKUP(VW_PREMIO_IV[[#This Row],[COBERTURA]],VALORES_IV_HSP[],VW_PREMIO_IV[[#This Row],[Col Valor]],1),"")</f>
        <v>386.28359999999998</v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-3.6000000000058208E-3</v>
      </c>
    </row>
    <row r="88" spans="1:29" x14ac:dyDescent="0.25">
      <c r="A88" s="6" t="s">
        <v>370</v>
      </c>
      <c r="B88" s="6" t="s">
        <v>313</v>
      </c>
      <c r="C88" s="6" t="s">
        <v>11</v>
      </c>
      <c r="D88" s="6" t="s">
        <v>192</v>
      </c>
      <c r="E88" s="4">
        <v>20</v>
      </c>
      <c r="F88" s="6" t="s">
        <v>191</v>
      </c>
      <c r="G88" s="6" t="s">
        <v>468</v>
      </c>
      <c r="H88" s="4">
        <v>2021</v>
      </c>
      <c r="I88" s="4">
        <v>2</v>
      </c>
      <c r="J88" s="6" t="s">
        <v>469</v>
      </c>
      <c r="K88" s="4">
        <v>4</v>
      </c>
      <c r="L88" s="6" t="s">
        <v>470</v>
      </c>
      <c r="M88" s="6" t="s">
        <v>471</v>
      </c>
      <c r="N88" s="6" t="s">
        <v>410</v>
      </c>
      <c r="O88" s="4">
        <v>4</v>
      </c>
      <c r="P88" s="6" t="s">
        <v>472</v>
      </c>
      <c r="Q88" s="4">
        <v>10</v>
      </c>
      <c r="R88" s="6" t="s">
        <v>473</v>
      </c>
      <c r="S88" s="4" t="b">
        <v>0</v>
      </c>
      <c r="T88" s="56">
        <v>195</v>
      </c>
      <c r="U88" s="56">
        <v>310</v>
      </c>
      <c r="V88" s="38">
        <v>1.59</v>
      </c>
      <c r="W88" s="35">
        <v>1176.98</v>
      </c>
      <c r="X88" s="42">
        <f>VLOOKUP(VW_PREMIO_IV[[#This Row],[TIPO]],$AL$5:$AM$16,2,0)</f>
        <v>6</v>
      </c>
      <c r="Y88" s="35" t="str">
        <f>IF(VW_PREMIO_IV[[#This Row],[EQUIPE]]="Gerentes",VLOOKUP(VW_PREMIO_IV[[#This Row],[COBERTURA]],VALORES_IV_GER[],VW_PREMIO_IV[[#This Row],[Col Valor]],1),"")</f>
        <v/>
      </c>
      <c r="Z88" s="35" t="str">
        <f>IF(VW_PREMIO_IV[[#This Row],[EQUIPE]]="Especialidade (ESP)",VLOOKUP(VW_PREMIO_IV[[#This Row],[COBERTURA]],VALORES_IV_ESP[],VW_PREMIO_IV[[#This Row],[Col Valor]],1),"")</f>
        <v/>
      </c>
      <c r="AA88" s="35">
        <f>IF(VW_PREMIO_IV[[#This Row],[EQUIPE]]="Hospitalar (HSP)",VLOOKUP(VW_PREMIO_IV[[#This Row],[COBERTURA]],VALORES_IV_HSP[],VW_PREMIO_IV[[#This Row],[Col Valor]],1),"")</f>
        <v>1176.9779000000001</v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2.0999999999276042E-3</v>
      </c>
    </row>
    <row r="89" spans="1:29" x14ac:dyDescent="0.25">
      <c r="A89" s="6" t="s">
        <v>370</v>
      </c>
      <c r="B89" s="6" t="s">
        <v>313</v>
      </c>
      <c r="C89" s="6" t="s">
        <v>13</v>
      </c>
      <c r="D89" s="6" t="s">
        <v>194</v>
      </c>
      <c r="E89" s="4">
        <v>20</v>
      </c>
      <c r="F89" s="6" t="s">
        <v>191</v>
      </c>
      <c r="G89" s="6" t="s">
        <v>468</v>
      </c>
      <c r="H89" s="4">
        <v>2021</v>
      </c>
      <c r="I89" s="4">
        <v>2</v>
      </c>
      <c r="J89" s="6" t="s">
        <v>469</v>
      </c>
      <c r="K89" s="4">
        <v>4</v>
      </c>
      <c r="L89" s="6" t="s">
        <v>470</v>
      </c>
      <c r="M89" s="6" t="s">
        <v>471</v>
      </c>
      <c r="N89" s="6" t="s">
        <v>410</v>
      </c>
      <c r="O89" s="4">
        <v>4</v>
      </c>
      <c r="P89" s="6" t="s">
        <v>472</v>
      </c>
      <c r="Q89" s="4">
        <v>10</v>
      </c>
      <c r="R89" s="6" t="s">
        <v>473</v>
      </c>
      <c r="S89" s="4" t="b">
        <v>0</v>
      </c>
      <c r="T89" s="56">
        <v>60</v>
      </c>
      <c r="U89" s="56">
        <v>31</v>
      </c>
      <c r="V89" s="38">
        <v>0.51700000000000002</v>
      </c>
      <c r="W89" s="35">
        <v>0</v>
      </c>
      <c r="X89" s="42">
        <f>VLOOKUP(VW_PREMIO_IV[[#This Row],[TIPO]],$AL$5:$AM$16,2,0)</f>
        <v>6</v>
      </c>
      <c r="Y89" s="35" t="str">
        <f>IF(VW_PREMIO_IV[[#This Row],[EQUIPE]]="Gerentes",VLOOKUP(VW_PREMIO_IV[[#This Row],[COBERTURA]],VALORES_IV_GER[],VW_PREMIO_IV[[#This Row],[Col Valor]],1),"")</f>
        <v/>
      </c>
      <c r="Z89" s="35" t="str">
        <f>IF(VW_PREMIO_IV[[#This Row],[EQUIPE]]="Especialidade (ESP)",VLOOKUP(VW_PREMIO_IV[[#This Row],[COBERTURA]],VALORES_IV_ESP[],VW_PREMIO_IV[[#This Row],[Col Valor]],1),"")</f>
        <v/>
      </c>
      <c r="AA89" s="35">
        <f>IF(VW_PREMIO_IV[[#This Row],[EQUIPE]]="Hospitalar (HSP)",VLOOKUP(VW_PREMIO_IV[[#This Row],[COBERTURA]],VALORES_IV_HSP[],VW_PREMIO_IV[[#This Row],[Col Valor]],1),"")</f>
        <v>0</v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0</v>
      </c>
    </row>
    <row r="90" spans="1:29" x14ac:dyDescent="0.25">
      <c r="A90" s="6" t="s">
        <v>370</v>
      </c>
      <c r="B90" s="6" t="s">
        <v>313</v>
      </c>
      <c r="C90" s="6" t="s">
        <v>29</v>
      </c>
      <c r="D90" s="6" t="s">
        <v>197</v>
      </c>
      <c r="E90" s="4">
        <v>30</v>
      </c>
      <c r="F90" s="6" t="s">
        <v>198</v>
      </c>
      <c r="G90" s="6" t="s">
        <v>468</v>
      </c>
      <c r="H90" s="4">
        <v>2021</v>
      </c>
      <c r="I90" s="4">
        <v>2</v>
      </c>
      <c r="J90" s="6" t="s">
        <v>469</v>
      </c>
      <c r="K90" s="4">
        <v>4</v>
      </c>
      <c r="L90" s="6" t="s">
        <v>470</v>
      </c>
      <c r="M90" s="6" t="s">
        <v>471</v>
      </c>
      <c r="N90" s="6" t="s">
        <v>410</v>
      </c>
      <c r="O90" s="4">
        <v>4</v>
      </c>
      <c r="P90" s="6" t="s">
        <v>472</v>
      </c>
      <c r="Q90" s="4">
        <v>10</v>
      </c>
      <c r="R90" s="6" t="s">
        <v>473</v>
      </c>
      <c r="S90" s="4" t="b">
        <v>0</v>
      </c>
      <c r="T90" s="56">
        <v>180</v>
      </c>
      <c r="U90" s="56">
        <v>117</v>
      </c>
      <c r="V90" s="38">
        <v>0.65</v>
      </c>
      <c r="W90" s="35">
        <v>0</v>
      </c>
      <c r="X90" s="42">
        <f>VLOOKUP(VW_PREMIO_IV[[#This Row],[TIPO]],$AL$5:$AM$16,2,0)</f>
        <v>6</v>
      </c>
      <c r="Y90" s="35" t="str">
        <f>IF(VW_PREMIO_IV[[#This Row],[EQUIPE]]="Gerentes",VLOOKUP(VW_PREMIO_IV[[#This Row],[COBERTURA]],VALORES_IV_GER[],VW_PREMIO_IV[[#This Row],[Col Valor]],1),"")</f>
        <v/>
      </c>
      <c r="Z90" s="35" t="str">
        <f>IF(VW_PREMIO_IV[[#This Row],[EQUIPE]]="Especialidade (ESP)",VLOOKUP(VW_PREMIO_IV[[#This Row],[COBERTURA]],VALORES_IV_ESP[],VW_PREMIO_IV[[#This Row],[Col Valor]],1),"")</f>
        <v/>
      </c>
      <c r="AA90" s="35" t="str">
        <f>IF(VW_PREMIO_IV[[#This Row],[EQUIPE]]="Hospitalar (HSP)",VLOOKUP(VW_PREMIO_IV[[#This Row],[COBERTURA]],VALORES_IV_HSP[],VW_PREMIO_IV[[#This Row],[Col Valor]],1),"")</f>
        <v/>
      </c>
      <c r="AB90" s="35">
        <f>IF(VW_PREMIO_IV[[#This Row],[EQUIPE]]="Misto (EMH)",VLOOKUP(VW_PREMIO_IV[[#This Row],[COBERTURA]],VALORES_IV_EMH[],VW_PREMIO_IV[[#This Row],[Col Valor]],1),"")</f>
        <v>0</v>
      </c>
      <c r="AC90" s="35">
        <f>VW_PREMIO_IV[[#This Row],[PREMIO]]-SUM(VW_PREMIO_IV[[#This Row],[Check Gerente]:[Check EMH]])</f>
        <v>0</v>
      </c>
    </row>
    <row r="91" spans="1:29" x14ac:dyDescent="0.25">
      <c r="A91" s="6" t="s">
        <v>370</v>
      </c>
      <c r="B91" s="6" t="s">
        <v>313</v>
      </c>
      <c r="C91" s="6" t="s">
        <v>14</v>
      </c>
      <c r="D91" s="6" t="s">
        <v>204</v>
      </c>
      <c r="E91" s="4">
        <v>20</v>
      </c>
      <c r="F91" s="6" t="s">
        <v>191</v>
      </c>
      <c r="G91" s="6" t="s">
        <v>468</v>
      </c>
      <c r="H91" s="4">
        <v>2021</v>
      </c>
      <c r="I91" s="4">
        <v>2</v>
      </c>
      <c r="J91" s="6" t="s">
        <v>469</v>
      </c>
      <c r="K91" s="4">
        <v>4</v>
      </c>
      <c r="L91" s="6" t="s">
        <v>470</v>
      </c>
      <c r="M91" s="6" t="s">
        <v>471</v>
      </c>
      <c r="N91" s="6" t="s">
        <v>410</v>
      </c>
      <c r="O91" s="4">
        <v>4</v>
      </c>
      <c r="P91" s="6" t="s">
        <v>472</v>
      </c>
      <c r="Q91" s="4">
        <v>10</v>
      </c>
      <c r="R91" s="6" t="s">
        <v>473</v>
      </c>
      <c r="S91" s="4" t="b">
        <v>0</v>
      </c>
      <c r="T91" s="56">
        <v>60</v>
      </c>
      <c r="U91" s="56">
        <v>8</v>
      </c>
      <c r="V91" s="38">
        <v>0.13300000000000001</v>
      </c>
      <c r="W91" s="35">
        <v>0</v>
      </c>
      <c r="X91" s="42">
        <f>VLOOKUP(VW_PREMIO_IV[[#This Row],[TIPO]],$AL$5:$AM$16,2,0)</f>
        <v>6</v>
      </c>
      <c r="Y91" s="35" t="str">
        <f>IF(VW_PREMIO_IV[[#This Row],[EQUIPE]]="Gerentes",VLOOKUP(VW_PREMIO_IV[[#This Row],[COBERTURA]],VALORES_IV_GER[],VW_PREMIO_IV[[#This Row],[Col Valor]],1),"")</f>
        <v/>
      </c>
      <c r="Z91" s="35" t="str">
        <f>IF(VW_PREMIO_IV[[#This Row],[EQUIPE]]="Especialidade (ESP)",VLOOKUP(VW_PREMIO_IV[[#This Row],[COBERTURA]],VALORES_IV_ESP[],VW_PREMIO_IV[[#This Row],[Col Valor]],1),"")</f>
        <v/>
      </c>
      <c r="AA91" s="35">
        <f>IF(VW_PREMIO_IV[[#This Row],[EQUIPE]]="Hospitalar (HSP)",VLOOKUP(VW_PREMIO_IV[[#This Row],[COBERTURA]],VALORES_IV_HSP[],VW_PREMIO_IV[[#This Row],[Col Valor]],1),"")</f>
        <v>0</v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0</v>
      </c>
    </row>
    <row r="92" spans="1:29" x14ac:dyDescent="0.25">
      <c r="A92" s="6" t="s">
        <v>370</v>
      </c>
      <c r="B92" s="6" t="s">
        <v>313</v>
      </c>
      <c r="C92" s="6" t="s">
        <v>15</v>
      </c>
      <c r="D92" s="6" t="s">
        <v>205</v>
      </c>
      <c r="E92" s="4">
        <v>30</v>
      </c>
      <c r="F92" s="6" t="s">
        <v>198</v>
      </c>
      <c r="G92" s="6" t="s">
        <v>468</v>
      </c>
      <c r="H92" s="4">
        <v>2021</v>
      </c>
      <c r="I92" s="4">
        <v>2</v>
      </c>
      <c r="J92" s="6" t="s">
        <v>469</v>
      </c>
      <c r="K92" s="4">
        <v>4</v>
      </c>
      <c r="L92" s="6" t="s">
        <v>470</v>
      </c>
      <c r="M92" s="6" t="s">
        <v>471</v>
      </c>
      <c r="N92" s="6" t="s">
        <v>410</v>
      </c>
      <c r="O92" s="4">
        <v>4</v>
      </c>
      <c r="P92" s="6" t="s">
        <v>472</v>
      </c>
      <c r="Q92" s="4">
        <v>10</v>
      </c>
      <c r="R92" s="6" t="s">
        <v>473</v>
      </c>
      <c r="S92" s="4" t="b">
        <v>0</v>
      </c>
      <c r="T92" s="56">
        <v>45</v>
      </c>
      <c r="U92" s="56">
        <v>29</v>
      </c>
      <c r="V92" s="38">
        <v>0.64400000000000002</v>
      </c>
      <c r="W92" s="35">
        <v>0</v>
      </c>
      <c r="X92" s="42">
        <f>VLOOKUP(VW_PREMIO_IV[[#This Row],[TIPO]],$AL$5:$AM$16,2,0)</f>
        <v>6</v>
      </c>
      <c r="Y92" s="35" t="str">
        <f>IF(VW_PREMIO_IV[[#This Row],[EQUIPE]]="Gerentes",VLOOKUP(VW_PREMIO_IV[[#This Row],[COBERTURA]],VALORES_IV_GER[],VW_PREMIO_IV[[#This Row],[Col Valor]],1),"")</f>
        <v/>
      </c>
      <c r="Z92" s="35" t="str">
        <f>IF(VW_PREMIO_IV[[#This Row],[EQUIPE]]="Especialidade (ESP)",VLOOKUP(VW_PREMIO_IV[[#This Row],[COBERTURA]],VALORES_IV_ESP[],VW_PREMIO_IV[[#This Row],[Col Valor]],1),"")</f>
        <v/>
      </c>
      <c r="AA92" s="35" t="str">
        <f>IF(VW_PREMIO_IV[[#This Row],[EQUIPE]]="Hospitalar (HSP)",VLOOKUP(VW_PREMIO_IV[[#This Row],[COBERTURA]],VALORES_IV_HSP[],VW_PREMIO_IV[[#This Row],[Col Valor]],1),"")</f>
        <v/>
      </c>
      <c r="AB92" s="35">
        <f>IF(VW_PREMIO_IV[[#This Row],[EQUIPE]]="Misto (EMH)",VLOOKUP(VW_PREMIO_IV[[#This Row],[COBERTURA]],VALORES_IV_EMH[],VW_PREMIO_IV[[#This Row],[Col Valor]],1),"")</f>
        <v>0</v>
      </c>
      <c r="AC92" s="35">
        <f>VW_PREMIO_IV[[#This Row],[PREMIO]]-SUM(VW_PREMIO_IV[[#This Row],[Check Gerente]:[Check EMH]])</f>
        <v>0</v>
      </c>
    </row>
    <row r="93" spans="1:29" x14ac:dyDescent="0.25">
      <c r="A93" s="6" t="s">
        <v>370</v>
      </c>
      <c r="B93" s="6" t="s">
        <v>313</v>
      </c>
      <c r="C93" s="6" t="s">
        <v>16</v>
      </c>
      <c r="D93" s="6" t="s">
        <v>207</v>
      </c>
      <c r="E93" s="4">
        <v>20</v>
      </c>
      <c r="F93" s="6" t="s">
        <v>191</v>
      </c>
      <c r="G93" s="6" t="s">
        <v>468</v>
      </c>
      <c r="H93" s="4">
        <v>2021</v>
      </c>
      <c r="I93" s="4">
        <v>2</v>
      </c>
      <c r="J93" s="6" t="s">
        <v>469</v>
      </c>
      <c r="K93" s="4">
        <v>4</v>
      </c>
      <c r="L93" s="6" t="s">
        <v>470</v>
      </c>
      <c r="M93" s="6" t="s">
        <v>471</v>
      </c>
      <c r="N93" s="6" t="s">
        <v>410</v>
      </c>
      <c r="O93" s="4">
        <v>4</v>
      </c>
      <c r="P93" s="6" t="s">
        <v>472</v>
      </c>
      <c r="Q93" s="4">
        <v>10</v>
      </c>
      <c r="R93" s="6" t="s">
        <v>473</v>
      </c>
      <c r="S93" s="4" t="b">
        <v>0</v>
      </c>
      <c r="T93" s="56">
        <v>75</v>
      </c>
      <c r="U93" s="56">
        <v>83</v>
      </c>
      <c r="V93" s="38">
        <v>1.107</v>
      </c>
      <c r="W93" s="35">
        <v>771.79</v>
      </c>
      <c r="X93" s="42">
        <f>VLOOKUP(VW_PREMIO_IV[[#This Row],[TIPO]],$AL$5:$AM$16,2,0)</f>
        <v>6</v>
      </c>
      <c r="Y93" s="35" t="str">
        <f>IF(VW_PREMIO_IV[[#This Row],[EQUIPE]]="Gerentes",VLOOKUP(VW_PREMIO_IV[[#This Row],[COBERTURA]],VALORES_IV_GER[],VW_PREMIO_IV[[#This Row],[Col Valor]],1),"")</f>
        <v/>
      </c>
      <c r="Z93" s="35" t="str">
        <f>IF(VW_PREMIO_IV[[#This Row],[EQUIPE]]="Especialidade (ESP)",VLOOKUP(VW_PREMIO_IV[[#This Row],[COBERTURA]],VALORES_IV_ESP[],VW_PREMIO_IV[[#This Row],[Col Valor]],1),"")</f>
        <v/>
      </c>
      <c r="AA93" s="35">
        <f>IF(VW_PREMIO_IV[[#This Row],[EQUIPE]]="Hospitalar (HSP)",VLOOKUP(VW_PREMIO_IV[[#This Row],[COBERTURA]],VALORES_IV_HSP[],VW_PREMIO_IV[[#This Row],[Col Valor]],1),"")</f>
        <v>771.79489999999998</v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-4.9000000000205546E-3</v>
      </c>
    </row>
    <row r="94" spans="1:29" x14ac:dyDescent="0.25">
      <c r="A94" s="6" t="s">
        <v>370</v>
      </c>
      <c r="B94" s="6" t="s">
        <v>313</v>
      </c>
      <c r="C94" s="6" t="s">
        <v>18</v>
      </c>
      <c r="D94" s="6" t="s">
        <v>209</v>
      </c>
      <c r="E94" s="4">
        <v>20</v>
      </c>
      <c r="F94" s="6" t="s">
        <v>191</v>
      </c>
      <c r="G94" s="6" t="s">
        <v>468</v>
      </c>
      <c r="H94" s="4">
        <v>2021</v>
      </c>
      <c r="I94" s="4">
        <v>2</v>
      </c>
      <c r="J94" s="6" t="s">
        <v>469</v>
      </c>
      <c r="K94" s="4">
        <v>4</v>
      </c>
      <c r="L94" s="6" t="s">
        <v>470</v>
      </c>
      <c r="M94" s="6" t="s">
        <v>471</v>
      </c>
      <c r="N94" s="6" t="s">
        <v>410</v>
      </c>
      <c r="O94" s="4">
        <v>4</v>
      </c>
      <c r="P94" s="6" t="s">
        <v>472</v>
      </c>
      <c r="Q94" s="4">
        <v>10</v>
      </c>
      <c r="R94" s="6" t="s">
        <v>473</v>
      </c>
      <c r="S94" s="4" t="b">
        <v>0</v>
      </c>
      <c r="T94" s="56">
        <v>195</v>
      </c>
      <c r="U94" s="56">
        <v>172</v>
      </c>
      <c r="V94" s="38">
        <v>0.88200000000000001</v>
      </c>
      <c r="W94" s="35">
        <v>248.78</v>
      </c>
      <c r="X94" s="42">
        <f>VLOOKUP(VW_PREMIO_IV[[#This Row],[TIPO]],$AL$5:$AM$16,2,0)</f>
        <v>6</v>
      </c>
      <c r="Y94" s="35" t="str">
        <f>IF(VW_PREMIO_IV[[#This Row],[EQUIPE]]="Gerentes",VLOOKUP(VW_PREMIO_IV[[#This Row],[COBERTURA]],VALORES_IV_GER[],VW_PREMIO_IV[[#This Row],[Col Valor]],1),"")</f>
        <v/>
      </c>
      <c r="Z94" s="35" t="str">
        <f>IF(VW_PREMIO_IV[[#This Row],[EQUIPE]]="Especialidade (ESP)",VLOOKUP(VW_PREMIO_IV[[#This Row],[COBERTURA]],VALORES_IV_ESP[],VW_PREMIO_IV[[#This Row],[Col Valor]],1),"")</f>
        <v/>
      </c>
      <c r="AA94" s="35">
        <f>IF(VW_PREMIO_IV[[#This Row],[EQUIPE]]="Hospitalar (HSP)",VLOOKUP(VW_PREMIO_IV[[#This Row],[COBERTURA]],VALORES_IV_HSP[],VW_PREMIO_IV[[#This Row],[Col Valor]],1),"")</f>
        <v>248.77850000000001</v>
      </c>
      <c r="AB94" s="35" t="str">
        <f>IF(VW_PREMIO_IV[[#This Row],[EQUIPE]]="Misto (EMH)",VLOOKUP(VW_PREMIO_IV[[#This Row],[COBERTURA]],VALORES_IV_EMH[],VW_PREMIO_IV[[#This Row],[Col Valor]],1),"")</f>
        <v/>
      </c>
      <c r="AC94" s="35">
        <f>VW_PREMIO_IV[[#This Row],[PREMIO]]-SUM(VW_PREMIO_IV[[#This Row],[Check Gerente]:[Check EMH]])</f>
        <v>1.4999999999929514E-3</v>
      </c>
    </row>
    <row r="95" spans="1:29" x14ac:dyDescent="0.25">
      <c r="A95" s="6" t="s">
        <v>370</v>
      </c>
      <c r="B95" s="6" t="s">
        <v>313</v>
      </c>
      <c r="C95" s="6" t="s">
        <v>19</v>
      </c>
      <c r="D95" s="6" t="s">
        <v>210</v>
      </c>
      <c r="E95" s="4">
        <v>20</v>
      </c>
      <c r="F95" s="6" t="s">
        <v>191</v>
      </c>
      <c r="G95" s="6" t="s">
        <v>468</v>
      </c>
      <c r="H95" s="4">
        <v>2021</v>
      </c>
      <c r="I95" s="4">
        <v>2</v>
      </c>
      <c r="J95" s="6" t="s">
        <v>469</v>
      </c>
      <c r="K95" s="4">
        <v>4</v>
      </c>
      <c r="L95" s="6" t="s">
        <v>470</v>
      </c>
      <c r="M95" s="6" t="s">
        <v>471</v>
      </c>
      <c r="N95" s="6" t="s">
        <v>410</v>
      </c>
      <c r="O95" s="4">
        <v>4</v>
      </c>
      <c r="P95" s="6" t="s">
        <v>472</v>
      </c>
      <c r="Q95" s="4">
        <v>10</v>
      </c>
      <c r="R95" s="6" t="s">
        <v>473</v>
      </c>
      <c r="S95" s="4" t="b">
        <v>0</v>
      </c>
      <c r="T95" s="56">
        <v>90</v>
      </c>
      <c r="U95" s="56">
        <v>28</v>
      </c>
      <c r="V95" s="38">
        <v>0.311</v>
      </c>
      <c r="W95" s="35">
        <v>0</v>
      </c>
      <c r="X95" s="42">
        <f>VLOOKUP(VW_PREMIO_IV[[#This Row],[TIPO]],$AL$5:$AM$16,2,0)</f>
        <v>6</v>
      </c>
      <c r="Y95" s="35" t="str">
        <f>IF(VW_PREMIO_IV[[#This Row],[EQUIPE]]="Gerentes",VLOOKUP(VW_PREMIO_IV[[#This Row],[COBERTURA]],VALORES_IV_GER[],VW_PREMIO_IV[[#This Row],[Col Valor]],1),"")</f>
        <v/>
      </c>
      <c r="Z95" s="35" t="str">
        <f>IF(VW_PREMIO_IV[[#This Row],[EQUIPE]]="Especialidade (ESP)",VLOOKUP(VW_PREMIO_IV[[#This Row],[COBERTURA]],VALORES_IV_ESP[],VW_PREMIO_IV[[#This Row],[Col Valor]],1),"")</f>
        <v/>
      </c>
      <c r="AA95" s="35">
        <f>IF(VW_PREMIO_IV[[#This Row],[EQUIPE]]="Hospitalar (HSP)",VLOOKUP(VW_PREMIO_IV[[#This Row],[COBERTURA]],VALORES_IV_HSP[],VW_PREMIO_IV[[#This Row],[Col Valor]],1),"")</f>
        <v>0</v>
      </c>
      <c r="AB95" s="35" t="str">
        <f>IF(VW_PREMIO_IV[[#This Row],[EQUIPE]]="Misto (EMH)",VLOOKUP(VW_PREMIO_IV[[#This Row],[COBERTURA]],VALORES_IV_EMH[],VW_PREMIO_IV[[#This Row],[Col Valor]],1),"")</f>
        <v/>
      </c>
      <c r="AC95" s="35">
        <f>VW_PREMIO_IV[[#This Row],[PREMIO]]-SUM(VW_PREMIO_IV[[#This Row],[Check Gerente]:[Check EMH]])</f>
        <v>0</v>
      </c>
    </row>
    <row r="96" spans="1:29" x14ac:dyDescent="0.25">
      <c r="A96" s="6" t="s">
        <v>370</v>
      </c>
      <c r="B96" s="6" t="s">
        <v>313</v>
      </c>
      <c r="C96" s="6" t="s">
        <v>20</v>
      </c>
      <c r="D96" s="6" t="s">
        <v>211</v>
      </c>
      <c r="E96" s="4">
        <v>20</v>
      </c>
      <c r="F96" s="6" t="s">
        <v>191</v>
      </c>
      <c r="G96" s="6" t="s">
        <v>468</v>
      </c>
      <c r="H96" s="4">
        <v>2021</v>
      </c>
      <c r="I96" s="4">
        <v>2</v>
      </c>
      <c r="J96" s="6" t="s">
        <v>469</v>
      </c>
      <c r="K96" s="4">
        <v>4</v>
      </c>
      <c r="L96" s="6" t="s">
        <v>470</v>
      </c>
      <c r="M96" s="6" t="s">
        <v>471</v>
      </c>
      <c r="N96" s="6" t="s">
        <v>410</v>
      </c>
      <c r="O96" s="4">
        <v>4</v>
      </c>
      <c r="P96" s="6" t="s">
        <v>472</v>
      </c>
      <c r="Q96" s="4">
        <v>10</v>
      </c>
      <c r="R96" s="6" t="s">
        <v>473</v>
      </c>
      <c r="S96" s="4" t="b">
        <v>0</v>
      </c>
      <c r="T96" s="56">
        <v>45</v>
      </c>
      <c r="U96" s="56">
        <v>11</v>
      </c>
      <c r="V96" s="38">
        <v>0.24399999999999999</v>
      </c>
      <c r="W96" s="35">
        <v>0</v>
      </c>
      <c r="X96" s="42">
        <f>VLOOKUP(VW_PREMIO_IV[[#This Row],[TIPO]],$AL$5:$AM$16,2,0)</f>
        <v>6</v>
      </c>
      <c r="Y96" s="35" t="str">
        <f>IF(VW_PREMIO_IV[[#This Row],[EQUIPE]]="Gerentes",VLOOKUP(VW_PREMIO_IV[[#This Row],[COBERTURA]],VALORES_IV_GER[],VW_PREMIO_IV[[#This Row],[Col Valor]],1),"")</f>
        <v/>
      </c>
      <c r="Z96" s="35" t="str">
        <f>IF(VW_PREMIO_IV[[#This Row],[EQUIPE]]="Especialidade (ESP)",VLOOKUP(VW_PREMIO_IV[[#This Row],[COBERTURA]],VALORES_IV_ESP[],VW_PREMIO_IV[[#This Row],[Col Valor]],1),"")</f>
        <v/>
      </c>
      <c r="AA96" s="35">
        <f>IF(VW_PREMIO_IV[[#This Row],[EQUIPE]]="Hospitalar (HSP)",VLOOKUP(VW_PREMIO_IV[[#This Row],[COBERTURA]],VALORES_IV_HSP[],VW_PREMIO_IV[[#This Row],[Col Valor]],1),"")</f>
        <v>0</v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0</v>
      </c>
    </row>
    <row r="97" spans="1:29" x14ac:dyDescent="0.25">
      <c r="A97" s="6" t="s">
        <v>370</v>
      </c>
      <c r="B97" s="6" t="s">
        <v>313</v>
      </c>
      <c r="C97" s="6" t="s">
        <v>21</v>
      </c>
      <c r="D97" s="6" t="s">
        <v>214</v>
      </c>
      <c r="E97" s="4">
        <v>20</v>
      </c>
      <c r="F97" s="6" t="s">
        <v>191</v>
      </c>
      <c r="G97" s="6" t="s">
        <v>468</v>
      </c>
      <c r="H97" s="4">
        <v>2021</v>
      </c>
      <c r="I97" s="4">
        <v>2</v>
      </c>
      <c r="J97" s="6" t="s">
        <v>469</v>
      </c>
      <c r="K97" s="4">
        <v>4</v>
      </c>
      <c r="L97" s="6" t="s">
        <v>470</v>
      </c>
      <c r="M97" s="6" t="s">
        <v>471</v>
      </c>
      <c r="N97" s="6" t="s">
        <v>410</v>
      </c>
      <c r="O97" s="4">
        <v>4</v>
      </c>
      <c r="P97" s="6" t="s">
        <v>472</v>
      </c>
      <c r="Q97" s="4">
        <v>10</v>
      </c>
      <c r="R97" s="6" t="s">
        <v>473</v>
      </c>
      <c r="S97" s="4" t="b">
        <v>0</v>
      </c>
      <c r="T97" s="56">
        <v>90</v>
      </c>
      <c r="U97" s="56">
        <v>77</v>
      </c>
      <c r="V97" s="38">
        <v>0.85599999999999998</v>
      </c>
      <c r="W97" s="35">
        <v>241.44</v>
      </c>
      <c r="X97" s="42">
        <f>VLOOKUP(VW_PREMIO_IV[[#This Row],[TIPO]],$AL$5:$AM$16,2,0)</f>
        <v>6</v>
      </c>
      <c r="Y97" s="35" t="str">
        <f>IF(VW_PREMIO_IV[[#This Row],[EQUIPE]]="Gerentes",VLOOKUP(VW_PREMIO_IV[[#This Row],[COBERTURA]],VALORES_IV_GER[],VW_PREMIO_IV[[#This Row],[Col Valor]],1),"")</f>
        <v/>
      </c>
      <c r="Z97" s="35" t="str">
        <f>IF(VW_PREMIO_IV[[#This Row],[EQUIPE]]="Especialidade (ESP)",VLOOKUP(VW_PREMIO_IV[[#This Row],[COBERTURA]],VALORES_IV_ESP[],VW_PREMIO_IV[[#This Row],[Col Valor]],1),"")</f>
        <v/>
      </c>
      <c r="AA97" s="35">
        <f>IF(VW_PREMIO_IV[[#This Row],[EQUIPE]]="Hospitalar (HSP)",VLOOKUP(VW_PREMIO_IV[[#This Row],[COBERTURA]],VALORES_IV_HSP[],VW_PREMIO_IV[[#This Row],[Col Valor]],1),"")</f>
        <v>241.44489999999999</v>
      </c>
      <c r="AB97" s="35" t="str">
        <f>IF(VW_PREMIO_IV[[#This Row],[EQUIPE]]="Misto (EMH)",VLOOKUP(VW_PREMIO_IV[[#This Row],[COBERTURA]],VALORES_IV_EMH[],VW_PREMIO_IV[[#This Row],[Col Valor]],1),"")</f>
        <v/>
      </c>
      <c r="AC97" s="35">
        <f>VW_PREMIO_IV[[#This Row],[PREMIO]]-SUM(VW_PREMIO_IV[[#This Row],[Check Gerente]:[Check EMH]])</f>
        <v>-4.8999999999921329E-3</v>
      </c>
    </row>
    <row r="98" spans="1:29" x14ac:dyDescent="0.25">
      <c r="A98" s="6" t="s">
        <v>370</v>
      </c>
      <c r="B98" s="6" t="s">
        <v>313</v>
      </c>
      <c r="C98" s="6" t="s">
        <v>22</v>
      </c>
      <c r="D98" s="6" t="s">
        <v>250</v>
      </c>
      <c r="E98" s="4">
        <v>20</v>
      </c>
      <c r="F98" s="6" t="s">
        <v>191</v>
      </c>
      <c r="G98" s="6" t="s">
        <v>468</v>
      </c>
      <c r="H98" s="4">
        <v>2021</v>
      </c>
      <c r="I98" s="4">
        <v>2</v>
      </c>
      <c r="J98" s="6" t="s">
        <v>469</v>
      </c>
      <c r="K98" s="4">
        <v>4</v>
      </c>
      <c r="L98" s="6" t="s">
        <v>470</v>
      </c>
      <c r="M98" s="6" t="s">
        <v>471</v>
      </c>
      <c r="N98" s="6" t="s">
        <v>410</v>
      </c>
      <c r="O98" s="4">
        <v>4</v>
      </c>
      <c r="P98" s="6" t="s">
        <v>472</v>
      </c>
      <c r="Q98" s="4">
        <v>10</v>
      </c>
      <c r="R98" s="6" t="s">
        <v>473</v>
      </c>
      <c r="S98" s="4" t="b">
        <v>0</v>
      </c>
      <c r="T98" s="56">
        <v>180</v>
      </c>
      <c r="U98" s="56">
        <v>193</v>
      </c>
      <c r="V98" s="38">
        <v>1.0720000000000001</v>
      </c>
      <c r="W98" s="35">
        <v>664.7</v>
      </c>
      <c r="X98" s="42">
        <f>VLOOKUP(VW_PREMIO_IV[[#This Row],[TIPO]],$AL$5:$AM$16,2,0)</f>
        <v>6</v>
      </c>
      <c r="Y98" s="35" t="str">
        <f>IF(VW_PREMIO_IV[[#This Row],[EQUIPE]]="Gerentes",VLOOKUP(VW_PREMIO_IV[[#This Row],[COBERTURA]],VALORES_IV_GER[],VW_PREMIO_IV[[#This Row],[Col Valor]],1),"")</f>
        <v/>
      </c>
      <c r="Z98" s="35" t="str">
        <f>IF(VW_PREMIO_IV[[#This Row],[EQUIPE]]="Especialidade (ESP)",VLOOKUP(VW_PREMIO_IV[[#This Row],[COBERTURA]],VALORES_IV_ESP[],VW_PREMIO_IV[[#This Row],[Col Valor]],1),"")</f>
        <v/>
      </c>
      <c r="AA98" s="35">
        <f>IF(VW_PREMIO_IV[[#This Row],[EQUIPE]]="Hospitalar (HSP)",VLOOKUP(VW_PREMIO_IV[[#This Row],[COBERTURA]],VALORES_IV_HSP[],VW_PREMIO_IV[[#This Row],[Col Valor]],1),"")</f>
        <v>664.70309999999995</v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-3.0999999999039574E-3</v>
      </c>
    </row>
    <row r="99" spans="1:29" x14ac:dyDescent="0.25">
      <c r="A99" s="6" t="s">
        <v>370</v>
      </c>
      <c r="B99" s="6" t="s">
        <v>313</v>
      </c>
      <c r="C99" s="6" t="s">
        <v>23</v>
      </c>
      <c r="D99" s="6" t="s">
        <v>254</v>
      </c>
      <c r="E99" s="4">
        <v>20</v>
      </c>
      <c r="F99" s="6" t="s">
        <v>191</v>
      </c>
      <c r="G99" s="6" t="s">
        <v>468</v>
      </c>
      <c r="H99" s="4">
        <v>2021</v>
      </c>
      <c r="I99" s="4">
        <v>2</v>
      </c>
      <c r="J99" s="6" t="s">
        <v>469</v>
      </c>
      <c r="K99" s="4">
        <v>4</v>
      </c>
      <c r="L99" s="6" t="s">
        <v>470</v>
      </c>
      <c r="M99" s="6" t="s">
        <v>471</v>
      </c>
      <c r="N99" s="6" t="s">
        <v>410</v>
      </c>
      <c r="O99" s="4">
        <v>4</v>
      </c>
      <c r="P99" s="6" t="s">
        <v>472</v>
      </c>
      <c r="Q99" s="4">
        <v>10</v>
      </c>
      <c r="R99" s="6" t="s">
        <v>473</v>
      </c>
      <c r="S99" s="4" t="b">
        <v>0</v>
      </c>
      <c r="T99" s="56">
        <v>120</v>
      </c>
      <c r="U99" s="56">
        <v>46</v>
      </c>
      <c r="V99" s="38">
        <v>0.38300000000000001</v>
      </c>
      <c r="W99" s="35">
        <v>0</v>
      </c>
      <c r="X99" s="42">
        <f>VLOOKUP(VW_PREMIO_IV[[#This Row],[TIPO]],$AL$5:$AM$16,2,0)</f>
        <v>6</v>
      </c>
      <c r="Y99" s="35" t="str">
        <f>IF(VW_PREMIO_IV[[#This Row],[EQUIPE]]="Gerentes",VLOOKUP(VW_PREMIO_IV[[#This Row],[COBERTURA]],VALORES_IV_GER[],VW_PREMIO_IV[[#This Row],[Col Valor]],1),"")</f>
        <v/>
      </c>
      <c r="Z99" s="35" t="str">
        <f>IF(VW_PREMIO_IV[[#This Row],[EQUIPE]]="Especialidade (ESP)",VLOOKUP(VW_PREMIO_IV[[#This Row],[COBERTURA]],VALORES_IV_ESP[],VW_PREMIO_IV[[#This Row],[Col Valor]],1),"")</f>
        <v/>
      </c>
      <c r="AA99" s="35">
        <f>IF(VW_PREMIO_IV[[#This Row],[EQUIPE]]="Hospitalar (HSP)",VLOOKUP(VW_PREMIO_IV[[#This Row],[COBERTURA]],VALORES_IV_HSP[],VW_PREMIO_IV[[#This Row],[Col Valor]],1),"")</f>
        <v>0</v>
      </c>
      <c r="AB99" s="35" t="str">
        <f>IF(VW_PREMIO_IV[[#This Row],[EQUIPE]]="Misto (EMH)",VLOOKUP(VW_PREMIO_IV[[#This Row],[COBERTURA]],VALORES_IV_EMH[],VW_PREMIO_IV[[#This Row],[Col Valor]],1),"")</f>
        <v/>
      </c>
      <c r="AC99" s="35">
        <f>VW_PREMIO_IV[[#This Row],[PREMIO]]-SUM(VW_PREMIO_IV[[#This Row],[Check Gerente]:[Check EMH]])</f>
        <v>0</v>
      </c>
    </row>
    <row r="100" spans="1:29" x14ac:dyDescent="0.25">
      <c r="A100" s="6" t="s">
        <v>370</v>
      </c>
      <c r="B100" s="6" t="s">
        <v>313</v>
      </c>
      <c r="C100" s="6" t="s">
        <v>25</v>
      </c>
      <c r="D100" s="6" t="s">
        <v>291</v>
      </c>
      <c r="E100" s="4">
        <v>30</v>
      </c>
      <c r="F100" s="6" t="s">
        <v>198</v>
      </c>
      <c r="G100" s="6" t="s">
        <v>468</v>
      </c>
      <c r="H100" s="4">
        <v>2021</v>
      </c>
      <c r="I100" s="4">
        <v>2</v>
      </c>
      <c r="J100" s="6" t="s">
        <v>469</v>
      </c>
      <c r="K100" s="4">
        <v>4</v>
      </c>
      <c r="L100" s="6" t="s">
        <v>470</v>
      </c>
      <c r="M100" s="6" t="s">
        <v>471</v>
      </c>
      <c r="N100" s="6" t="s">
        <v>410</v>
      </c>
      <c r="O100" s="4">
        <v>4</v>
      </c>
      <c r="P100" s="6" t="s">
        <v>472</v>
      </c>
      <c r="Q100" s="4">
        <v>10</v>
      </c>
      <c r="R100" s="6" t="s">
        <v>473</v>
      </c>
      <c r="S100" s="4" t="b">
        <v>0</v>
      </c>
      <c r="T100" s="56">
        <v>15</v>
      </c>
      <c r="U100" s="56">
        <v>0</v>
      </c>
      <c r="V100" s="38">
        <v>0</v>
      </c>
      <c r="W100" s="35">
        <v>0</v>
      </c>
      <c r="X100" s="42">
        <f>VLOOKUP(VW_PREMIO_IV[[#This Row],[TIPO]],$AL$5:$AM$16,2,0)</f>
        <v>6</v>
      </c>
      <c r="Y100" s="35" t="str">
        <f>IF(VW_PREMIO_IV[[#This Row],[EQUIPE]]="Gerentes",VLOOKUP(VW_PREMIO_IV[[#This Row],[COBERTURA]],VALORES_IV_GER[],VW_PREMIO_IV[[#This Row],[Col Valor]],1),"")</f>
        <v/>
      </c>
      <c r="Z100" s="35" t="str">
        <f>IF(VW_PREMIO_IV[[#This Row],[EQUIPE]]="Especialidade (ESP)",VLOOKUP(VW_PREMIO_IV[[#This Row],[COBERTURA]],VALORES_IV_ESP[],VW_PREMIO_IV[[#This Row],[Col Valor]],1),"")</f>
        <v/>
      </c>
      <c r="AA100" s="35" t="str">
        <f>IF(VW_PREMIO_IV[[#This Row],[EQUIPE]]="Hospitalar (HSP)",VLOOKUP(VW_PREMIO_IV[[#This Row],[COBERTURA]],VALORES_IV_HSP[],VW_PREMIO_IV[[#This Row],[Col Valor]],1),"")</f>
        <v/>
      </c>
      <c r="AB100" s="35">
        <f>IF(VW_PREMIO_IV[[#This Row],[EQUIPE]]="Misto (EMH)",VLOOKUP(VW_PREMIO_IV[[#This Row],[COBERTURA]],VALORES_IV_EMH[],VW_PREMIO_IV[[#This Row],[Col Valor]],1),"")</f>
        <v>0</v>
      </c>
      <c r="AC100" s="35">
        <f>VW_PREMIO_IV[[#This Row],[PREMIO]]-SUM(VW_PREMIO_IV[[#This Row],[Check Gerente]:[Check EMH]])</f>
        <v>0</v>
      </c>
    </row>
    <row r="101" spans="1:29" x14ac:dyDescent="0.25">
      <c r="A101" s="6" t="s">
        <v>370</v>
      </c>
      <c r="B101" s="6" t="s">
        <v>314</v>
      </c>
      <c r="C101" s="6" t="s">
        <v>9</v>
      </c>
      <c r="D101" s="6" t="s">
        <v>189</v>
      </c>
      <c r="E101" s="4">
        <v>20</v>
      </c>
      <c r="F101" s="6" t="s">
        <v>191</v>
      </c>
      <c r="G101" s="6" t="s">
        <v>468</v>
      </c>
      <c r="H101" s="4">
        <v>2021</v>
      </c>
      <c r="I101" s="4">
        <v>2</v>
      </c>
      <c r="J101" s="6" t="s">
        <v>469</v>
      </c>
      <c r="K101" s="4">
        <v>4</v>
      </c>
      <c r="L101" s="6" t="s">
        <v>470</v>
      </c>
      <c r="M101" s="6" t="s">
        <v>471</v>
      </c>
      <c r="N101" s="6" t="s">
        <v>410</v>
      </c>
      <c r="O101" s="4">
        <v>4</v>
      </c>
      <c r="P101" s="6" t="s">
        <v>472</v>
      </c>
      <c r="Q101" s="4">
        <v>10</v>
      </c>
      <c r="R101" s="6" t="s">
        <v>473</v>
      </c>
      <c r="S101" s="4" t="b">
        <v>0</v>
      </c>
      <c r="T101" s="56">
        <v>72</v>
      </c>
      <c r="U101" s="56">
        <v>41</v>
      </c>
      <c r="V101" s="38">
        <v>0.56899999999999995</v>
      </c>
      <c r="W101" s="35">
        <v>0</v>
      </c>
      <c r="X101" s="42">
        <f>VLOOKUP(VW_PREMIO_IV[[#This Row],[TIPO]],$AL$5:$AM$16,2,0)</f>
        <v>5</v>
      </c>
      <c r="Y101" s="35" t="str">
        <f>IF(VW_PREMIO_IV[[#This Row],[EQUIPE]]="Gerentes",VLOOKUP(VW_PREMIO_IV[[#This Row],[COBERTURA]],VALORES_IV_GER[],VW_PREMIO_IV[[#This Row],[Col Valor]],1),"")</f>
        <v/>
      </c>
      <c r="Z101" s="35" t="str">
        <f>IF(VW_PREMIO_IV[[#This Row],[EQUIPE]]="Especialidade (ESP)",VLOOKUP(VW_PREMIO_IV[[#This Row],[COBERTURA]],VALORES_IV_ESP[],VW_PREMIO_IV[[#This Row],[Col Valor]],1),"")</f>
        <v/>
      </c>
      <c r="AA101" s="35">
        <f>IF(VW_PREMIO_IV[[#This Row],[EQUIPE]]="Hospitalar (HSP)",VLOOKUP(VW_PREMIO_IV[[#This Row],[COBERTURA]],VALORES_IV_HSP[],VW_PREMIO_IV[[#This Row],[Col Valor]],1),"")</f>
        <v>0</v>
      </c>
      <c r="AB101" s="35" t="str">
        <f>IF(VW_PREMIO_IV[[#This Row],[EQUIPE]]="Misto (EMH)",VLOOKUP(VW_PREMIO_IV[[#This Row],[COBERTURA]],VALORES_IV_EMH[],VW_PREMIO_IV[[#This Row],[Col Valor]],1),"")</f>
        <v/>
      </c>
      <c r="AC101" s="35">
        <f>VW_PREMIO_IV[[#This Row],[PREMIO]]-SUM(VW_PREMIO_IV[[#This Row],[Check Gerente]:[Check EMH]])</f>
        <v>0</v>
      </c>
    </row>
    <row r="102" spans="1:29" x14ac:dyDescent="0.25">
      <c r="A102" s="6" t="s">
        <v>370</v>
      </c>
      <c r="B102" s="6" t="s">
        <v>314</v>
      </c>
      <c r="C102" s="6" t="s">
        <v>11</v>
      </c>
      <c r="D102" s="6" t="s">
        <v>192</v>
      </c>
      <c r="E102" s="4">
        <v>20</v>
      </c>
      <c r="F102" s="6" t="s">
        <v>191</v>
      </c>
      <c r="G102" s="6" t="s">
        <v>468</v>
      </c>
      <c r="H102" s="4">
        <v>2021</v>
      </c>
      <c r="I102" s="4">
        <v>2</v>
      </c>
      <c r="J102" s="6" t="s">
        <v>469</v>
      </c>
      <c r="K102" s="4">
        <v>4</v>
      </c>
      <c r="L102" s="6" t="s">
        <v>470</v>
      </c>
      <c r="M102" s="6" t="s">
        <v>471</v>
      </c>
      <c r="N102" s="6" t="s">
        <v>410</v>
      </c>
      <c r="O102" s="4">
        <v>4</v>
      </c>
      <c r="P102" s="6" t="s">
        <v>472</v>
      </c>
      <c r="Q102" s="4">
        <v>10</v>
      </c>
      <c r="R102" s="6" t="s">
        <v>473</v>
      </c>
      <c r="S102" s="4" t="b">
        <v>0</v>
      </c>
      <c r="T102" s="56">
        <v>96</v>
      </c>
      <c r="U102" s="56">
        <v>220</v>
      </c>
      <c r="V102" s="38">
        <v>2.2919999999999998</v>
      </c>
      <c r="W102" s="35">
        <v>1176.98</v>
      </c>
      <c r="X102" s="42">
        <f>VLOOKUP(VW_PREMIO_IV[[#This Row],[TIPO]],$AL$5:$AM$16,2,0)</f>
        <v>5</v>
      </c>
      <c r="Y102" s="35" t="str">
        <f>IF(VW_PREMIO_IV[[#This Row],[EQUIPE]]="Gerentes",VLOOKUP(VW_PREMIO_IV[[#This Row],[COBERTURA]],VALORES_IV_GER[],VW_PREMIO_IV[[#This Row],[Col Valor]],1),"")</f>
        <v/>
      </c>
      <c r="Z102" s="35" t="str">
        <f>IF(VW_PREMIO_IV[[#This Row],[EQUIPE]]="Especialidade (ESP)",VLOOKUP(VW_PREMIO_IV[[#This Row],[COBERTURA]],VALORES_IV_ESP[],VW_PREMIO_IV[[#This Row],[Col Valor]],1),"")</f>
        <v/>
      </c>
      <c r="AA102" s="35">
        <f>IF(VW_PREMIO_IV[[#This Row],[EQUIPE]]="Hospitalar (HSP)",VLOOKUP(VW_PREMIO_IV[[#This Row],[COBERTURA]],VALORES_IV_HSP[],VW_PREMIO_IV[[#This Row],[Col Valor]],1),"")</f>
        <v>1176.9779000000001</v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2.0999999999276042E-3</v>
      </c>
    </row>
    <row r="103" spans="1:29" x14ac:dyDescent="0.25">
      <c r="A103" s="6" t="s">
        <v>370</v>
      </c>
      <c r="B103" s="6" t="s">
        <v>314</v>
      </c>
      <c r="C103" s="6" t="s">
        <v>13</v>
      </c>
      <c r="D103" s="6" t="s">
        <v>194</v>
      </c>
      <c r="E103" s="4">
        <v>20</v>
      </c>
      <c r="F103" s="6" t="s">
        <v>191</v>
      </c>
      <c r="G103" s="6" t="s">
        <v>468</v>
      </c>
      <c r="H103" s="4">
        <v>2021</v>
      </c>
      <c r="I103" s="4">
        <v>2</v>
      </c>
      <c r="J103" s="6" t="s">
        <v>469</v>
      </c>
      <c r="K103" s="4">
        <v>4</v>
      </c>
      <c r="L103" s="6" t="s">
        <v>470</v>
      </c>
      <c r="M103" s="6" t="s">
        <v>471</v>
      </c>
      <c r="N103" s="6" t="s">
        <v>410</v>
      </c>
      <c r="O103" s="4">
        <v>4</v>
      </c>
      <c r="P103" s="6" t="s">
        <v>472</v>
      </c>
      <c r="Q103" s="4">
        <v>10</v>
      </c>
      <c r="R103" s="6" t="s">
        <v>473</v>
      </c>
      <c r="S103" s="4" t="b">
        <v>0</v>
      </c>
      <c r="T103" s="56">
        <v>60</v>
      </c>
      <c r="U103" s="56">
        <v>32</v>
      </c>
      <c r="V103" s="38">
        <v>0.53300000000000003</v>
      </c>
      <c r="W103" s="35">
        <v>0</v>
      </c>
      <c r="X103" s="42">
        <f>VLOOKUP(VW_PREMIO_IV[[#This Row],[TIPO]],$AL$5:$AM$16,2,0)</f>
        <v>5</v>
      </c>
      <c r="Y103" s="35" t="str">
        <f>IF(VW_PREMIO_IV[[#This Row],[EQUIPE]]="Gerentes",VLOOKUP(VW_PREMIO_IV[[#This Row],[COBERTURA]],VALORES_IV_GER[],VW_PREMIO_IV[[#This Row],[Col Valor]],1),"")</f>
        <v/>
      </c>
      <c r="Z103" s="35" t="str">
        <f>IF(VW_PREMIO_IV[[#This Row],[EQUIPE]]="Especialidade (ESP)",VLOOKUP(VW_PREMIO_IV[[#This Row],[COBERTURA]],VALORES_IV_ESP[],VW_PREMIO_IV[[#This Row],[Col Valor]],1),"")</f>
        <v/>
      </c>
      <c r="AA103" s="35">
        <f>IF(VW_PREMIO_IV[[#This Row],[EQUIPE]]="Hospitalar (HSP)",VLOOKUP(VW_PREMIO_IV[[#This Row],[COBERTURA]],VALORES_IV_HSP[],VW_PREMIO_IV[[#This Row],[Col Valor]],1),"")</f>
        <v>0</v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0</v>
      </c>
    </row>
    <row r="104" spans="1:29" x14ac:dyDescent="0.25">
      <c r="A104" s="6" t="s">
        <v>370</v>
      </c>
      <c r="B104" s="6" t="s">
        <v>314</v>
      </c>
      <c r="C104" s="6" t="s">
        <v>29</v>
      </c>
      <c r="D104" s="6" t="s">
        <v>197</v>
      </c>
      <c r="E104" s="4">
        <v>30</v>
      </c>
      <c r="F104" s="6" t="s">
        <v>198</v>
      </c>
      <c r="G104" s="6" t="s">
        <v>468</v>
      </c>
      <c r="H104" s="4">
        <v>2021</v>
      </c>
      <c r="I104" s="4">
        <v>2</v>
      </c>
      <c r="J104" s="6" t="s">
        <v>469</v>
      </c>
      <c r="K104" s="4">
        <v>4</v>
      </c>
      <c r="L104" s="6" t="s">
        <v>470</v>
      </c>
      <c r="M104" s="6" t="s">
        <v>471</v>
      </c>
      <c r="N104" s="6" t="s">
        <v>410</v>
      </c>
      <c r="O104" s="4">
        <v>4</v>
      </c>
      <c r="P104" s="6" t="s">
        <v>472</v>
      </c>
      <c r="Q104" s="4">
        <v>10</v>
      </c>
      <c r="R104" s="6" t="s">
        <v>473</v>
      </c>
      <c r="S104" s="4" t="b">
        <v>0</v>
      </c>
      <c r="T104" s="56">
        <v>108</v>
      </c>
      <c r="U104" s="56">
        <v>51</v>
      </c>
      <c r="V104" s="38">
        <v>0.47199999999999998</v>
      </c>
      <c r="W104" s="35">
        <v>0</v>
      </c>
      <c r="X104" s="42">
        <f>VLOOKUP(VW_PREMIO_IV[[#This Row],[TIPO]],$AL$5:$AM$16,2,0)</f>
        <v>5</v>
      </c>
      <c r="Y104" s="35" t="str">
        <f>IF(VW_PREMIO_IV[[#This Row],[EQUIPE]]="Gerentes",VLOOKUP(VW_PREMIO_IV[[#This Row],[COBERTURA]],VALORES_IV_GER[],VW_PREMIO_IV[[#This Row],[Col Valor]],1),"")</f>
        <v/>
      </c>
      <c r="Z104" s="35" t="str">
        <f>IF(VW_PREMIO_IV[[#This Row],[EQUIPE]]="Especialidade (ESP)",VLOOKUP(VW_PREMIO_IV[[#This Row],[COBERTURA]],VALORES_IV_ESP[],VW_PREMIO_IV[[#This Row],[Col Valor]],1),"")</f>
        <v/>
      </c>
      <c r="AA104" s="35" t="str">
        <f>IF(VW_PREMIO_IV[[#This Row],[EQUIPE]]="Hospitalar (HSP)",VLOOKUP(VW_PREMIO_IV[[#This Row],[COBERTURA]],VALORES_IV_HSP[],VW_PREMIO_IV[[#This Row],[Col Valor]],1),"")</f>
        <v/>
      </c>
      <c r="AB104" s="35">
        <f>IF(VW_PREMIO_IV[[#This Row],[EQUIPE]]="Misto (EMH)",VLOOKUP(VW_PREMIO_IV[[#This Row],[COBERTURA]],VALORES_IV_EMH[],VW_PREMIO_IV[[#This Row],[Col Valor]],1),"")</f>
        <v>0</v>
      </c>
      <c r="AC104" s="35">
        <f>VW_PREMIO_IV[[#This Row],[PREMIO]]-SUM(VW_PREMIO_IV[[#This Row],[Check Gerente]:[Check EMH]])</f>
        <v>0</v>
      </c>
    </row>
    <row r="105" spans="1:29" x14ac:dyDescent="0.25">
      <c r="A105" s="6" t="s">
        <v>370</v>
      </c>
      <c r="B105" s="6" t="s">
        <v>314</v>
      </c>
      <c r="C105" s="6" t="s">
        <v>14</v>
      </c>
      <c r="D105" s="6" t="s">
        <v>204</v>
      </c>
      <c r="E105" s="4">
        <v>20</v>
      </c>
      <c r="F105" s="6" t="s">
        <v>191</v>
      </c>
      <c r="G105" s="6" t="s">
        <v>468</v>
      </c>
      <c r="H105" s="4">
        <v>2021</v>
      </c>
      <c r="I105" s="4">
        <v>2</v>
      </c>
      <c r="J105" s="6" t="s">
        <v>469</v>
      </c>
      <c r="K105" s="4">
        <v>4</v>
      </c>
      <c r="L105" s="6" t="s">
        <v>470</v>
      </c>
      <c r="M105" s="6" t="s">
        <v>471</v>
      </c>
      <c r="N105" s="6" t="s">
        <v>410</v>
      </c>
      <c r="O105" s="4">
        <v>4</v>
      </c>
      <c r="P105" s="6" t="s">
        <v>472</v>
      </c>
      <c r="Q105" s="4">
        <v>10</v>
      </c>
      <c r="R105" s="6" t="s">
        <v>473</v>
      </c>
      <c r="S105" s="4" t="b">
        <v>0</v>
      </c>
      <c r="T105" s="56">
        <v>36</v>
      </c>
      <c r="U105" s="56">
        <v>3</v>
      </c>
      <c r="V105" s="38">
        <v>8.3000000000000004E-2</v>
      </c>
      <c r="W105" s="35">
        <v>0</v>
      </c>
      <c r="X105" s="42">
        <f>VLOOKUP(VW_PREMIO_IV[[#This Row],[TIPO]],$AL$5:$AM$16,2,0)</f>
        <v>5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0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0</v>
      </c>
    </row>
    <row r="106" spans="1:29" x14ac:dyDescent="0.25">
      <c r="A106" s="6" t="s">
        <v>370</v>
      </c>
      <c r="B106" s="6" t="s">
        <v>314</v>
      </c>
      <c r="C106" s="6" t="s">
        <v>15</v>
      </c>
      <c r="D106" s="6" t="s">
        <v>205</v>
      </c>
      <c r="E106" s="4">
        <v>30</v>
      </c>
      <c r="F106" s="6" t="s">
        <v>198</v>
      </c>
      <c r="G106" s="6" t="s">
        <v>468</v>
      </c>
      <c r="H106" s="4">
        <v>2021</v>
      </c>
      <c r="I106" s="4">
        <v>2</v>
      </c>
      <c r="J106" s="6" t="s">
        <v>469</v>
      </c>
      <c r="K106" s="4">
        <v>4</v>
      </c>
      <c r="L106" s="6" t="s">
        <v>470</v>
      </c>
      <c r="M106" s="6" t="s">
        <v>471</v>
      </c>
      <c r="N106" s="6" t="s">
        <v>410</v>
      </c>
      <c r="O106" s="4">
        <v>4</v>
      </c>
      <c r="P106" s="6" t="s">
        <v>472</v>
      </c>
      <c r="Q106" s="4">
        <v>10</v>
      </c>
      <c r="R106" s="6" t="s">
        <v>473</v>
      </c>
      <c r="S106" s="4" t="b">
        <v>0</v>
      </c>
      <c r="T106" s="56">
        <v>36</v>
      </c>
      <c r="U106" s="56">
        <v>38</v>
      </c>
      <c r="V106" s="38">
        <v>1.056</v>
      </c>
      <c r="W106" s="35">
        <v>389.38</v>
      </c>
      <c r="X106" s="42">
        <f>VLOOKUP(VW_PREMIO_IV[[#This Row],[TIPO]],$AL$5:$AM$16,2,0)</f>
        <v>5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 t="str">
        <f>IF(VW_PREMIO_IV[[#This Row],[EQUIPE]]="Hospitalar (HSP)",VLOOKUP(VW_PREMIO_IV[[#This Row],[COBERTURA]],VALORES_IV_HSP[],VW_PREMIO_IV[[#This Row],[Col Valor]],1),"")</f>
        <v/>
      </c>
      <c r="AB106" s="35">
        <f>IF(VW_PREMIO_IV[[#This Row],[EQUIPE]]="Misto (EMH)",VLOOKUP(VW_PREMIO_IV[[#This Row],[COBERTURA]],VALORES_IV_EMH[],VW_PREMIO_IV[[#This Row],[Col Valor]],1),"")</f>
        <v>389.37580000000003</v>
      </c>
      <c r="AC106" s="35">
        <f>VW_PREMIO_IV[[#This Row],[PREMIO]]-SUM(VW_PREMIO_IV[[#This Row],[Check Gerente]:[Check EMH]])</f>
        <v>4.1999999999688953E-3</v>
      </c>
    </row>
    <row r="107" spans="1:29" x14ac:dyDescent="0.25">
      <c r="A107" s="6" t="s">
        <v>370</v>
      </c>
      <c r="B107" s="6" t="s">
        <v>314</v>
      </c>
      <c r="C107" s="6" t="s">
        <v>16</v>
      </c>
      <c r="D107" s="6" t="s">
        <v>207</v>
      </c>
      <c r="E107" s="4">
        <v>20</v>
      </c>
      <c r="F107" s="6" t="s">
        <v>191</v>
      </c>
      <c r="G107" s="6" t="s">
        <v>468</v>
      </c>
      <c r="H107" s="4">
        <v>2021</v>
      </c>
      <c r="I107" s="4">
        <v>2</v>
      </c>
      <c r="J107" s="6" t="s">
        <v>469</v>
      </c>
      <c r="K107" s="4">
        <v>4</v>
      </c>
      <c r="L107" s="6" t="s">
        <v>470</v>
      </c>
      <c r="M107" s="6" t="s">
        <v>471</v>
      </c>
      <c r="N107" s="6" t="s">
        <v>410</v>
      </c>
      <c r="O107" s="4">
        <v>4</v>
      </c>
      <c r="P107" s="6" t="s">
        <v>472</v>
      </c>
      <c r="Q107" s="4">
        <v>10</v>
      </c>
      <c r="R107" s="6" t="s">
        <v>473</v>
      </c>
      <c r="S107" s="4" t="b">
        <v>0</v>
      </c>
      <c r="T107" s="56">
        <v>132</v>
      </c>
      <c r="U107" s="56">
        <v>79</v>
      </c>
      <c r="V107" s="38">
        <v>0.59799999999999998</v>
      </c>
      <c r="W107" s="35">
        <v>0</v>
      </c>
      <c r="X107" s="42">
        <f>VLOOKUP(VW_PREMIO_IV[[#This Row],[TIPO]],$AL$5:$AM$16,2,0)</f>
        <v>5</v>
      </c>
      <c r="Y107" s="35" t="str">
        <f>IF(VW_PREMIO_IV[[#This Row],[EQUIPE]]="Gerentes",VLOOKUP(VW_PREMIO_IV[[#This Row],[COBERTURA]],VALORES_IV_GER[],VW_PREMIO_IV[[#This Row],[Col Valor]],1),"")</f>
        <v/>
      </c>
      <c r="Z107" s="35" t="str">
        <f>IF(VW_PREMIO_IV[[#This Row],[EQUIPE]]="Especialidade (ESP)",VLOOKUP(VW_PREMIO_IV[[#This Row],[COBERTURA]],VALORES_IV_ESP[],VW_PREMIO_IV[[#This Row],[Col Valor]],1),"")</f>
        <v/>
      </c>
      <c r="AA107" s="35">
        <f>IF(VW_PREMIO_IV[[#This Row],[EQUIPE]]="Hospitalar (HSP)",VLOOKUP(VW_PREMIO_IV[[#This Row],[COBERTURA]],VALORES_IV_HSP[],VW_PREMIO_IV[[#This Row],[Col Valor]],1),"")</f>
        <v>0</v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0</v>
      </c>
    </row>
    <row r="108" spans="1:29" x14ac:dyDescent="0.25">
      <c r="A108" s="6" t="s">
        <v>370</v>
      </c>
      <c r="B108" s="6" t="s">
        <v>314</v>
      </c>
      <c r="C108" s="6" t="s">
        <v>18</v>
      </c>
      <c r="D108" s="6" t="s">
        <v>209</v>
      </c>
      <c r="E108" s="4">
        <v>20</v>
      </c>
      <c r="F108" s="6" t="s">
        <v>191</v>
      </c>
      <c r="G108" s="6" t="s">
        <v>468</v>
      </c>
      <c r="H108" s="4">
        <v>2021</v>
      </c>
      <c r="I108" s="4">
        <v>2</v>
      </c>
      <c r="J108" s="6" t="s">
        <v>469</v>
      </c>
      <c r="K108" s="4">
        <v>4</v>
      </c>
      <c r="L108" s="6" t="s">
        <v>470</v>
      </c>
      <c r="M108" s="6" t="s">
        <v>471</v>
      </c>
      <c r="N108" s="6" t="s">
        <v>410</v>
      </c>
      <c r="O108" s="4">
        <v>4</v>
      </c>
      <c r="P108" s="6" t="s">
        <v>472</v>
      </c>
      <c r="Q108" s="4">
        <v>10</v>
      </c>
      <c r="R108" s="6" t="s">
        <v>473</v>
      </c>
      <c r="S108" s="4" t="b">
        <v>0</v>
      </c>
      <c r="T108" s="56">
        <v>60</v>
      </c>
      <c r="U108" s="56">
        <v>73</v>
      </c>
      <c r="V108" s="38">
        <v>1.2170000000000001</v>
      </c>
      <c r="W108" s="35">
        <v>1176.98</v>
      </c>
      <c r="X108" s="42">
        <f>VLOOKUP(VW_PREMIO_IV[[#This Row],[TIPO]],$AL$5:$AM$16,2,0)</f>
        <v>5</v>
      </c>
      <c r="Y108" s="35" t="str">
        <f>IF(VW_PREMIO_IV[[#This Row],[EQUIPE]]="Gerentes",VLOOKUP(VW_PREMIO_IV[[#This Row],[COBERTURA]],VALORES_IV_GER[],VW_PREMIO_IV[[#This Row],[Col Valor]],1),"")</f>
        <v/>
      </c>
      <c r="Z108" s="35" t="str">
        <f>IF(VW_PREMIO_IV[[#This Row],[EQUIPE]]="Especialidade (ESP)",VLOOKUP(VW_PREMIO_IV[[#This Row],[COBERTURA]],VALORES_IV_ESP[],VW_PREMIO_IV[[#This Row],[Col Valor]],1),"")</f>
        <v/>
      </c>
      <c r="AA108" s="35">
        <f>IF(VW_PREMIO_IV[[#This Row],[EQUIPE]]="Hospitalar (HSP)",VLOOKUP(VW_PREMIO_IV[[#This Row],[COBERTURA]],VALORES_IV_HSP[],VW_PREMIO_IV[[#This Row],[Col Valor]],1),"")</f>
        <v>1176.9779000000001</v>
      </c>
      <c r="AB108" s="35" t="str">
        <f>IF(VW_PREMIO_IV[[#This Row],[EQUIPE]]="Misto (EMH)",VLOOKUP(VW_PREMIO_IV[[#This Row],[COBERTURA]],VALORES_IV_EMH[],VW_PREMIO_IV[[#This Row],[Col Valor]],1),"")</f>
        <v/>
      </c>
      <c r="AC108" s="35">
        <f>VW_PREMIO_IV[[#This Row],[PREMIO]]-SUM(VW_PREMIO_IV[[#This Row],[Check Gerente]:[Check EMH]])</f>
        <v>2.0999999999276042E-3</v>
      </c>
    </row>
    <row r="109" spans="1:29" x14ac:dyDescent="0.25">
      <c r="A109" s="6" t="s">
        <v>370</v>
      </c>
      <c r="B109" s="6" t="s">
        <v>314</v>
      </c>
      <c r="C109" s="6" t="s">
        <v>19</v>
      </c>
      <c r="D109" s="6" t="s">
        <v>210</v>
      </c>
      <c r="E109" s="4">
        <v>20</v>
      </c>
      <c r="F109" s="6" t="s">
        <v>191</v>
      </c>
      <c r="G109" s="6" t="s">
        <v>468</v>
      </c>
      <c r="H109" s="4">
        <v>2021</v>
      </c>
      <c r="I109" s="4">
        <v>2</v>
      </c>
      <c r="J109" s="6" t="s">
        <v>469</v>
      </c>
      <c r="K109" s="4">
        <v>4</v>
      </c>
      <c r="L109" s="6" t="s">
        <v>470</v>
      </c>
      <c r="M109" s="6" t="s">
        <v>471</v>
      </c>
      <c r="N109" s="6" t="s">
        <v>410</v>
      </c>
      <c r="O109" s="4">
        <v>4</v>
      </c>
      <c r="P109" s="6" t="s">
        <v>472</v>
      </c>
      <c r="Q109" s="4">
        <v>10</v>
      </c>
      <c r="R109" s="6" t="s">
        <v>473</v>
      </c>
      <c r="S109" s="4" t="b">
        <v>0</v>
      </c>
      <c r="T109" s="56">
        <v>96</v>
      </c>
      <c r="U109" s="56">
        <v>99</v>
      </c>
      <c r="V109" s="38">
        <v>1.0309999999999999</v>
      </c>
      <c r="W109" s="35">
        <v>575.45000000000005</v>
      </c>
      <c r="X109" s="42">
        <f>VLOOKUP(VW_PREMIO_IV[[#This Row],[TIPO]],$AL$5:$AM$16,2,0)</f>
        <v>5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>
        <f>IF(VW_PREMIO_IV[[#This Row],[EQUIPE]]="Hospitalar (HSP)",VLOOKUP(VW_PREMIO_IV[[#This Row],[COBERTURA]],VALORES_IV_HSP[],VW_PREMIO_IV[[#This Row],[Col Valor]],1),"")</f>
        <v>575.45320000000004</v>
      </c>
      <c r="AB109" s="35" t="str">
        <f>IF(VW_PREMIO_IV[[#This Row],[EQUIPE]]="Misto (EMH)",VLOOKUP(VW_PREMIO_IV[[#This Row],[COBERTURA]],VALORES_IV_EMH[],VW_PREMIO_IV[[#This Row],[Col Valor]],1),"")</f>
        <v/>
      </c>
      <c r="AC109" s="35">
        <f>VW_PREMIO_IV[[#This Row],[PREMIO]]-SUM(VW_PREMIO_IV[[#This Row],[Check Gerente]:[Check EMH]])</f>
        <v>-3.1999999999925421E-3</v>
      </c>
    </row>
    <row r="110" spans="1:29" x14ac:dyDescent="0.25">
      <c r="A110" s="6" t="s">
        <v>370</v>
      </c>
      <c r="B110" s="6" t="s">
        <v>314</v>
      </c>
      <c r="C110" s="6" t="s">
        <v>20</v>
      </c>
      <c r="D110" s="6" t="s">
        <v>211</v>
      </c>
      <c r="E110" s="4">
        <v>20</v>
      </c>
      <c r="F110" s="6" t="s">
        <v>191</v>
      </c>
      <c r="G110" s="6" t="s">
        <v>468</v>
      </c>
      <c r="H110" s="4">
        <v>2021</v>
      </c>
      <c r="I110" s="4">
        <v>2</v>
      </c>
      <c r="J110" s="6" t="s">
        <v>469</v>
      </c>
      <c r="K110" s="4">
        <v>4</v>
      </c>
      <c r="L110" s="6" t="s">
        <v>470</v>
      </c>
      <c r="M110" s="6" t="s">
        <v>471</v>
      </c>
      <c r="N110" s="6" t="s">
        <v>410</v>
      </c>
      <c r="O110" s="4">
        <v>4</v>
      </c>
      <c r="P110" s="6" t="s">
        <v>472</v>
      </c>
      <c r="Q110" s="4">
        <v>10</v>
      </c>
      <c r="R110" s="6" t="s">
        <v>473</v>
      </c>
      <c r="S110" s="4" t="b">
        <v>0</v>
      </c>
      <c r="T110" s="56">
        <v>144</v>
      </c>
      <c r="U110" s="56">
        <v>34</v>
      </c>
      <c r="V110" s="38">
        <v>0.23599999999999999</v>
      </c>
      <c r="W110" s="35">
        <v>0</v>
      </c>
      <c r="X110" s="42">
        <f>VLOOKUP(VW_PREMIO_IV[[#This Row],[TIPO]],$AL$5:$AM$16,2,0)</f>
        <v>5</v>
      </c>
      <c r="Y110" s="35" t="str">
        <f>IF(VW_PREMIO_IV[[#This Row],[EQUIPE]]="Gerentes",VLOOKUP(VW_PREMIO_IV[[#This Row],[COBERTURA]],VALORES_IV_GER[],VW_PREMIO_IV[[#This Row],[Col Valor]],1),"")</f>
        <v/>
      </c>
      <c r="Z110" s="35" t="str">
        <f>IF(VW_PREMIO_IV[[#This Row],[EQUIPE]]="Especialidade (ESP)",VLOOKUP(VW_PREMIO_IV[[#This Row],[COBERTURA]],VALORES_IV_ESP[],VW_PREMIO_IV[[#This Row],[Col Valor]],1),"")</f>
        <v/>
      </c>
      <c r="AA110" s="35">
        <f>IF(VW_PREMIO_IV[[#This Row],[EQUIPE]]="Hospitalar (HSP)",VLOOKUP(VW_PREMIO_IV[[#This Row],[COBERTURA]],VALORES_IV_HSP[],VW_PREMIO_IV[[#This Row],[Col Valor]],1),"")</f>
        <v>0</v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0</v>
      </c>
    </row>
    <row r="111" spans="1:29" x14ac:dyDescent="0.25">
      <c r="A111" s="6" t="s">
        <v>370</v>
      </c>
      <c r="B111" s="6" t="s">
        <v>314</v>
      </c>
      <c r="C111" s="6" t="s">
        <v>21</v>
      </c>
      <c r="D111" s="6" t="s">
        <v>214</v>
      </c>
      <c r="E111" s="4">
        <v>20</v>
      </c>
      <c r="F111" s="6" t="s">
        <v>191</v>
      </c>
      <c r="G111" s="6" t="s">
        <v>468</v>
      </c>
      <c r="H111" s="4">
        <v>2021</v>
      </c>
      <c r="I111" s="4">
        <v>2</v>
      </c>
      <c r="J111" s="6" t="s">
        <v>469</v>
      </c>
      <c r="K111" s="4">
        <v>4</v>
      </c>
      <c r="L111" s="6" t="s">
        <v>470</v>
      </c>
      <c r="M111" s="6" t="s">
        <v>471</v>
      </c>
      <c r="N111" s="6" t="s">
        <v>410</v>
      </c>
      <c r="O111" s="4">
        <v>4</v>
      </c>
      <c r="P111" s="6" t="s">
        <v>472</v>
      </c>
      <c r="Q111" s="4">
        <v>10</v>
      </c>
      <c r="R111" s="6" t="s">
        <v>473</v>
      </c>
      <c r="S111" s="4" t="b">
        <v>0</v>
      </c>
      <c r="T111" s="56">
        <v>60</v>
      </c>
      <c r="U111" s="56">
        <v>141</v>
      </c>
      <c r="V111" s="38">
        <v>2.35</v>
      </c>
      <c r="W111" s="35">
        <v>1176.98</v>
      </c>
      <c r="X111" s="42">
        <f>VLOOKUP(VW_PREMIO_IV[[#This Row],[TIPO]],$AL$5:$AM$16,2,0)</f>
        <v>5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1176.9779000000001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2.0999999999276042E-3</v>
      </c>
    </row>
    <row r="112" spans="1:29" x14ac:dyDescent="0.25">
      <c r="A112" s="6" t="s">
        <v>370</v>
      </c>
      <c r="B112" s="6" t="s">
        <v>314</v>
      </c>
      <c r="C112" s="6" t="s">
        <v>22</v>
      </c>
      <c r="D112" s="6" t="s">
        <v>250</v>
      </c>
      <c r="E112" s="4">
        <v>20</v>
      </c>
      <c r="F112" s="6" t="s">
        <v>191</v>
      </c>
      <c r="G112" s="6" t="s">
        <v>468</v>
      </c>
      <c r="H112" s="4">
        <v>2021</v>
      </c>
      <c r="I112" s="4">
        <v>2</v>
      </c>
      <c r="J112" s="6" t="s">
        <v>469</v>
      </c>
      <c r="K112" s="4">
        <v>4</v>
      </c>
      <c r="L112" s="6" t="s">
        <v>470</v>
      </c>
      <c r="M112" s="6" t="s">
        <v>471</v>
      </c>
      <c r="N112" s="6" t="s">
        <v>410</v>
      </c>
      <c r="O112" s="4">
        <v>4</v>
      </c>
      <c r="P112" s="6" t="s">
        <v>472</v>
      </c>
      <c r="Q112" s="4">
        <v>10</v>
      </c>
      <c r="R112" s="6" t="s">
        <v>473</v>
      </c>
      <c r="S112" s="4" t="b">
        <v>0</v>
      </c>
      <c r="T112" s="56">
        <v>132</v>
      </c>
      <c r="U112" s="56">
        <v>103</v>
      </c>
      <c r="V112" s="38">
        <v>0.78</v>
      </c>
      <c r="W112" s="35">
        <v>0</v>
      </c>
      <c r="X112" s="42">
        <f>VLOOKUP(VW_PREMIO_IV[[#This Row],[TIPO]],$AL$5:$AM$16,2,0)</f>
        <v>5</v>
      </c>
      <c r="Y112" s="35" t="str">
        <f>IF(VW_PREMIO_IV[[#This Row],[EQUIPE]]="Gerentes",VLOOKUP(VW_PREMIO_IV[[#This Row],[COBERTURA]],VALORES_IV_GER[],VW_PREMIO_IV[[#This Row],[Col Valor]],1),"")</f>
        <v/>
      </c>
      <c r="Z112" s="35" t="str">
        <f>IF(VW_PREMIO_IV[[#This Row],[EQUIPE]]="Especialidade (ESP)",VLOOKUP(VW_PREMIO_IV[[#This Row],[COBERTURA]],VALORES_IV_ESP[],VW_PREMIO_IV[[#This Row],[Col Valor]],1),"")</f>
        <v/>
      </c>
      <c r="AA112" s="35">
        <f>IF(VW_PREMIO_IV[[#This Row],[EQUIPE]]="Hospitalar (HSP)",VLOOKUP(VW_PREMIO_IV[[#This Row],[COBERTURA]],VALORES_IV_HSP[],VW_PREMIO_IV[[#This Row],[Col Valor]],1),"")</f>
        <v>0</v>
      </c>
      <c r="AB112" s="35" t="str">
        <f>IF(VW_PREMIO_IV[[#This Row],[EQUIPE]]="Misto (EMH)",VLOOKUP(VW_PREMIO_IV[[#This Row],[COBERTURA]],VALORES_IV_EMH[],VW_PREMIO_IV[[#This Row],[Col Valor]],1),"")</f>
        <v/>
      </c>
      <c r="AC112" s="35">
        <f>VW_PREMIO_IV[[#This Row],[PREMIO]]-SUM(VW_PREMIO_IV[[#This Row],[Check Gerente]:[Check EMH]])</f>
        <v>0</v>
      </c>
    </row>
    <row r="113" spans="1:29" x14ac:dyDescent="0.25">
      <c r="A113" s="6" t="s">
        <v>370</v>
      </c>
      <c r="B113" s="6" t="s">
        <v>314</v>
      </c>
      <c r="C113" s="6" t="s">
        <v>23</v>
      </c>
      <c r="D113" s="6" t="s">
        <v>254</v>
      </c>
      <c r="E113" s="4">
        <v>20</v>
      </c>
      <c r="F113" s="6" t="s">
        <v>191</v>
      </c>
      <c r="G113" s="6" t="s">
        <v>468</v>
      </c>
      <c r="H113" s="4">
        <v>2021</v>
      </c>
      <c r="I113" s="4">
        <v>2</v>
      </c>
      <c r="J113" s="6" t="s">
        <v>469</v>
      </c>
      <c r="K113" s="4">
        <v>4</v>
      </c>
      <c r="L113" s="6" t="s">
        <v>470</v>
      </c>
      <c r="M113" s="6" t="s">
        <v>471</v>
      </c>
      <c r="N113" s="6" t="s">
        <v>410</v>
      </c>
      <c r="O113" s="4">
        <v>4</v>
      </c>
      <c r="P113" s="6" t="s">
        <v>472</v>
      </c>
      <c r="Q113" s="4">
        <v>10</v>
      </c>
      <c r="R113" s="6" t="s">
        <v>473</v>
      </c>
      <c r="S113" s="4" t="b">
        <v>0</v>
      </c>
      <c r="T113" s="56">
        <v>120</v>
      </c>
      <c r="U113" s="56">
        <v>128</v>
      </c>
      <c r="V113" s="38">
        <v>1.0669999999999999</v>
      </c>
      <c r="W113" s="35">
        <v>662.97</v>
      </c>
      <c r="X113" s="42">
        <f>VLOOKUP(VW_PREMIO_IV[[#This Row],[TIPO]],$AL$5:$AM$16,2,0)</f>
        <v>5</v>
      </c>
      <c r="Y113" s="35" t="str">
        <f>IF(VW_PREMIO_IV[[#This Row],[EQUIPE]]="Gerentes",VLOOKUP(VW_PREMIO_IV[[#This Row],[COBERTURA]],VALORES_IV_GER[],VW_PREMIO_IV[[#This Row],[Col Valor]],1),"")</f>
        <v/>
      </c>
      <c r="Z113" s="35" t="str">
        <f>IF(VW_PREMIO_IV[[#This Row],[EQUIPE]]="Especialidade (ESP)",VLOOKUP(VW_PREMIO_IV[[#This Row],[COBERTURA]],VALORES_IV_ESP[],VW_PREMIO_IV[[#This Row],[Col Valor]],1),"")</f>
        <v/>
      </c>
      <c r="AA113" s="35">
        <f>IF(VW_PREMIO_IV[[#This Row],[EQUIPE]]="Hospitalar (HSP)",VLOOKUP(VW_PREMIO_IV[[#This Row],[COBERTURA]],VALORES_IV_HSP[],VW_PREMIO_IV[[#This Row],[Col Valor]],1),"")</f>
        <v>662.97379999999998</v>
      </c>
      <c r="AB113" s="35" t="str">
        <f>IF(VW_PREMIO_IV[[#This Row],[EQUIPE]]="Misto (EMH)",VLOOKUP(VW_PREMIO_IV[[#This Row],[COBERTURA]],VALORES_IV_EMH[],VW_PREMIO_IV[[#This Row],[Col Valor]],1),"")</f>
        <v/>
      </c>
      <c r="AC113" s="35">
        <f>VW_PREMIO_IV[[#This Row],[PREMIO]]-SUM(VW_PREMIO_IV[[#This Row],[Check Gerente]:[Check EMH]])</f>
        <v>-3.7999999999556167E-3</v>
      </c>
    </row>
    <row r="114" spans="1:29" x14ac:dyDescent="0.25">
      <c r="A114" s="6" t="s">
        <v>370</v>
      </c>
      <c r="B114" s="6" t="s">
        <v>314</v>
      </c>
      <c r="C114" s="6" t="s">
        <v>25</v>
      </c>
      <c r="D114" s="6" t="s">
        <v>291</v>
      </c>
      <c r="E114" s="4">
        <v>30</v>
      </c>
      <c r="F114" s="6" t="s">
        <v>198</v>
      </c>
      <c r="G114" s="6" t="s">
        <v>468</v>
      </c>
      <c r="H114" s="4">
        <v>2021</v>
      </c>
      <c r="I114" s="4">
        <v>2</v>
      </c>
      <c r="J114" s="6" t="s">
        <v>469</v>
      </c>
      <c r="K114" s="4">
        <v>4</v>
      </c>
      <c r="L114" s="6" t="s">
        <v>470</v>
      </c>
      <c r="M114" s="6" t="s">
        <v>471</v>
      </c>
      <c r="N114" s="6" t="s">
        <v>410</v>
      </c>
      <c r="O114" s="4">
        <v>4</v>
      </c>
      <c r="P114" s="6" t="s">
        <v>472</v>
      </c>
      <c r="Q114" s="4">
        <v>10</v>
      </c>
      <c r="R114" s="6" t="s">
        <v>473</v>
      </c>
      <c r="S114" s="4" t="b">
        <v>0</v>
      </c>
      <c r="T114" s="56">
        <v>48</v>
      </c>
      <c r="U114" s="56">
        <v>2</v>
      </c>
      <c r="V114" s="38">
        <v>4.2000000000000003E-2</v>
      </c>
      <c r="W114" s="35">
        <v>0</v>
      </c>
      <c r="X114" s="42">
        <f>VLOOKUP(VW_PREMIO_IV[[#This Row],[TIPO]],$AL$5:$AM$16,2,0)</f>
        <v>5</v>
      </c>
      <c r="Y114" s="35" t="str">
        <f>IF(VW_PREMIO_IV[[#This Row],[EQUIPE]]="Gerentes",VLOOKUP(VW_PREMIO_IV[[#This Row],[COBERTURA]],VALORES_IV_GER[],VW_PREMIO_IV[[#This Row],[Col Valor]],1),"")</f>
        <v/>
      </c>
      <c r="Z114" s="35" t="str">
        <f>IF(VW_PREMIO_IV[[#This Row],[EQUIPE]]="Especialidade (ESP)",VLOOKUP(VW_PREMIO_IV[[#This Row],[COBERTURA]],VALORES_IV_ESP[],VW_PREMIO_IV[[#This Row],[Col Valor]],1),"")</f>
        <v/>
      </c>
      <c r="AA114" s="35" t="str">
        <f>IF(VW_PREMIO_IV[[#This Row],[EQUIPE]]="Hospitalar (HSP)",VLOOKUP(VW_PREMIO_IV[[#This Row],[COBERTURA]],VALORES_IV_HSP[],VW_PREMIO_IV[[#This Row],[Col Valor]],1),"")</f>
        <v/>
      </c>
      <c r="AB114" s="35">
        <f>IF(VW_PREMIO_IV[[#This Row],[EQUIPE]]="Misto (EMH)",VLOOKUP(VW_PREMIO_IV[[#This Row],[COBERTURA]],VALORES_IV_EMH[],VW_PREMIO_IV[[#This Row],[Col Valor]],1),"")</f>
        <v>0</v>
      </c>
      <c r="AC114" s="35">
        <f>VW_PREMIO_IV[[#This Row],[PREMIO]]-SUM(VW_PREMIO_IV[[#This Row],[Check Gerente]:[Check EMH]])</f>
        <v>0</v>
      </c>
    </row>
    <row r="115" spans="1:29" x14ac:dyDescent="0.25">
      <c r="A115" s="6" t="s">
        <v>370</v>
      </c>
      <c r="B115" s="6" t="s">
        <v>315</v>
      </c>
      <c r="C115" s="6" t="s">
        <v>28</v>
      </c>
      <c r="D115" s="6" t="s">
        <v>195</v>
      </c>
      <c r="E115" s="4">
        <v>10</v>
      </c>
      <c r="F115" s="6" t="s">
        <v>196</v>
      </c>
      <c r="G115" s="6" t="s">
        <v>468</v>
      </c>
      <c r="H115" s="4">
        <v>2021</v>
      </c>
      <c r="I115" s="4">
        <v>2</v>
      </c>
      <c r="J115" s="6" t="s">
        <v>469</v>
      </c>
      <c r="K115" s="4">
        <v>4</v>
      </c>
      <c r="L115" s="6" t="s">
        <v>470</v>
      </c>
      <c r="M115" s="6" t="s">
        <v>471</v>
      </c>
      <c r="N115" s="6" t="s">
        <v>410</v>
      </c>
      <c r="O115" s="4">
        <v>4</v>
      </c>
      <c r="P115" s="6" t="s">
        <v>472</v>
      </c>
      <c r="Q115" s="4">
        <v>10</v>
      </c>
      <c r="R115" s="6" t="s">
        <v>473</v>
      </c>
      <c r="S115" s="4" t="b">
        <v>0</v>
      </c>
      <c r="T115" s="56">
        <v>37.5</v>
      </c>
      <c r="U115" s="56">
        <v>0</v>
      </c>
      <c r="V115" s="38">
        <v>0</v>
      </c>
      <c r="W115" s="35">
        <v>0</v>
      </c>
      <c r="X115" s="42">
        <f>VLOOKUP(VW_PREMIO_IV[[#This Row],[TIPO]],$AL$5:$AM$16,2,0)</f>
        <v>4</v>
      </c>
      <c r="Y115" s="35" t="str">
        <f>IF(VW_PREMIO_IV[[#This Row],[EQUIPE]]="Gerentes",VLOOKUP(VW_PREMIO_IV[[#This Row],[COBERTURA]],VALORES_IV_GER[],VW_PREMIO_IV[[#This Row],[Col Valor]],1),"")</f>
        <v/>
      </c>
      <c r="Z115" s="35">
        <f>IF(VW_PREMIO_IV[[#This Row],[EQUIPE]]="Especialidade (ESP)",VLOOKUP(VW_PREMIO_IV[[#This Row],[COBERTURA]],VALORES_IV_ESP[],VW_PREMIO_IV[[#This Row],[Col Valor]],1),"")</f>
        <v>0</v>
      </c>
      <c r="AA115" s="35" t="str">
        <f>IF(VW_PREMIO_IV[[#This Row],[EQUIPE]]="Hospitalar (HSP)",VLOOKUP(VW_PREMIO_IV[[#This Row],[COBERTURA]],VALORES_IV_HSP[],VW_PREMIO_IV[[#This Row],[Col Valor]],1),"")</f>
        <v/>
      </c>
      <c r="AB115" s="35" t="str">
        <f>IF(VW_PREMIO_IV[[#This Row],[EQUIPE]]="Misto (EMH)",VLOOKUP(VW_PREMIO_IV[[#This Row],[COBERTURA]],VALORES_IV_EMH[],VW_PREMIO_IV[[#This Row],[Col Valor]],1),"")</f>
        <v/>
      </c>
      <c r="AC115" s="35">
        <f>VW_PREMIO_IV[[#This Row],[PREMIO]]-SUM(VW_PREMIO_IV[[#This Row],[Check Gerente]:[Check EMH]])</f>
        <v>0</v>
      </c>
    </row>
    <row r="116" spans="1:29" x14ac:dyDescent="0.25">
      <c r="A116" s="6" t="s">
        <v>370</v>
      </c>
      <c r="B116" s="6" t="s">
        <v>315</v>
      </c>
      <c r="C116" s="6" t="s">
        <v>29</v>
      </c>
      <c r="D116" s="6" t="s">
        <v>197</v>
      </c>
      <c r="E116" s="4">
        <v>30</v>
      </c>
      <c r="F116" s="6" t="s">
        <v>198</v>
      </c>
      <c r="G116" s="6" t="s">
        <v>468</v>
      </c>
      <c r="H116" s="4">
        <v>2021</v>
      </c>
      <c r="I116" s="4">
        <v>2</v>
      </c>
      <c r="J116" s="6" t="s">
        <v>469</v>
      </c>
      <c r="K116" s="4">
        <v>4</v>
      </c>
      <c r="L116" s="6" t="s">
        <v>470</v>
      </c>
      <c r="M116" s="6" t="s">
        <v>471</v>
      </c>
      <c r="N116" s="6" t="s">
        <v>410</v>
      </c>
      <c r="O116" s="4">
        <v>4</v>
      </c>
      <c r="P116" s="6" t="s">
        <v>472</v>
      </c>
      <c r="Q116" s="4">
        <v>10</v>
      </c>
      <c r="R116" s="6" t="s">
        <v>473</v>
      </c>
      <c r="S116" s="4" t="b">
        <v>0</v>
      </c>
      <c r="T116" s="56">
        <v>37.5</v>
      </c>
      <c r="U116" s="56">
        <v>0</v>
      </c>
      <c r="V116" s="38">
        <v>0</v>
      </c>
      <c r="W116" s="35">
        <v>0</v>
      </c>
      <c r="X116" s="42">
        <f>VLOOKUP(VW_PREMIO_IV[[#This Row],[TIPO]],$AL$5:$AM$16,2,0)</f>
        <v>4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 t="str">
        <f>IF(VW_PREMIO_IV[[#This Row],[EQUIPE]]="Hospitalar (HSP)",VLOOKUP(VW_PREMIO_IV[[#This Row],[COBERTURA]],VALORES_IV_HSP[],VW_PREMIO_IV[[#This Row],[Col Valor]],1),"")</f>
        <v/>
      </c>
      <c r="AB116" s="35">
        <f>IF(VW_PREMIO_IV[[#This Row],[EQUIPE]]="Misto (EMH)",VLOOKUP(VW_PREMIO_IV[[#This Row],[COBERTURA]],VALORES_IV_EMH[],VW_PREMIO_IV[[#This Row],[Col Valor]],1),"")</f>
        <v>0</v>
      </c>
      <c r="AC116" s="35">
        <f>VW_PREMIO_IV[[#This Row],[PREMIO]]-SUM(VW_PREMIO_IV[[#This Row],[Check Gerente]:[Check EMH]])</f>
        <v>0</v>
      </c>
    </row>
    <row r="117" spans="1:29" x14ac:dyDescent="0.25">
      <c r="A117" s="6" t="s">
        <v>370</v>
      </c>
      <c r="B117" s="6" t="s">
        <v>315</v>
      </c>
      <c r="C117" s="6" t="s">
        <v>30</v>
      </c>
      <c r="D117" s="6" t="s">
        <v>203</v>
      </c>
      <c r="E117" s="4">
        <v>10</v>
      </c>
      <c r="F117" s="6" t="s">
        <v>196</v>
      </c>
      <c r="G117" s="6" t="s">
        <v>468</v>
      </c>
      <c r="H117" s="4">
        <v>2021</v>
      </c>
      <c r="I117" s="4">
        <v>2</v>
      </c>
      <c r="J117" s="6" t="s">
        <v>469</v>
      </c>
      <c r="K117" s="4">
        <v>4</v>
      </c>
      <c r="L117" s="6" t="s">
        <v>470</v>
      </c>
      <c r="M117" s="6" t="s">
        <v>471</v>
      </c>
      <c r="N117" s="6" t="s">
        <v>410</v>
      </c>
      <c r="O117" s="4">
        <v>4</v>
      </c>
      <c r="P117" s="6" t="s">
        <v>472</v>
      </c>
      <c r="Q117" s="4">
        <v>10</v>
      </c>
      <c r="R117" s="6" t="s">
        <v>473</v>
      </c>
      <c r="S117" s="4" t="b">
        <v>0</v>
      </c>
      <c r="T117" s="56">
        <v>37.5</v>
      </c>
      <c r="U117" s="56">
        <v>0</v>
      </c>
      <c r="V117" s="38">
        <v>0</v>
      </c>
      <c r="W117" s="35">
        <v>0</v>
      </c>
      <c r="X117" s="42">
        <f>VLOOKUP(VW_PREMIO_IV[[#This Row],[TIPO]],$AL$5:$AM$16,2,0)</f>
        <v>4</v>
      </c>
      <c r="Y117" s="35" t="str">
        <f>IF(VW_PREMIO_IV[[#This Row],[EQUIPE]]="Gerentes",VLOOKUP(VW_PREMIO_IV[[#This Row],[COBERTURA]],VALORES_IV_GER[],VW_PREMIO_IV[[#This Row],[Col Valor]],1),"")</f>
        <v/>
      </c>
      <c r="Z117" s="35">
        <f>IF(VW_PREMIO_IV[[#This Row],[EQUIPE]]="Especialidade (ESP)",VLOOKUP(VW_PREMIO_IV[[#This Row],[COBERTURA]],VALORES_IV_ESP[],VW_PREMIO_IV[[#This Row],[Col Valor]],1),"")</f>
        <v>0</v>
      </c>
      <c r="AA117" s="35" t="str">
        <f>IF(VW_PREMIO_IV[[#This Row],[EQUIPE]]="Hospitalar (HSP)",VLOOKUP(VW_PREMIO_IV[[#This Row],[COBERTURA]],VALORES_IV_HSP[],VW_PREMIO_IV[[#This Row],[Col Valor]],1),"")</f>
        <v/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0</v>
      </c>
    </row>
    <row r="118" spans="1:29" x14ac:dyDescent="0.25">
      <c r="A118" s="6" t="s">
        <v>370</v>
      </c>
      <c r="B118" s="6" t="s">
        <v>315</v>
      </c>
      <c r="C118" s="6" t="s">
        <v>15</v>
      </c>
      <c r="D118" s="6" t="s">
        <v>205</v>
      </c>
      <c r="E118" s="4">
        <v>30</v>
      </c>
      <c r="F118" s="6" t="s">
        <v>198</v>
      </c>
      <c r="G118" s="6" t="s">
        <v>468</v>
      </c>
      <c r="H118" s="4">
        <v>2021</v>
      </c>
      <c r="I118" s="4">
        <v>2</v>
      </c>
      <c r="J118" s="6" t="s">
        <v>469</v>
      </c>
      <c r="K118" s="4">
        <v>4</v>
      </c>
      <c r="L118" s="6" t="s">
        <v>470</v>
      </c>
      <c r="M118" s="6" t="s">
        <v>471</v>
      </c>
      <c r="N118" s="6" t="s">
        <v>410</v>
      </c>
      <c r="O118" s="4">
        <v>4</v>
      </c>
      <c r="P118" s="6" t="s">
        <v>472</v>
      </c>
      <c r="Q118" s="4">
        <v>10</v>
      </c>
      <c r="R118" s="6" t="s">
        <v>473</v>
      </c>
      <c r="S118" s="4" t="b">
        <v>0</v>
      </c>
      <c r="T118" s="56">
        <v>37.5</v>
      </c>
      <c r="U118" s="56">
        <v>28</v>
      </c>
      <c r="V118" s="38">
        <v>0.747</v>
      </c>
      <c r="W118" s="35">
        <v>0</v>
      </c>
      <c r="X118" s="42">
        <f>VLOOKUP(VW_PREMIO_IV[[#This Row],[TIPO]],$AL$5:$AM$16,2,0)</f>
        <v>4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 t="str">
        <f>IF(VW_PREMIO_IV[[#This Row],[EQUIPE]]="Hospitalar (HSP)",VLOOKUP(VW_PREMIO_IV[[#This Row],[COBERTURA]],VALORES_IV_HSP[],VW_PREMIO_IV[[#This Row],[Col Valor]],1),"")</f>
        <v/>
      </c>
      <c r="AB118" s="35">
        <f>IF(VW_PREMIO_IV[[#This Row],[EQUIPE]]="Misto (EMH)",VLOOKUP(VW_PREMIO_IV[[#This Row],[COBERTURA]],VALORES_IV_EMH[],VW_PREMIO_IV[[#This Row],[Col Valor]],1),"")</f>
        <v>0</v>
      </c>
      <c r="AC118" s="35">
        <f>VW_PREMIO_IV[[#This Row],[PREMIO]]-SUM(VW_PREMIO_IV[[#This Row],[Check Gerente]:[Check EMH]])</f>
        <v>0</v>
      </c>
    </row>
    <row r="119" spans="1:29" x14ac:dyDescent="0.25">
      <c r="A119" s="6" t="s">
        <v>370</v>
      </c>
      <c r="B119" s="6" t="s">
        <v>315</v>
      </c>
      <c r="C119" s="6" t="s">
        <v>31</v>
      </c>
      <c r="D119" s="6" t="s">
        <v>206</v>
      </c>
      <c r="E119" s="4">
        <v>10</v>
      </c>
      <c r="F119" s="6" t="s">
        <v>196</v>
      </c>
      <c r="G119" s="6" t="s">
        <v>468</v>
      </c>
      <c r="H119" s="4">
        <v>2021</v>
      </c>
      <c r="I119" s="4">
        <v>2</v>
      </c>
      <c r="J119" s="6" t="s">
        <v>469</v>
      </c>
      <c r="K119" s="4">
        <v>4</v>
      </c>
      <c r="L119" s="6" t="s">
        <v>470</v>
      </c>
      <c r="M119" s="6" t="s">
        <v>471</v>
      </c>
      <c r="N119" s="6" t="s">
        <v>410</v>
      </c>
      <c r="O119" s="4">
        <v>4</v>
      </c>
      <c r="P119" s="6" t="s">
        <v>472</v>
      </c>
      <c r="Q119" s="4">
        <v>10</v>
      </c>
      <c r="R119" s="6" t="s">
        <v>473</v>
      </c>
      <c r="S119" s="4" t="b">
        <v>0</v>
      </c>
      <c r="T119" s="56">
        <v>75</v>
      </c>
      <c r="U119" s="56">
        <v>0</v>
      </c>
      <c r="V119" s="38">
        <v>0</v>
      </c>
      <c r="W119" s="35">
        <v>0</v>
      </c>
      <c r="X119" s="42">
        <f>VLOOKUP(VW_PREMIO_IV[[#This Row],[TIPO]],$AL$5:$AM$16,2,0)</f>
        <v>4</v>
      </c>
      <c r="Y119" s="35" t="str">
        <f>IF(VW_PREMIO_IV[[#This Row],[EQUIPE]]="Gerentes",VLOOKUP(VW_PREMIO_IV[[#This Row],[COBERTURA]],VALORES_IV_GER[],VW_PREMIO_IV[[#This Row],[Col Valor]],1),"")</f>
        <v/>
      </c>
      <c r="Z119" s="35">
        <f>IF(VW_PREMIO_IV[[#This Row],[EQUIPE]]="Especialidade (ESP)",VLOOKUP(VW_PREMIO_IV[[#This Row],[COBERTURA]],VALORES_IV_ESP[],VW_PREMIO_IV[[#This Row],[Col Valor]],1),"")</f>
        <v>0</v>
      </c>
      <c r="AA119" s="35" t="str">
        <f>IF(VW_PREMIO_IV[[#This Row],[EQUIPE]]="Hospitalar (HSP)",VLOOKUP(VW_PREMIO_IV[[#This Row],[COBERTURA]],VALORES_IV_HSP[],VW_PREMIO_IV[[#This Row],[Col Valor]],1),"")</f>
        <v/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0</v>
      </c>
    </row>
    <row r="120" spans="1:29" x14ac:dyDescent="0.25">
      <c r="A120" s="6" t="s">
        <v>370</v>
      </c>
      <c r="B120" s="6" t="s">
        <v>315</v>
      </c>
      <c r="C120" s="6" t="s">
        <v>32</v>
      </c>
      <c r="D120" s="6" t="s">
        <v>215</v>
      </c>
      <c r="E120" s="4">
        <v>10</v>
      </c>
      <c r="F120" s="6" t="s">
        <v>196</v>
      </c>
      <c r="G120" s="6" t="s">
        <v>468</v>
      </c>
      <c r="H120" s="4">
        <v>2021</v>
      </c>
      <c r="I120" s="4">
        <v>2</v>
      </c>
      <c r="J120" s="6" t="s">
        <v>469</v>
      </c>
      <c r="K120" s="4">
        <v>4</v>
      </c>
      <c r="L120" s="6" t="s">
        <v>470</v>
      </c>
      <c r="M120" s="6" t="s">
        <v>471</v>
      </c>
      <c r="N120" s="6" t="s">
        <v>410</v>
      </c>
      <c r="O120" s="4">
        <v>4</v>
      </c>
      <c r="P120" s="6" t="s">
        <v>472</v>
      </c>
      <c r="Q120" s="4">
        <v>10</v>
      </c>
      <c r="R120" s="6" t="s">
        <v>473</v>
      </c>
      <c r="S120" s="4" t="b">
        <v>0</v>
      </c>
      <c r="T120" s="56">
        <v>300</v>
      </c>
      <c r="U120" s="56">
        <v>218</v>
      </c>
      <c r="V120" s="38">
        <v>0.72699999999999998</v>
      </c>
      <c r="W120" s="35">
        <v>0</v>
      </c>
      <c r="X120" s="42">
        <f>VLOOKUP(VW_PREMIO_IV[[#This Row],[TIPO]],$AL$5:$AM$16,2,0)</f>
        <v>4</v>
      </c>
      <c r="Y120" s="35" t="str">
        <f>IF(VW_PREMIO_IV[[#This Row],[EQUIPE]]="Gerentes",VLOOKUP(VW_PREMIO_IV[[#This Row],[COBERTURA]],VALORES_IV_GER[],VW_PREMIO_IV[[#This Row],[Col Valor]],1),"")</f>
        <v/>
      </c>
      <c r="Z120" s="35">
        <f>IF(VW_PREMIO_IV[[#This Row],[EQUIPE]]="Especialidade (ESP)",VLOOKUP(VW_PREMIO_IV[[#This Row],[COBERTURA]],VALORES_IV_ESP[],VW_PREMIO_IV[[#This Row],[Col Valor]],1),"")</f>
        <v>0</v>
      </c>
      <c r="AA120" s="35" t="str">
        <f>IF(VW_PREMIO_IV[[#This Row],[EQUIPE]]="Hospitalar (HSP)",VLOOKUP(VW_PREMIO_IV[[#This Row],[COBERTURA]],VALORES_IV_HSP[],VW_PREMIO_IV[[#This Row],[Col Valor]],1),"")</f>
        <v/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0</v>
      </c>
    </row>
    <row r="121" spans="1:29" x14ac:dyDescent="0.25">
      <c r="A121" s="6" t="s">
        <v>370</v>
      </c>
      <c r="B121" s="6" t="s">
        <v>315</v>
      </c>
      <c r="C121" s="6" t="s">
        <v>33</v>
      </c>
      <c r="D121" s="6" t="s">
        <v>290</v>
      </c>
      <c r="E121" s="4">
        <v>10</v>
      </c>
      <c r="F121" s="6" t="s">
        <v>196</v>
      </c>
      <c r="G121" s="6" t="s">
        <v>468</v>
      </c>
      <c r="H121" s="4">
        <v>2021</v>
      </c>
      <c r="I121" s="4">
        <v>2</v>
      </c>
      <c r="J121" s="6" t="s">
        <v>469</v>
      </c>
      <c r="K121" s="4">
        <v>4</v>
      </c>
      <c r="L121" s="6" t="s">
        <v>470</v>
      </c>
      <c r="M121" s="6" t="s">
        <v>471</v>
      </c>
      <c r="N121" s="6" t="s">
        <v>410</v>
      </c>
      <c r="O121" s="4">
        <v>4</v>
      </c>
      <c r="P121" s="6" t="s">
        <v>472</v>
      </c>
      <c r="Q121" s="4">
        <v>10</v>
      </c>
      <c r="R121" s="6" t="s">
        <v>473</v>
      </c>
      <c r="S121" s="4" t="b">
        <v>0</v>
      </c>
      <c r="T121" s="56">
        <v>187.5</v>
      </c>
      <c r="U121" s="56">
        <v>120</v>
      </c>
      <c r="V121" s="38">
        <v>0.64</v>
      </c>
      <c r="W121" s="35">
        <v>0</v>
      </c>
      <c r="X121" s="42">
        <f>VLOOKUP(VW_PREMIO_IV[[#This Row],[TIPO]],$AL$5:$AM$16,2,0)</f>
        <v>4</v>
      </c>
      <c r="Y121" s="35" t="str">
        <f>IF(VW_PREMIO_IV[[#This Row],[EQUIPE]]="Gerentes",VLOOKUP(VW_PREMIO_IV[[#This Row],[COBERTURA]],VALORES_IV_GER[],VW_PREMIO_IV[[#This Row],[Col Valor]],1),"")</f>
        <v/>
      </c>
      <c r="Z121" s="35">
        <f>IF(VW_PREMIO_IV[[#This Row],[EQUIPE]]="Especialidade (ESP)",VLOOKUP(VW_PREMIO_IV[[#This Row],[COBERTURA]],VALORES_IV_ESP[],VW_PREMIO_IV[[#This Row],[Col Valor]],1),"")</f>
        <v>0</v>
      </c>
      <c r="AA121" s="35" t="str">
        <f>IF(VW_PREMIO_IV[[#This Row],[EQUIPE]]="Hospitalar (HSP)",VLOOKUP(VW_PREMIO_IV[[#This Row],[COBERTURA]],VALORES_IV_HSP[],VW_PREMIO_IV[[#This Row],[Col Valor]],1),"")</f>
        <v/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0</v>
      </c>
    </row>
    <row r="122" spans="1:29" x14ac:dyDescent="0.25">
      <c r="A122" s="6" t="s">
        <v>370</v>
      </c>
      <c r="B122" s="6" t="s">
        <v>315</v>
      </c>
      <c r="C122" s="6" t="s">
        <v>25</v>
      </c>
      <c r="D122" s="6" t="s">
        <v>291</v>
      </c>
      <c r="E122" s="4">
        <v>30</v>
      </c>
      <c r="F122" s="6" t="s">
        <v>198</v>
      </c>
      <c r="G122" s="6" t="s">
        <v>468</v>
      </c>
      <c r="H122" s="4">
        <v>2021</v>
      </c>
      <c r="I122" s="4">
        <v>2</v>
      </c>
      <c r="J122" s="6" t="s">
        <v>469</v>
      </c>
      <c r="K122" s="4">
        <v>4</v>
      </c>
      <c r="L122" s="6" t="s">
        <v>470</v>
      </c>
      <c r="M122" s="6" t="s">
        <v>471</v>
      </c>
      <c r="N122" s="6" t="s">
        <v>410</v>
      </c>
      <c r="O122" s="4">
        <v>4</v>
      </c>
      <c r="P122" s="6" t="s">
        <v>472</v>
      </c>
      <c r="Q122" s="4">
        <v>10</v>
      </c>
      <c r="R122" s="6" t="s">
        <v>473</v>
      </c>
      <c r="S122" s="4" t="b">
        <v>0</v>
      </c>
      <c r="T122" s="56">
        <v>37.5</v>
      </c>
      <c r="U122" s="56">
        <v>0</v>
      </c>
      <c r="V122" s="38">
        <v>0</v>
      </c>
      <c r="W122" s="35">
        <v>0</v>
      </c>
      <c r="X122" s="42">
        <f>VLOOKUP(VW_PREMIO_IV[[#This Row],[TIPO]],$AL$5:$AM$16,2,0)</f>
        <v>4</v>
      </c>
      <c r="Y122" s="35" t="str">
        <f>IF(VW_PREMIO_IV[[#This Row],[EQUIPE]]="Gerentes",VLOOKUP(VW_PREMIO_IV[[#This Row],[COBERTURA]],VALORES_IV_GER[],VW_PREMIO_IV[[#This Row],[Col Valor]],1),"")</f>
        <v/>
      </c>
      <c r="Z122" s="35" t="str">
        <f>IF(VW_PREMIO_IV[[#This Row],[EQUIPE]]="Especialidade (ESP)",VLOOKUP(VW_PREMIO_IV[[#This Row],[COBERTURA]],VALORES_IV_ESP[],VW_PREMIO_IV[[#This Row],[Col Valor]],1),"")</f>
        <v/>
      </c>
      <c r="AA122" s="35" t="str">
        <f>IF(VW_PREMIO_IV[[#This Row],[EQUIPE]]="Hospitalar (HSP)",VLOOKUP(VW_PREMIO_IV[[#This Row],[COBERTURA]],VALORES_IV_HSP[],VW_PREMIO_IV[[#This Row],[Col Valor]],1),"")</f>
        <v/>
      </c>
      <c r="AB122" s="35">
        <f>IF(VW_PREMIO_IV[[#This Row],[EQUIPE]]="Misto (EMH)",VLOOKUP(VW_PREMIO_IV[[#This Row],[COBERTURA]],VALORES_IV_EMH[],VW_PREMIO_IV[[#This Row],[Col Valor]],1),"")</f>
        <v>0</v>
      </c>
      <c r="AC122" s="35">
        <f>VW_PREMIO_IV[[#This Row],[PREMIO]]-SUM(VW_PREMIO_IV[[#This Row],[Check Gerente]:[Check EMH]])</f>
        <v>0</v>
      </c>
    </row>
    <row r="123" spans="1:29" x14ac:dyDescent="0.25">
      <c r="A123" s="6" t="s">
        <v>370</v>
      </c>
      <c r="B123" s="6" t="s">
        <v>169</v>
      </c>
      <c r="C123" s="6" t="s">
        <v>9</v>
      </c>
      <c r="D123" s="6" t="s">
        <v>189</v>
      </c>
      <c r="E123" s="4">
        <v>20</v>
      </c>
      <c r="F123" s="6" t="s">
        <v>191</v>
      </c>
      <c r="G123" s="6" t="s">
        <v>468</v>
      </c>
      <c r="H123" s="4">
        <v>2021</v>
      </c>
      <c r="I123" s="4">
        <v>2</v>
      </c>
      <c r="J123" s="6" t="s">
        <v>469</v>
      </c>
      <c r="K123" s="4">
        <v>4</v>
      </c>
      <c r="L123" s="6" t="s">
        <v>470</v>
      </c>
      <c r="M123" s="6" t="s">
        <v>471</v>
      </c>
      <c r="N123" s="6" t="s">
        <v>410</v>
      </c>
      <c r="O123" s="4">
        <v>4</v>
      </c>
      <c r="P123" s="6" t="s">
        <v>472</v>
      </c>
      <c r="Q123" s="4">
        <v>10</v>
      </c>
      <c r="R123" s="6" t="s">
        <v>473</v>
      </c>
      <c r="S123" s="4" t="b">
        <v>0</v>
      </c>
      <c r="T123" s="56">
        <v>72</v>
      </c>
      <c r="U123" s="56">
        <v>89</v>
      </c>
      <c r="V123" s="38">
        <v>1.236</v>
      </c>
      <c r="W123" s="35">
        <v>564.12</v>
      </c>
      <c r="X123" s="42">
        <f>VLOOKUP(VW_PREMIO_IV[[#This Row],[TIPO]],$AL$5:$AM$16,2,0)</f>
        <v>12</v>
      </c>
      <c r="Y123" s="35" t="str">
        <f>IF(VW_PREMIO_IV[[#This Row],[EQUIPE]]="Gerentes",VLOOKUP(VW_PREMIO_IV[[#This Row],[COBERTURA]],VALORES_IV_GER[],VW_PREMIO_IV[[#This Row],[Col Valor]],1),"")</f>
        <v/>
      </c>
      <c r="Z123" s="35" t="str">
        <f>IF(VW_PREMIO_IV[[#This Row],[EQUIPE]]="Especialidade (ESP)",VLOOKUP(VW_PREMIO_IV[[#This Row],[COBERTURA]],VALORES_IV_ESP[],VW_PREMIO_IV[[#This Row],[Col Valor]],1),"")</f>
        <v/>
      </c>
      <c r="AA123" s="35">
        <f>IF(VW_PREMIO_IV[[#This Row],[EQUIPE]]="Hospitalar (HSP)",VLOOKUP(VW_PREMIO_IV[[#This Row],[COBERTURA]],VALORES_IV_HSP[],VW_PREMIO_IV[[#This Row],[Col Valor]],1),"")</f>
        <v>564.12350000000004</v>
      </c>
      <c r="AB123" s="35" t="str">
        <f>IF(VW_PREMIO_IV[[#This Row],[EQUIPE]]="Misto (EMH)",VLOOKUP(VW_PREMIO_IV[[#This Row],[COBERTURA]],VALORES_IV_EMH[],VW_PREMIO_IV[[#This Row],[Col Valor]],1),"")</f>
        <v/>
      </c>
      <c r="AC123" s="35">
        <f>VW_PREMIO_IV[[#This Row],[PREMIO]]-SUM(VW_PREMIO_IV[[#This Row],[Check Gerente]:[Check EMH]])</f>
        <v>-3.5000000000309228E-3</v>
      </c>
    </row>
    <row r="124" spans="1:29" x14ac:dyDescent="0.25">
      <c r="A124" s="6" t="s">
        <v>370</v>
      </c>
      <c r="B124" s="6" t="s">
        <v>169</v>
      </c>
      <c r="C124" s="6" t="s">
        <v>11</v>
      </c>
      <c r="D124" s="6" t="s">
        <v>192</v>
      </c>
      <c r="E124" s="4">
        <v>20</v>
      </c>
      <c r="F124" s="6" t="s">
        <v>191</v>
      </c>
      <c r="G124" s="6" t="s">
        <v>468</v>
      </c>
      <c r="H124" s="4">
        <v>2021</v>
      </c>
      <c r="I124" s="4">
        <v>2</v>
      </c>
      <c r="J124" s="6" t="s">
        <v>469</v>
      </c>
      <c r="K124" s="4">
        <v>4</v>
      </c>
      <c r="L124" s="6" t="s">
        <v>470</v>
      </c>
      <c r="M124" s="6" t="s">
        <v>471</v>
      </c>
      <c r="N124" s="6" t="s">
        <v>410</v>
      </c>
      <c r="O124" s="4">
        <v>4</v>
      </c>
      <c r="P124" s="6" t="s">
        <v>472</v>
      </c>
      <c r="Q124" s="4">
        <v>10</v>
      </c>
      <c r="R124" s="6" t="s">
        <v>473</v>
      </c>
      <c r="S124" s="4" t="b">
        <v>0</v>
      </c>
      <c r="T124" s="56">
        <v>72</v>
      </c>
      <c r="U124" s="56">
        <v>122</v>
      </c>
      <c r="V124" s="38">
        <v>1.694</v>
      </c>
      <c r="W124" s="35">
        <v>564.12</v>
      </c>
      <c r="X124" s="42">
        <f>VLOOKUP(VW_PREMIO_IV[[#This Row],[TIPO]],$AL$5:$AM$16,2,0)</f>
        <v>12</v>
      </c>
      <c r="Y124" s="35" t="str">
        <f>IF(VW_PREMIO_IV[[#This Row],[EQUIPE]]="Gerentes",VLOOKUP(VW_PREMIO_IV[[#This Row],[COBERTURA]],VALORES_IV_GER[],VW_PREMIO_IV[[#This Row],[Col Valor]],1),"")</f>
        <v/>
      </c>
      <c r="Z124" s="35" t="str">
        <f>IF(VW_PREMIO_IV[[#This Row],[EQUIPE]]="Especialidade (ESP)",VLOOKUP(VW_PREMIO_IV[[#This Row],[COBERTURA]],VALORES_IV_ESP[],VW_PREMIO_IV[[#This Row],[Col Valor]],1),"")</f>
        <v/>
      </c>
      <c r="AA124" s="35">
        <f>IF(VW_PREMIO_IV[[#This Row],[EQUIPE]]="Hospitalar (HSP)",VLOOKUP(VW_PREMIO_IV[[#This Row],[COBERTURA]],VALORES_IV_HSP[],VW_PREMIO_IV[[#This Row],[Col Valor]],1),"")</f>
        <v>564.12350000000004</v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-3.5000000000309228E-3</v>
      </c>
    </row>
    <row r="125" spans="1:29" x14ac:dyDescent="0.25">
      <c r="A125" s="6" t="s">
        <v>370</v>
      </c>
      <c r="B125" s="6" t="s">
        <v>169</v>
      </c>
      <c r="C125" s="6" t="s">
        <v>13</v>
      </c>
      <c r="D125" s="6" t="s">
        <v>194</v>
      </c>
      <c r="E125" s="4">
        <v>20</v>
      </c>
      <c r="F125" s="6" t="s">
        <v>191</v>
      </c>
      <c r="G125" s="6" t="s">
        <v>468</v>
      </c>
      <c r="H125" s="4">
        <v>2021</v>
      </c>
      <c r="I125" s="4">
        <v>2</v>
      </c>
      <c r="J125" s="6" t="s">
        <v>469</v>
      </c>
      <c r="K125" s="4">
        <v>4</v>
      </c>
      <c r="L125" s="6" t="s">
        <v>470</v>
      </c>
      <c r="M125" s="6" t="s">
        <v>471</v>
      </c>
      <c r="N125" s="6" t="s">
        <v>410</v>
      </c>
      <c r="O125" s="4">
        <v>4</v>
      </c>
      <c r="P125" s="6" t="s">
        <v>472</v>
      </c>
      <c r="Q125" s="4">
        <v>10</v>
      </c>
      <c r="R125" s="6" t="s">
        <v>473</v>
      </c>
      <c r="S125" s="4" t="b">
        <v>0</v>
      </c>
      <c r="T125" s="56">
        <v>72</v>
      </c>
      <c r="U125" s="56">
        <v>99</v>
      </c>
      <c r="V125" s="38">
        <v>1.375</v>
      </c>
      <c r="W125" s="35">
        <v>564.12</v>
      </c>
      <c r="X125" s="42">
        <f>VLOOKUP(VW_PREMIO_IV[[#This Row],[TIPO]],$AL$5:$AM$16,2,0)</f>
        <v>12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>
        <f>IF(VW_PREMIO_IV[[#This Row],[EQUIPE]]="Hospitalar (HSP)",VLOOKUP(VW_PREMIO_IV[[#This Row],[COBERTURA]],VALORES_IV_HSP[],VW_PREMIO_IV[[#This Row],[Col Valor]],1),"")</f>
        <v>564.12350000000004</v>
      </c>
      <c r="AB125" s="35" t="str">
        <f>IF(VW_PREMIO_IV[[#This Row],[EQUIPE]]="Misto (EMH)",VLOOKUP(VW_PREMIO_IV[[#This Row],[COBERTURA]],VALORES_IV_EMH[],VW_PREMIO_IV[[#This Row],[Col Valor]],1),"")</f>
        <v/>
      </c>
      <c r="AC125" s="35">
        <f>VW_PREMIO_IV[[#This Row],[PREMIO]]-SUM(VW_PREMIO_IV[[#This Row],[Check Gerente]:[Check EMH]])</f>
        <v>-3.5000000000309228E-3</v>
      </c>
    </row>
    <row r="126" spans="1:29" x14ac:dyDescent="0.25">
      <c r="A126" s="6" t="s">
        <v>370</v>
      </c>
      <c r="B126" s="6" t="s">
        <v>169</v>
      </c>
      <c r="C126" s="6" t="s">
        <v>28</v>
      </c>
      <c r="D126" s="6" t="s">
        <v>195</v>
      </c>
      <c r="E126" s="4">
        <v>10</v>
      </c>
      <c r="F126" s="6" t="s">
        <v>196</v>
      </c>
      <c r="G126" s="6" t="s">
        <v>468</v>
      </c>
      <c r="H126" s="4">
        <v>2021</v>
      </c>
      <c r="I126" s="4">
        <v>2</v>
      </c>
      <c r="J126" s="6" t="s">
        <v>469</v>
      </c>
      <c r="K126" s="4">
        <v>4</v>
      </c>
      <c r="L126" s="6" t="s">
        <v>470</v>
      </c>
      <c r="M126" s="6" t="s">
        <v>471</v>
      </c>
      <c r="N126" s="6" t="s">
        <v>410</v>
      </c>
      <c r="O126" s="4">
        <v>4</v>
      </c>
      <c r="P126" s="6" t="s">
        <v>472</v>
      </c>
      <c r="Q126" s="4">
        <v>10</v>
      </c>
      <c r="R126" s="6" t="s">
        <v>473</v>
      </c>
      <c r="S126" s="4" t="b">
        <v>0</v>
      </c>
      <c r="T126" s="56">
        <v>72</v>
      </c>
      <c r="U126" s="56">
        <v>96</v>
      </c>
      <c r="V126" s="38">
        <v>1.333</v>
      </c>
      <c r="W126" s="35">
        <v>564.12</v>
      </c>
      <c r="X126" s="42">
        <f>VLOOKUP(VW_PREMIO_IV[[#This Row],[TIPO]],$AL$5:$AM$16,2,0)</f>
        <v>12</v>
      </c>
      <c r="Y126" s="35" t="str">
        <f>IF(VW_PREMIO_IV[[#This Row],[EQUIPE]]="Gerentes",VLOOKUP(VW_PREMIO_IV[[#This Row],[COBERTURA]],VALORES_IV_GER[],VW_PREMIO_IV[[#This Row],[Col Valor]],1),"")</f>
        <v/>
      </c>
      <c r="Z126" s="35">
        <f>IF(VW_PREMIO_IV[[#This Row],[EQUIPE]]="Especialidade (ESP)",VLOOKUP(VW_PREMIO_IV[[#This Row],[COBERTURA]],VALORES_IV_ESP[],VW_PREMIO_IV[[#This Row],[Col Valor]],1),"")</f>
        <v>564.12350000000004</v>
      </c>
      <c r="AA126" s="35" t="str">
        <f>IF(VW_PREMIO_IV[[#This Row],[EQUIPE]]="Hospitalar (HSP)",VLOOKUP(VW_PREMIO_IV[[#This Row],[COBERTURA]],VALORES_IV_HSP[],VW_PREMIO_IV[[#This Row],[Col Valor]],1),"")</f>
        <v/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-3.5000000000309228E-3</v>
      </c>
    </row>
    <row r="127" spans="1:29" x14ac:dyDescent="0.25">
      <c r="A127" s="6" t="s">
        <v>370</v>
      </c>
      <c r="B127" s="6" t="s">
        <v>169</v>
      </c>
      <c r="C127" s="6" t="s">
        <v>29</v>
      </c>
      <c r="D127" s="6" t="s">
        <v>197</v>
      </c>
      <c r="E127" s="4">
        <v>30</v>
      </c>
      <c r="F127" s="6" t="s">
        <v>198</v>
      </c>
      <c r="G127" s="6" t="s">
        <v>468</v>
      </c>
      <c r="H127" s="4">
        <v>2021</v>
      </c>
      <c r="I127" s="4">
        <v>2</v>
      </c>
      <c r="J127" s="6" t="s">
        <v>469</v>
      </c>
      <c r="K127" s="4">
        <v>4</v>
      </c>
      <c r="L127" s="6" t="s">
        <v>470</v>
      </c>
      <c r="M127" s="6" t="s">
        <v>471</v>
      </c>
      <c r="N127" s="6" t="s">
        <v>410</v>
      </c>
      <c r="O127" s="4">
        <v>4</v>
      </c>
      <c r="P127" s="6" t="s">
        <v>472</v>
      </c>
      <c r="Q127" s="4">
        <v>10</v>
      </c>
      <c r="R127" s="6" t="s">
        <v>473</v>
      </c>
      <c r="S127" s="4" t="b">
        <v>0</v>
      </c>
      <c r="T127" s="56">
        <v>72</v>
      </c>
      <c r="U127" s="56">
        <v>171</v>
      </c>
      <c r="V127" s="38">
        <v>2.375</v>
      </c>
      <c r="W127" s="35">
        <v>564.12</v>
      </c>
      <c r="X127" s="42">
        <f>VLOOKUP(VW_PREMIO_IV[[#This Row],[TIPO]],$AL$5:$AM$16,2,0)</f>
        <v>12</v>
      </c>
      <c r="Y127" s="35" t="str">
        <f>IF(VW_PREMIO_IV[[#This Row],[EQUIPE]]="Gerentes",VLOOKUP(VW_PREMIO_IV[[#This Row],[COBERTURA]],VALORES_IV_GER[],VW_PREMIO_IV[[#This Row],[Col Valor]],1),"")</f>
        <v/>
      </c>
      <c r="Z127" s="35" t="str">
        <f>IF(VW_PREMIO_IV[[#This Row],[EQUIPE]]="Especialidade (ESP)",VLOOKUP(VW_PREMIO_IV[[#This Row],[COBERTURA]],VALORES_IV_ESP[],VW_PREMIO_IV[[#This Row],[Col Valor]],1),"")</f>
        <v/>
      </c>
      <c r="AA127" s="35" t="str">
        <f>IF(VW_PREMIO_IV[[#This Row],[EQUIPE]]="Hospitalar (HSP)",VLOOKUP(VW_PREMIO_IV[[#This Row],[COBERTURA]],VALORES_IV_HSP[],VW_PREMIO_IV[[#This Row],[Col Valor]],1),"")</f>
        <v/>
      </c>
      <c r="AB127" s="35">
        <f>IF(VW_PREMIO_IV[[#This Row],[EQUIPE]]="Misto (EMH)",VLOOKUP(VW_PREMIO_IV[[#This Row],[COBERTURA]],VALORES_IV_EMH[],VW_PREMIO_IV[[#This Row],[Col Valor]],1),"")</f>
        <v>564.12350000000004</v>
      </c>
      <c r="AC127" s="35">
        <f>VW_PREMIO_IV[[#This Row],[PREMIO]]-SUM(VW_PREMIO_IV[[#This Row],[Check Gerente]:[Check EMH]])</f>
        <v>-3.5000000000309228E-3</v>
      </c>
    </row>
    <row r="128" spans="1:29" x14ac:dyDescent="0.25">
      <c r="A128" s="6" t="s">
        <v>370</v>
      </c>
      <c r="B128" s="6" t="s">
        <v>169</v>
      </c>
      <c r="C128" s="6" t="s">
        <v>30</v>
      </c>
      <c r="D128" s="6" t="s">
        <v>203</v>
      </c>
      <c r="E128" s="4">
        <v>10</v>
      </c>
      <c r="F128" s="6" t="s">
        <v>196</v>
      </c>
      <c r="G128" s="6" t="s">
        <v>468</v>
      </c>
      <c r="H128" s="4">
        <v>2021</v>
      </c>
      <c r="I128" s="4">
        <v>2</v>
      </c>
      <c r="J128" s="6" t="s">
        <v>469</v>
      </c>
      <c r="K128" s="4">
        <v>4</v>
      </c>
      <c r="L128" s="6" t="s">
        <v>470</v>
      </c>
      <c r="M128" s="6" t="s">
        <v>471</v>
      </c>
      <c r="N128" s="6" t="s">
        <v>410</v>
      </c>
      <c r="O128" s="4">
        <v>4</v>
      </c>
      <c r="P128" s="6" t="s">
        <v>472</v>
      </c>
      <c r="Q128" s="4">
        <v>10</v>
      </c>
      <c r="R128" s="6" t="s">
        <v>473</v>
      </c>
      <c r="S128" s="4" t="b">
        <v>0</v>
      </c>
      <c r="T128" s="56">
        <v>64</v>
      </c>
      <c r="U128" s="56">
        <v>67</v>
      </c>
      <c r="V128" s="38">
        <v>1.0469999999999999</v>
      </c>
      <c r="W128" s="35">
        <v>564.12</v>
      </c>
      <c r="X128" s="42">
        <f>VLOOKUP(VW_PREMIO_IV[[#This Row],[TIPO]],$AL$5:$AM$16,2,0)</f>
        <v>12</v>
      </c>
      <c r="Y128" s="35" t="str">
        <f>IF(VW_PREMIO_IV[[#This Row],[EQUIPE]]="Gerentes",VLOOKUP(VW_PREMIO_IV[[#This Row],[COBERTURA]],VALORES_IV_GER[],VW_PREMIO_IV[[#This Row],[Col Valor]],1),"")</f>
        <v/>
      </c>
      <c r="Z128" s="35">
        <f>IF(VW_PREMIO_IV[[#This Row],[EQUIPE]]="Especialidade (ESP)",VLOOKUP(VW_PREMIO_IV[[#This Row],[COBERTURA]],VALORES_IV_ESP[],VW_PREMIO_IV[[#This Row],[Col Valor]],1),"")</f>
        <v>564.12350000000004</v>
      </c>
      <c r="AA128" s="35" t="str">
        <f>IF(VW_PREMIO_IV[[#This Row],[EQUIPE]]="Hospitalar (HSP)",VLOOKUP(VW_PREMIO_IV[[#This Row],[COBERTURA]],VALORES_IV_HSP[],VW_PREMIO_IV[[#This Row],[Col Valor]],1),"")</f>
        <v/>
      </c>
      <c r="AB128" s="35" t="str">
        <f>IF(VW_PREMIO_IV[[#This Row],[EQUIPE]]="Misto (EMH)",VLOOKUP(VW_PREMIO_IV[[#This Row],[COBERTURA]],VALORES_IV_EMH[],VW_PREMIO_IV[[#This Row],[Col Valor]],1),"")</f>
        <v/>
      </c>
      <c r="AC128" s="35">
        <f>VW_PREMIO_IV[[#This Row],[PREMIO]]-SUM(VW_PREMIO_IV[[#This Row],[Check Gerente]:[Check EMH]])</f>
        <v>-3.5000000000309228E-3</v>
      </c>
    </row>
    <row r="129" spans="1:29" x14ac:dyDescent="0.25">
      <c r="A129" s="6" t="s">
        <v>370</v>
      </c>
      <c r="B129" s="6" t="s">
        <v>169</v>
      </c>
      <c r="C129" s="6" t="s">
        <v>14</v>
      </c>
      <c r="D129" s="6" t="s">
        <v>204</v>
      </c>
      <c r="E129" s="4">
        <v>20</v>
      </c>
      <c r="F129" s="6" t="s">
        <v>191</v>
      </c>
      <c r="G129" s="6" t="s">
        <v>468</v>
      </c>
      <c r="H129" s="4">
        <v>2021</v>
      </c>
      <c r="I129" s="4">
        <v>2</v>
      </c>
      <c r="J129" s="6" t="s">
        <v>469</v>
      </c>
      <c r="K129" s="4">
        <v>4</v>
      </c>
      <c r="L129" s="6" t="s">
        <v>470</v>
      </c>
      <c r="M129" s="6" t="s">
        <v>471</v>
      </c>
      <c r="N129" s="6" t="s">
        <v>410</v>
      </c>
      <c r="O129" s="4">
        <v>4</v>
      </c>
      <c r="P129" s="6" t="s">
        <v>472</v>
      </c>
      <c r="Q129" s="4">
        <v>10</v>
      </c>
      <c r="R129" s="6" t="s">
        <v>473</v>
      </c>
      <c r="S129" s="4" t="b">
        <v>0</v>
      </c>
      <c r="T129" s="56">
        <v>72</v>
      </c>
      <c r="U129" s="56">
        <v>73</v>
      </c>
      <c r="V129" s="38">
        <v>1.014</v>
      </c>
      <c r="W129" s="35">
        <v>564.12</v>
      </c>
      <c r="X129" s="42">
        <f>VLOOKUP(VW_PREMIO_IV[[#This Row],[TIPO]],$AL$5:$AM$16,2,0)</f>
        <v>12</v>
      </c>
      <c r="Y129" s="35" t="str">
        <f>IF(VW_PREMIO_IV[[#This Row],[EQUIPE]]="Gerentes",VLOOKUP(VW_PREMIO_IV[[#This Row],[COBERTURA]],VALORES_IV_GER[],VW_PREMIO_IV[[#This Row],[Col Valor]],1),"")</f>
        <v/>
      </c>
      <c r="Z129" s="35" t="str">
        <f>IF(VW_PREMIO_IV[[#This Row],[EQUIPE]]="Especialidade (ESP)",VLOOKUP(VW_PREMIO_IV[[#This Row],[COBERTURA]],VALORES_IV_ESP[],VW_PREMIO_IV[[#This Row],[Col Valor]],1),"")</f>
        <v/>
      </c>
      <c r="AA129" s="35">
        <f>IF(VW_PREMIO_IV[[#This Row],[EQUIPE]]="Hospitalar (HSP)",VLOOKUP(VW_PREMIO_IV[[#This Row],[COBERTURA]],VALORES_IV_HSP[],VW_PREMIO_IV[[#This Row],[Col Valor]],1),"")</f>
        <v>564.12350000000004</v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-3.5000000000309228E-3</v>
      </c>
    </row>
    <row r="130" spans="1:29" x14ac:dyDescent="0.25">
      <c r="A130" s="6" t="s">
        <v>370</v>
      </c>
      <c r="B130" s="6" t="s">
        <v>169</v>
      </c>
      <c r="C130" s="6" t="s">
        <v>15</v>
      </c>
      <c r="D130" s="6" t="s">
        <v>205</v>
      </c>
      <c r="E130" s="4">
        <v>30</v>
      </c>
      <c r="F130" s="6" t="s">
        <v>198</v>
      </c>
      <c r="G130" s="6" t="s">
        <v>468</v>
      </c>
      <c r="H130" s="4">
        <v>2021</v>
      </c>
      <c r="I130" s="4">
        <v>2</v>
      </c>
      <c r="J130" s="6" t="s">
        <v>469</v>
      </c>
      <c r="K130" s="4">
        <v>4</v>
      </c>
      <c r="L130" s="6" t="s">
        <v>470</v>
      </c>
      <c r="M130" s="6" t="s">
        <v>471</v>
      </c>
      <c r="N130" s="6" t="s">
        <v>410</v>
      </c>
      <c r="O130" s="4">
        <v>4</v>
      </c>
      <c r="P130" s="6" t="s">
        <v>472</v>
      </c>
      <c r="Q130" s="4">
        <v>10</v>
      </c>
      <c r="R130" s="6" t="s">
        <v>473</v>
      </c>
      <c r="S130" s="4" t="b">
        <v>0</v>
      </c>
      <c r="T130" s="56">
        <v>72</v>
      </c>
      <c r="U130" s="56">
        <v>84</v>
      </c>
      <c r="V130" s="38">
        <v>1.167</v>
      </c>
      <c r="W130" s="35">
        <v>564.12</v>
      </c>
      <c r="X130" s="42">
        <f>VLOOKUP(VW_PREMIO_IV[[#This Row],[TIPO]],$AL$5:$AM$16,2,0)</f>
        <v>12</v>
      </c>
      <c r="Y130" s="35" t="str">
        <f>IF(VW_PREMIO_IV[[#This Row],[EQUIPE]]="Gerentes",VLOOKUP(VW_PREMIO_IV[[#This Row],[COBERTURA]],VALORES_IV_GER[],VW_PREMIO_IV[[#This Row],[Col Valor]],1),"")</f>
        <v/>
      </c>
      <c r="Z130" s="35" t="str">
        <f>IF(VW_PREMIO_IV[[#This Row],[EQUIPE]]="Especialidade (ESP)",VLOOKUP(VW_PREMIO_IV[[#This Row],[COBERTURA]],VALORES_IV_ESP[],VW_PREMIO_IV[[#This Row],[Col Valor]],1),"")</f>
        <v/>
      </c>
      <c r="AA130" s="35" t="str">
        <f>IF(VW_PREMIO_IV[[#This Row],[EQUIPE]]="Hospitalar (HSP)",VLOOKUP(VW_PREMIO_IV[[#This Row],[COBERTURA]],VALORES_IV_HSP[],VW_PREMIO_IV[[#This Row],[Col Valor]],1),"")</f>
        <v/>
      </c>
      <c r="AB130" s="35">
        <f>IF(VW_PREMIO_IV[[#This Row],[EQUIPE]]="Misto (EMH)",VLOOKUP(VW_PREMIO_IV[[#This Row],[COBERTURA]],VALORES_IV_EMH[],VW_PREMIO_IV[[#This Row],[Col Valor]],1),"")</f>
        <v>564.12350000000004</v>
      </c>
      <c r="AC130" s="35">
        <f>VW_PREMIO_IV[[#This Row],[PREMIO]]-SUM(VW_PREMIO_IV[[#This Row],[Check Gerente]:[Check EMH]])</f>
        <v>-3.5000000000309228E-3</v>
      </c>
    </row>
    <row r="131" spans="1:29" x14ac:dyDescent="0.25">
      <c r="A131" s="6" t="s">
        <v>370</v>
      </c>
      <c r="B131" s="6" t="s">
        <v>169</v>
      </c>
      <c r="C131" s="6" t="s">
        <v>31</v>
      </c>
      <c r="D131" s="6" t="s">
        <v>206</v>
      </c>
      <c r="E131" s="4">
        <v>10</v>
      </c>
      <c r="F131" s="6" t="s">
        <v>196</v>
      </c>
      <c r="G131" s="6" t="s">
        <v>468</v>
      </c>
      <c r="H131" s="4">
        <v>2021</v>
      </c>
      <c r="I131" s="4">
        <v>2</v>
      </c>
      <c r="J131" s="6" t="s">
        <v>469</v>
      </c>
      <c r="K131" s="4">
        <v>4</v>
      </c>
      <c r="L131" s="6" t="s">
        <v>470</v>
      </c>
      <c r="M131" s="6" t="s">
        <v>471</v>
      </c>
      <c r="N131" s="6" t="s">
        <v>410</v>
      </c>
      <c r="O131" s="4">
        <v>4</v>
      </c>
      <c r="P131" s="6" t="s">
        <v>472</v>
      </c>
      <c r="Q131" s="4">
        <v>10</v>
      </c>
      <c r="R131" s="6" t="s">
        <v>473</v>
      </c>
      <c r="S131" s="4" t="b">
        <v>0</v>
      </c>
      <c r="T131" s="56">
        <v>72</v>
      </c>
      <c r="U131" s="56">
        <v>143</v>
      </c>
      <c r="V131" s="38">
        <v>1.986</v>
      </c>
      <c r="W131" s="35">
        <v>564.12</v>
      </c>
      <c r="X131" s="42">
        <f>VLOOKUP(VW_PREMIO_IV[[#This Row],[TIPO]],$AL$5:$AM$16,2,0)</f>
        <v>12</v>
      </c>
      <c r="Y131" s="35" t="str">
        <f>IF(VW_PREMIO_IV[[#This Row],[EQUIPE]]="Gerentes",VLOOKUP(VW_PREMIO_IV[[#This Row],[COBERTURA]],VALORES_IV_GER[],VW_PREMIO_IV[[#This Row],[Col Valor]],1),"")</f>
        <v/>
      </c>
      <c r="Z131" s="35">
        <f>IF(VW_PREMIO_IV[[#This Row],[EQUIPE]]="Especialidade (ESP)",VLOOKUP(VW_PREMIO_IV[[#This Row],[COBERTURA]],VALORES_IV_ESP[],VW_PREMIO_IV[[#This Row],[Col Valor]],1),"")</f>
        <v>564.12350000000004</v>
      </c>
      <c r="AA131" s="35" t="str">
        <f>IF(VW_PREMIO_IV[[#This Row],[EQUIPE]]="Hospitalar (HSP)",VLOOKUP(VW_PREMIO_IV[[#This Row],[COBERTURA]],VALORES_IV_HSP[],VW_PREMIO_IV[[#This Row],[Col Valor]],1),"")</f>
        <v/>
      </c>
      <c r="AB131" s="35" t="str">
        <f>IF(VW_PREMIO_IV[[#This Row],[EQUIPE]]="Misto (EMH)",VLOOKUP(VW_PREMIO_IV[[#This Row],[COBERTURA]],VALORES_IV_EMH[],VW_PREMIO_IV[[#This Row],[Col Valor]],1),"")</f>
        <v/>
      </c>
      <c r="AC131" s="35">
        <f>VW_PREMIO_IV[[#This Row],[PREMIO]]-SUM(VW_PREMIO_IV[[#This Row],[Check Gerente]:[Check EMH]])</f>
        <v>-3.5000000000309228E-3</v>
      </c>
    </row>
    <row r="132" spans="1:29" x14ac:dyDescent="0.25">
      <c r="A132" s="6" t="s">
        <v>370</v>
      </c>
      <c r="B132" s="6" t="s">
        <v>169</v>
      </c>
      <c r="C132" s="6" t="s">
        <v>16</v>
      </c>
      <c r="D132" s="6" t="s">
        <v>207</v>
      </c>
      <c r="E132" s="4">
        <v>20</v>
      </c>
      <c r="F132" s="6" t="s">
        <v>191</v>
      </c>
      <c r="G132" s="6" t="s">
        <v>468</v>
      </c>
      <c r="H132" s="4">
        <v>2021</v>
      </c>
      <c r="I132" s="4">
        <v>2</v>
      </c>
      <c r="J132" s="6" t="s">
        <v>469</v>
      </c>
      <c r="K132" s="4">
        <v>4</v>
      </c>
      <c r="L132" s="6" t="s">
        <v>470</v>
      </c>
      <c r="M132" s="6" t="s">
        <v>471</v>
      </c>
      <c r="N132" s="6" t="s">
        <v>410</v>
      </c>
      <c r="O132" s="4">
        <v>4</v>
      </c>
      <c r="P132" s="6" t="s">
        <v>472</v>
      </c>
      <c r="Q132" s="4">
        <v>10</v>
      </c>
      <c r="R132" s="6" t="s">
        <v>473</v>
      </c>
      <c r="S132" s="4" t="b">
        <v>0</v>
      </c>
      <c r="T132" s="56">
        <v>72</v>
      </c>
      <c r="U132" s="56">
        <v>88</v>
      </c>
      <c r="V132" s="38">
        <v>1.222</v>
      </c>
      <c r="W132" s="35">
        <v>564.12</v>
      </c>
      <c r="X132" s="42">
        <f>VLOOKUP(VW_PREMIO_IV[[#This Row],[TIPO]],$AL$5:$AM$16,2,0)</f>
        <v>12</v>
      </c>
      <c r="Y132" s="35" t="str">
        <f>IF(VW_PREMIO_IV[[#This Row],[EQUIPE]]="Gerentes",VLOOKUP(VW_PREMIO_IV[[#This Row],[COBERTURA]],VALORES_IV_GER[],VW_PREMIO_IV[[#This Row],[Col Valor]],1),"")</f>
        <v/>
      </c>
      <c r="Z132" s="35" t="str">
        <f>IF(VW_PREMIO_IV[[#This Row],[EQUIPE]]="Especialidade (ESP)",VLOOKUP(VW_PREMIO_IV[[#This Row],[COBERTURA]],VALORES_IV_ESP[],VW_PREMIO_IV[[#This Row],[Col Valor]],1),"")</f>
        <v/>
      </c>
      <c r="AA132" s="35">
        <f>IF(VW_PREMIO_IV[[#This Row],[EQUIPE]]="Hospitalar (HSP)",VLOOKUP(VW_PREMIO_IV[[#This Row],[COBERTURA]],VALORES_IV_HSP[],VW_PREMIO_IV[[#This Row],[Col Valor]],1),"")</f>
        <v>564.12350000000004</v>
      </c>
      <c r="AB132" s="35" t="str">
        <f>IF(VW_PREMIO_IV[[#This Row],[EQUIPE]]="Misto (EMH)",VLOOKUP(VW_PREMIO_IV[[#This Row],[COBERTURA]],VALORES_IV_EMH[],VW_PREMIO_IV[[#This Row],[Col Valor]],1),"")</f>
        <v/>
      </c>
      <c r="AC132" s="35">
        <f>VW_PREMIO_IV[[#This Row],[PREMIO]]-SUM(VW_PREMIO_IV[[#This Row],[Check Gerente]:[Check EMH]])</f>
        <v>-3.5000000000309228E-3</v>
      </c>
    </row>
    <row r="133" spans="1:29" x14ac:dyDescent="0.25">
      <c r="A133" s="6" t="s">
        <v>370</v>
      </c>
      <c r="B133" s="6" t="s">
        <v>169</v>
      </c>
      <c r="C133" s="6" t="s">
        <v>18</v>
      </c>
      <c r="D133" s="6" t="s">
        <v>209</v>
      </c>
      <c r="E133" s="4">
        <v>20</v>
      </c>
      <c r="F133" s="6" t="s">
        <v>191</v>
      </c>
      <c r="G133" s="6" t="s">
        <v>468</v>
      </c>
      <c r="H133" s="4">
        <v>2021</v>
      </c>
      <c r="I133" s="4">
        <v>2</v>
      </c>
      <c r="J133" s="6" t="s">
        <v>469</v>
      </c>
      <c r="K133" s="4">
        <v>4</v>
      </c>
      <c r="L133" s="6" t="s">
        <v>470</v>
      </c>
      <c r="M133" s="6" t="s">
        <v>471</v>
      </c>
      <c r="N133" s="6" t="s">
        <v>410</v>
      </c>
      <c r="O133" s="4">
        <v>4</v>
      </c>
      <c r="P133" s="6" t="s">
        <v>472</v>
      </c>
      <c r="Q133" s="4">
        <v>10</v>
      </c>
      <c r="R133" s="6" t="s">
        <v>473</v>
      </c>
      <c r="S133" s="4" t="b">
        <v>0</v>
      </c>
      <c r="T133" s="56">
        <v>72</v>
      </c>
      <c r="U133" s="56">
        <v>87</v>
      </c>
      <c r="V133" s="38">
        <v>1.208</v>
      </c>
      <c r="W133" s="35">
        <v>564.12</v>
      </c>
      <c r="X133" s="42">
        <f>VLOOKUP(VW_PREMIO_IV[[#This Row],[TIPO]],$AL$5:$AM$16,2,0)</f>
        <v>12</v>
      </c>
      <c r="Y133" s="35" t="str">
        <f>IF(VW_PREMIO_IV[[#This Row],[EQUIPE]]="Gerentes",VLOOKUP(VW_PREMIO_IV[[#This Row],[COBERTURA]],VALORES_IV_GER[],VW_PREMIO_IV[[#This Row],[Col Valor]],1),"")</f>
        <v/>
      </c>
      <c r="Z133" s="35" t="str">
        <f>IF(VW_PREMIO_IV[[#This Row],[EQUIPE]]="Especialidade (ESP)",VLOOKUP(VW_PREMIO_IV[[#This Row],[COBERTURA]],VALORES_IV_ESP[],VW_PREMIO_IV[[#This Row],[Col Valor]],1),"")</f>
        <v/>
      </c>
      <c r="AA133" s="35">
        <f>IF(VW_PREMIO_IV[[#This Row],[EQUIPE]]="Hospitalar (HSP)",VLOOKUP(VW_PREMIO_IV[[#This Row],[COBERTURA]],VALORES_IV_HSP[],VW_PREMIO_IV[[#This Row],[Col Valor]],1),"")</f>
        <v>564.12350000000004</v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-3.5000000000309228E-3</v>
      </c>
    </row>
    <row r="134" spans="1:29" x14ac:dyDescent="0.25">
      <c r="A134" s="6" t="s">
        <v>370</v>
      </c>
      <c r="B134" s="6" t="s">
        <v>169</v>
      </c>
      <c r="C134" s="6" t="s">
        <v>19</v>
      </c>
      <c r="D134" s="6" t="s">
        <v>210</v>
      </c>
      <c r="E134" s="4">
        <v>20</v>
      </c>
      <c r="F134" s="6" t="s">
        <v>191</v>
      </c>
      <c r="G134" s="6" t="s">
        <v>468</v>
      </c>
      <c r="H134" s="4">
        <v>2021</v>
      </c>
      <c r="I134" s="4">
        <v>2</v>
      </c>
      <c r="J134" s="6" t="s">
        <v>469</v>
      </c>
      <c r="K134" s="4">
        <v>4</v>
      </c>
      <c r="L134" s="6" t="s">
        <v>470</v>
      </c>
      <c r="M134" s="6" t="s">
        <v>471</v>
      </c>
      <c r="N134" s="6" t="s">
        <v>410</v>
      </c>
      <c r="O134" s="4">
        <v>4</v>
      </c>
      <c r="P134" s="6" t="s">
        <v>472</v>
      </c>
      <c r="Q134" s="4">
        <v>10</v>
      </c>
      <c r="R134" s="6" t="s">
        <v>473</v>
      </c>
      <c r="S134" s="4" t="b">
        <v>0</v>
      </c>
      <c r="T134" s="56">
        <v>72</v>
      </c>
      <c r="U134" s="56">
        <v>75</v>
      </c>
      <c r="V134" s="38">
        <v>1.042</v>
      </c>
      <c r="W134" s="35">
        <v>564.12</v>
      </c>
      <c r="X134" s="42">
        <f>VLOOKUP(VW_PREMIO_IV[[#This Row],[TIPO]],$AL$5:$AM$16,2,0)</f>
        <v>12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564.12350000000004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-3.5000000000309228E-3</v>
      </c>
    </row>
    <row r="135" spans="1:29" x14ac:dyDescent="0.25">
      <c r="A135" s="6" t="s">
        <v>370</v>
      </c>
      <c r="B135" s="6" t="s">
        <v>169</v>
      </c>
      <c r="C135" s="6" t="s">
        <v>20</v>
      </c>
      <c r="D135" s="6" t="s">
        <v>211</v>
      </c>
      <c r="E135" s="4">
        <v>20</v>
      </c>
      <c r="F135" s="6" t="s">
        <v>191</v>
      </c>
      <c r="G135" s="6" t="s">
        <v>468</v>
      </c>
      <c r="H135" s="4">
        <v>2021</v>
      </c>
      <c r="I135" s="4">
        <v>2</v>
      </c>
      <c r="J135" s="6" t="s">
        <v>469</v>
      </c>
      <c r="K135" s="4">
        <v>4</v>
      </c>
      <c r="L135" s="6" t="s">
        <v>470</v>
      </c>
      <c r="M135" s="6" t="s">
        <v>471</v>
      </c>
      <c r="N135" s="6" t="s">
        <v>410</v>
      </c>
      <c r="O135" s="4">
        <v>4</v>
      </c>
      <c r="P135" s="6" t="s">
        <v>472</v>
      </c>
      <c r="Q135" s="4">
        <v>10</v>
      </c>
      <c r="R135" s="6" t="s">
        <v>473</v>
      </c>
      <c r="S135" s="4" t="b">
        <v>0</v>
      </c>
      <c r="T135" s="56">
        <v>72</v>
      </c>
      <c r="U135" s="56">
        <v>79</v>
      </c>
      <c r="V135" s="38">
        <v>1.097</v>
      </c>
      <c r="W135" s="35">
        <v>564.12</v>
      </c>
      <c r="X135" s="42">
        <f>VLOOKUP(VW_PREMIO_IV[[#This Row],[TIPO]],$AL$5:$AM$16,2,0)</f>
        <v>12</v>
      </c>
      <c r="Y135" s="35" t="str">
        <f>IF(VW_PREMIO_IV[[#This Row],[EQUIPE]]="Gerentes",VLOOKUP(VW_PREMIO_IV[[#This Row],[COBERTURA]],VALORES_IV_GER[],VW_PREMIO_IV[[#This Row],[Col Valor]],1),"")</f>
        <v/>
      </c>
      <c r="Z135" s="35" t="str">
        <f>IF(VW_PREMIO_IV[[#This Row],[EQUIPE]]="Especialidade (ESP)",VLOOKUP(VW_PREMIO_IV[[#This Row],[COBERTURA]],VALORES_IV_ESP[],VW_PREMIO_IV[[#This Row],[Col Valor]],1),"")</f>
        <v/>
      </c>
      <c r="AA135" s="35">
        <f>IF(VW_PREMIO_IV[[#This Row],[EQUIPE]]="Hospitalar (HSP)",VLOOKUP(VW_PREMIO_IV[[#This Row],[COBERTURA]],VALORES_IV_HSP[],VW_PREMIO_IV[[#This Row],[Col Valor]],1),"")</f>
        <v>564.12350000000004</v>
      </c>
      <c r="AB135" s="35" t="str">
        <f>IF(VW_PREMIO_IV[[#This Row],[EQUIPE]]="Misto (EMH)",VLOOKUP(VW_PREMIO_IV[[#This Row],[COBERTURA]],VALORES_IV_EMH[],VW_PREMIO_IV[[#This Row],[Col Valor]],1),"")</f>
        <v/>
      </c>
      <c r="AC135" s="35">
        <f>VW_PREMIO_IV[[#This Row],[PREMIO]]-SUM(VW_PREMIO_IV[[#This Row],[Check Gerente]:[Check EMH]])</f>
        <v>-3.5000000000309228E-3</v>
      </c>
    </row>
    <row r="136" spans="1:29" x14ac:dyDescent="0.25">
      <c r="A136" s="6" t="s">
        <v>370</v>
      </c>
      <c r="B136" s="6" t="s">
        <v>169</v>
      </c>
      <c r="C136" s="6" t="s">
        <v>21</v>
      </c>
      <c r="D136" s="6" t="s">
        <v>214</v>
      </c>
      <c r="E136" s="4">
        <v>20</v>
      </c>
      <c r="F136" s="6" t="s">
        <v>191</v>
      </c>
      <c r="G136" s="6" t="s">
        <v>468</v>
      </c>
      <c r="H136" s="4">
        <v>2021</v>
      </c>
      <c r="I136" s="4">
        <v>2</v>
      </c>
      <c r="J136" s="6" t="s">
        <v>469</v>
      </c>
      <c r="K136" s="4">
        <v>4</v>
      </c>
      <c r="L136" s="6" t="s">
        <v>470</v>
      </c>
      <c r="M136" s="6" t="s">
        <v>471</v>
      </c>
      <c r="N136" s="6" t="s">
        <v>410</v>
      </c>
      <c r="O136" s="4">
        <v>4</v>
      </c>
      <c r="P136" s="6" t="s">
        <v>472</v>
      </c>
      <c r="Q136" s="4">
        <v>10</v>
      </c>
      <c r="R136" s="6" t="s">
        <v>473</v>
      </c>
      <c r="S136" s="4" t="b">
        <v>0</v>
      </c>
      <c r="T136" s="56">
        <v>64</v>
      </c>
      <c r="U136" s="56">
        <v>73</v>
      </c>
      <c r="V136" s="38">
        <v>1.141</v>
      </c>
      <c r="W136" s="35">
        <v>564.12</v>
      </c>
      <c r="X136" s="42">
        <f>VLOOKUP(VW_PREMIO_IV[[#This Row],[TIPO]],$AL$5:$AM$16,2,0)</f>
        <v>12</v>
      </c>
      <c r="Y136" s="35" t="str">
        <f>IF(VW_PREMIO_IV[[#This Row],[EQUIPE]]="Gerentes",VLOOKUP(VW_PREMIO_IV[[#This Row],[COBERTURA]],VALORES_IV_GER[],VW_PREMIO_IV[[#This Row],[Col Valor]],1),"")</f>
        <v/>
      </c>
      <c r="Z136" s="35" t="str">
        <f>IF(VW_PREMIO_IV[[#This Row],[EQUIPE]]="Especialidade (ESP)",VLOOKUP(VW_PREMIO_IV[[#This Row],[COBERTURA]],VALORES_IV_ESP[],VW_PREMIO_IV[[#This Row],[Col Valor]],1),"")</f>
        <v/>
      </c>
      <c r="AA136" s="35">
        <f>IF(VW_PREMIO_IV[[#This Row],[EQUIPE]]="Hospitalar (HSP)",VLOOKUP(VW_PREMIO_IV[[#This Row],[COBERTURA]],VALORES_IV_HSP[],VW_PREMIO_IV[[#This Row],[Col Valor]],1),"")</f>
        <v>564.12350000000004</v>
      </c>
      <c r="AB136" s="35" t="str">
        <f>IF(VW_PREMIO_IV[[#This Row],[EQUIPE]]="Misto (EMH)",VLOOKUP(VW_PREMIO_IV[[#This Row],[COBERTURA]],VALORES_IV_EMH[],VW_PREMIO_IV[[#This Row],[Col Valor]],1),"")</f>
        <v/>
      </c>
      <c r="AC136" s="35">
        <f>VW_PREMIO_IV[[#This Row],[PREMIO]]-SUM(VW_PREMIO_IV[[#This Row],[Check Gerente]:[Check EMH]])</f>
        <v>-3.5000000000309228E-3</v>
      </c>
    </row>
    <row r="137" spans="1:29" x14ac:dyDescent="0.25">
      <c r="A137" s="6" t="s">
        <v>370</v>
      </c>
      <c r="B137" s="6" t="s">
        <v>169</v>
      </c>
      <c r="C137" s="6" t="s">
        <v>32</v>
      </c>
      <c r="D137" s="6" t="s">
        <v>215</v>
      </c>
      <c r="E137" s="4">
        <v>10</v>
      </c>
      <c r="F137" s="6" t="s">
        <v>196</v>
      </c>
      <c r="G137" s="6" t="s">
        <v>468</v>
      </c>
      <c r="H137" s="4">
        <v>2021</v>
      </c>
      <c r="I137" s="4">
        <v>2</v>
      </c>
      <c r="J137" s="6" t="s">
        <v>469</v>
      </c>
      <c r="K137" s="4">
        <v>4</v>
      </c>
      <c r="L137" s="6" t="s">
        <v>470</v>
      </c>
      <c r="M137" s="6" t="s">
        <v>471</v>
      </c>
      <c r="N137" s="6" t="s">
        <v>410</v>
      </c>
      <c r="O137" s="4">
        <v>4</v>
      </c>
      <c r="P137" s="6" t="s">
        <v>472</v>
      </c>
      <c r="Q137" s="4">
        <v>10</v>
      </c>
      <c r="R137" s="6" t="s">
        <v>473</v>
      </c>
      <c r="S137" s="4" t="b">
        <v>0</v>
      </c>
      <c r="T137" s="56">
        <v>72</v>
      </c>
      <c r="U137" s="56">
        <v>72</v>
      </c>
      <c r="V137" s="38">
        <v>1</v>
      </c>
      <c r="W137" s="35">
        <v>564.14</v>
      </c>
      <c r="X137" s="42">
        <f>VLOOKUP(VW_PREMIO_IV[[#This Row],[TIPO]],$AL$5:$AM$16,2,0)</f>
        <v>12</v>
      </c>
      <c r="Y137" s="35" t="str">
        <f>IF(VW_PREMIO_IV[[#This Row],[EQUIPE]]="Gerentes",VLOOKUP(VW_PREMIO_IV[[#This Row],[COBERTURA]],VALORES_IV_GER[],VW_PREMIO_IV[[#This Row],[Col Valor]],1),"")</f>
        <v/>
      </c>
      <c r="Z137" s="35">
        <f>IF(VW_PREMIO_IV[[#This Row],[EQUIPE]]="Especialidade (ESP)",VLOOKUP(VW_PREMIO_IV[[#This Row],[COBERTURA]],VALORES_IV_ESP[],VW_PREMIO_IV[[#This Row],[Col Valor]],1),"")</f>
        <v>564.13699999999994</v>
      </c>
      <c r="AA137" s="35" t="str">
        <f>IF(VW_PREMIO_IV[[#This Row],[EQUIPE]]="Hospitalar (HSP)",VLOOKUP(VW_PREMIO_IV[[#This Row],[COBERTURA]],VALORES_IV_HSP[],VW_PREMIO_IV[[#This Row],[Col Valor]],1),"")</f>
        <v/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3.0000000000427463E-3</v>
      </c>
    </row>
    <row r="138" spans="1:29" x14ac:dyDescent="0.25">
      <c r="A138" s="6" t="s">
        <v>370</v>
      </c>
      <c r="B138" s="6" t="s">
        <v>169</v>
      </c>
      <c r="C138" s="6" t="s">
        <v>22</v>
      </c>
      <c r="D138" s="6" t="s">
        <v>250</v>
      </c>
      <c r="E138" s="4">
        <v>20</v>
      </c>
      <c r="F138" s="6" t="s">
        <v>191</v>
      </c>
      <c r="G138" s="6" t="s">
        <v>468</v>
      </c>
      <c r="H138" s="4">
        <v>2021</v>
      </c>
      <c r="I138" s="4">
        <v>2</v>
      </c>
      <c r="J138" s="6" t="s">
        <v>469</v>
      </c>
      <c r="K138" s="4">
        <v>4</v>
      </c>
      <c r="L138" s="6" t="s">
        <v>470</v>
      </c>
      <c r="M138" s="6" t="s">
        <v>471</v>
      </c>
      <c r="N138" s="6" t="s">
        <v>410</v>
      </c>
      <c r="O138" s="4">
        <v>4</v>
      </c>
      <c r="P138" s="6" t="s">
        <v>472</v>
      </c>
      <c r="Q138" s="4">
        <v>10</v>
      </c>
      <c r="R138" s="6" t="s">
        <v>473</v>
      </c>
      <c r="S138" s="4" t="b">
        <v>0</v>
      </c>
      <c r="T138" s="56">
        <v>64</v>
      </c>
      <c r="U138" s="56">
        <v>67</v>
      </c>
      <c r="V138" s="38">
        <v>1.0469999999999999</v>
      </c>
      <c r="W138" s="35">
        <v>564.12</v>
      </c>
      <c r="X138" s="42">
        <f>VLOOKUP(VW_PREMIO_IV[[#This Row],[TIPO]],$AL$5:$AM$16,2,0)</f>
        <v>12</v>
      </c>
      <c r="Y138" s="35" t="str">
        <f>IF(VW_PREMIO_IV[[#This Row],[EQUIPE]]="Gerentes",VLOOKUP(VW_PREMIO_IV[[#This Row],[COBERTURA]],VALORES_IV_GER[],VW_PREMIO_IV[[#This Row],[Col Valor]],1),"")</f>
        <v/>
      </c>
      <c r="Z138" s="35" t="str">
        <f>IF(VW_PREMIO_IV[[#This Row],[EQUIPE]]="Especialidade (ESP)",VLOOKUP(VW_PREMIO_IV[[#This Row],[COBERTURA]],VALORES_IV_ESP[],VW_PREMIO_IV[[#This Row],[Col Valor]],1),"")</f>
        <v/>
      </c>
      <c r="AA138" s="35">
        <f>IF(VW_PREMIO_IV[[#This Row],[EQUIPE]]="Hospitalar (HSP)",VLOOKUP(VW_PREMIO_IV[[#This Row],[COBERTURA]],VALORES_IV_HSP[],VW_PREMIO_IV[[#This Row],[Col Valor]],1),"")</f>
        <v>564.12350000000004</v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-3.5000000000309228E-3</v>
      </c>
    </row>
    <row r="139" spans="1:29" x14ac:dyDescent="0.25">
      <c r="A139" s="6" t="s">
        <v>370</v>
      </c>
      <c r="B139" s="6" t="s">
        <v>169</v>
      </c>
      <c r="C139" s="6" t="s">
        <v>23</v>
      </c>
      <c r="D139" s="6" t="s">
        <v>254</v>
      </c>
      <c r="E139" s="4">
        <v>20</v>
      </c>
      <c r="F139" s="6" t="s">
        <v>191</v>
      </c>
      <c r="G139" s="6" t="s">
        <v>468</v>
      </c>
      <c r="H139" s="4">
        <v>2021</v>
      </c>
      <c r="I139" s="4">
        <v>2</v>
      </c>
      <c r="J139" s="6" t="s">
        <v>469</v>
      </c>
      <c r="K139" s="4">
        <v>4</v>
      </c>
      <c r="L139" s="6" t="s">
        <v>470</v>
      </c>
      <c r="M139" s="6" t="s">
        <v>471</v>
      </c>
      <c r="N139" s="6" t="s">
        <v>410</v>
      </c>
      <c r="O139" s="4">
        <v>4</v>
      </c>
      <c r="P139" s="6" t="s">
        <v>472</v>
      </c>
      <c r="Q139" s="4">
        <v>10</v>
      </c>
      <c r="R139" s="6" t="s">
        <v>473</v>
      </c>
      <c r="S139" s="4" t="b">
        <v>0</v>
      </c>
      <c r="T139" s="56">
        <v>72</v>
      </c>
      <c r="U139" s="56">
        <v>77</v>
      </c>
      <c r="V139" s="38">
        <v>1.069</v>
      </c>
      <c r="W139" s="35">
        <v>564.12</v>
      </c>
      <c r="X139" s="42">
        <f>VLOOKUP(VW_PREMIO_IV[[#This Row],[TIPO]],$AL$5:$AM$16,2,0)</f>
        <v>12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>
        <f>IF(VW_PREMIO_IV[[#This Row],[EQUIPE]]="Hospitalar (HSP)",VLOOKUP(VW_PREMIO_IV[[#This Row],[COBERTURA]],VALORES_IV_HSP[],VW_PREMIO_IV[[#This Row],[Col Valor]],1),"")</f>
        <v>564.12350000000004</v>
      </c>
      <c r="AB139" s="35" t="str">
        <f>IF(VW_PREMIO_IV[[#This Row],[EQUIPE]]="Misto (EMH)",VLOOKUP(VW_PREMIO_IV[[#This Row],[COBERTURA]],VALORES_IV_EMH[],VW_PREMIO_IV[[#This Row],[Col Valor]],1),"")</f>
        <v/>
      </c>
      <c r="AC139" s="35">
        <f>VW_PREMIO_IV[[#This Row],[PREMIO]]-SUM(VW_PREMIO_IV[[#This Row],[Check Gerente]:[Check EMH]])</f>
        <v>-3.5000000000309228E-3</v>
      </c>
    </row>
    <row r="140" spans="1:29" x14ac:dyDescent="0.25">
      <c r="A140" s="6" t="s">
        <v>370</v>
      </c>
      <c r="B140" s="6" t="s">
        <v>169</v>
      </c>
      <c r="C140" s="6" t="s">
        <v>33</v>
      </c>
      <c r="D140" s="6" t="s">
        <v>290</v>
      </c>
      <c r="E140" s="4">
        <v>10</v>
      </c>
      <c r="F140" s="6" t="s">
        <v>196</v>
      </c>
      <c r="G140" s="6" t="s">
        <v>468</v>
      </c>
      <c r="H140" s="4">
        <v>2021</v>
      </c>
      <c r="I140" s="4">
        <v>2</v>
      </c>
      <c r="J140" s="6" t="s">
        <v>469</v>
      </c>
      <c r="K140" s="4">
        <v>4</v>
      </c>
      <c r="L140" s="6" t="s">
        <v>470</v>
      </c>
      <c r="M140" s="6" t="s">
        <v>471</v>
      </c>
      <c r="N140" s="6" t="s">
        <v>410</v>
      </c>
      <c r="O140" s="4">
        <v>4</v>
      </c>
      <c r="P140" s="6" t="s">
        <v>472</v>
      </c>
      <c r="Q140" s="4">
        <v>10</v>
      </c>
      <c r="R140" s="6" t="s">
        <v>473</v>
      </c>
      <c r="S140" s="4" t="b">
        <v>0</v>
      </c>
      <c r="T140" s="56">
        <v>72</v>
      </c>
      <c r="U140" s="56">
        <v>96</v>
      </c>
      <c r="V140" s="38">
        <v>1.333</v>
      </c>
      <c r="W140" s="35">
        <v>564.12</v>
      </c>
      <c r="X140" s="42">
        <f>VLOOKUP(VW_PREMIO_IV[[#This Row],[TIPO]],$AL$5:$AM$16,2,0)</f>
        <v>12</v>
      </c>
      <c r="Y140" s="35" t="str">
        <f>IF(VW_PREMIO_IV[[#This Row],[EQUIPE]]="Gerentes",VLOOKUP(VW_PREMIO_IV[[#This Row],[COBERTURA]],VALORES_IV_GER[],VW_PREMIO_IV[[#This Row],[Col Valor]],1),"")</f>
        <v/>
      </c>
      <c r="Z140" s="35">
        <f>IF(VW_PREMIO_IV[[#This Row],[EQUIPE]]="Especialidade (ESP)",VLOOKUP(VW_PREMIO_IV[[#This Row],[COBERTURA]],VALORES_IV_ESP[],VW_PREMIO_IV[[#This Row],[Col Valor]],1),"")</f>
        <v>564.12350000000004</v>
      </c>
      <c r="AA140" s="35" t="str">
        <f>IF(VW_PREMIO_IV[[#This Row],[EQUIPE]]="Hospitalar (HSP)",VLOOKUP(VW_PREMIO_IV[[#This Row],[COBERTURA]],VALORES_IV_HSP[],VW_PREMIO_IV[[#This Row],[Col Valor]],1),"")</f>
        <v/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-3.5000000000309228E-3</v>
      </c>
    </row>
    <row r="141" spans="1:29" x14ac:dyDescent="0.25">
      <c r="A141" s="6" t="s">
        <v>370</v>
      </c>
      <c r="B141" s="6" t="s">
        <v>169</v>
      </c>
      <c r="C141" s="6" t="s">
        <v>25</v>
      </c>
      <c r="D141" s="6" t="s">
        <v>291</v>
      </c>
      <c r="E141" s="4">
        <v>30</v>
      </c>
      <c r="F141" s="6" t="s">
        <v>198</v>
      </c>
      <c r="G141" s="6" t="s">
        <v>468</v>
      </c>
      <c r="H141" s="4">
        <v>2021</v>
      </c>
      <c r="I141" s="4">
        <v>2</v>
      </c>
      <c r="J141" s="6" t="s">
        <v>469</v>
      </c>
      <c r="K141" s="4">
        <v>4</v>
      </c>
      <c r="L141" s="6" t="s">
        <v>470</v>
      </c>
      <c r="M141" s="6" t="s">
        <v>471</v>
      </c>
      <c r="N141" s="6" t="s">
        <v>410</v>
      </c>
      <c r="O141" s="4">
        <v>4</v>
      </c>
      <c r="P141" s="6" t="s">
        <v>472</v>
      </c>
      <c r="Q141" s="4">
        <v>10</v>
      </c>
      <c r="R141" s="6" t="s">
        <v>473</v>
      </c>
      <c r="S141" s="4" t="b">
        <v>0</v>
      </c>
      <c r="T141" s="56">
        <v>72</v>
      </c>
      <c r="U141" s="56">
        <v>77</v>
      </c>
      <c r="V141" s="38">
        <v>1.069</v>
      </c>
      <c r="W141" s="35">
        <v>564.12</v>
      </c>
      <c r="X141" s="42">
        <f>VLOOKUP(VW_PREMIO_IV[[#This Row],[TIPO]],$AL$5:$AM$16,2,0)</f>
        <v>12</v>
      </c>
      <c r="Y141" s="35" t="str">
        <f>IF(VW_PREMIO_IV[[#This Row],[EQUIPE]]="Gerentes",VLOOKUP(VW_PREMIO_IV[[#This Row],[COBERTURA]],VALORES_IV_GER[],VW_PREMIO_IV[[#This Row],[Col Valor]],1),"")</f>
        <v/>
      </c>
      <c r="Z141" s="35" t="str">
        <f>IF(VW_PREMIO_IV[[#This Row],[EQUIPE]]="Especialidade (ESP)",VLOOKUP(VW_PREMIO_IV[[#This Row],[COBERTURA]],VALORES_IV_ESP[],VW_PREMIO_IV[[#This Row],[Col Valor]],1),"")</f>
        <v/>
      </c>
      <c r="AA141" s="35" t="str">
        <f>IF(VW_PREMIO_IV[[#This Row],[EQUIPE]]="Hospitalar (HSP)",VLOOKUP(VW_PREMIO_IV[[#This Row],[COBERTURA]],VALORES_IV_HSP[],VW_PREMIO_IV[[#This Row],[Col Valor]],1),"")</f>
        <v/>
      </c>
      <c r="AB141" s="35">
        <f>IF(VW_PREMIO_IV[[#This Row],[EQUIPE]]="Misto (EMH)",VLOOKUP(VW_PREMIO_IV[[#This Row],[COBERTURA]],VALORES_IV_EMH[],VW_PREMIO_IV[[#This Row],[Col Valor]],1),"")</f>
        <v>564.12350000000004</v>
      </c>
      <c r="AC141" s="35">
        <f>VW_PREMIO_IV[[#This Row],[PREMIO]]-SUM(VW_PREMIO_IV[[#This Row],[Check Gerente]:[Check EMH]])</f>
        <v>-3.5000000000309228E-3</v>
      </c>
    </row>
    <row r="142" spans="1:29" x14ac:dyDescent="0.25">
      <c r="A142" s="6" t="s">
        <v>370</v>
      </c>
      <c r="B142" s="6" t="s">
        <v>467</v>
      </c>
      <c r="C142" s="6" t="s">
        <v>9</v>
      </c>
      <c r="D142" s="6" t="s">
        <v>189</v>
      </c>
      <c r="E142" s="4">
        <v>20</v>
      </c>
      <c r="F142" s="6" t="s">
        <v>191</v>
      </c>
      <c r="G142" s="6" t="s">
        <v>468</v>
      </c>
      <c r="H142" s="4">
        <v>2021</v>
      </c>
      <c r="I142" s="4">
        <v>2</v>
      </c>
      <c r="J142" s="6" t="s">
        <v>469</v>
      </c>
      <c r="K142" s="4">
        <v>4</v>
      </c>
      <c r="L142" s="6" t="s">
        <v>470</v>
      </c>
      <c r="M142" s="6" t="s">
        <v>471</v>
      </c>
      <c r="N142" s="6" t="s">
        <v>410</v>
      </c>
      <c r="O142" s="4">
        <v>4</v>
      </c>
      <c r="P142" s="6" t="s">
        <v>472</v>
      </c>
      <c r="Q142" s="4">
        <v>10</v>
      </c>
      <c r="R142" s="6" t="s">
        <v>473</v>
      </c>
      <c r="S142" s="4" t="b">
        <v>0</v>
      </c>
      <c r="T142" s="56">
        <v>1</v>
      </c>
      <c r="U142" s="56">
        <v>1</v>
      </c>
      <c r="V142" s="38">
        <v>1</v>
      </c>
      <c r="W142" s="35">
        <v>188.05</v>
      </c>
      <c r="X142" s="42" t="e">
        <f>VLOOKUP(VW_PREMIO_IV[[#This Row],[TIPO]],$AL$5:$AM$16,2,0)</f>
        <v>#N/A</v>
      </c>
      <c r="Y142" s="35" t="str">
        <f>IF(VW_PREMIO_IV[[#This Row],[EQUIPE]]="Gerentes",VLOOKUP(VW_PREMIO_IV[[#This Row],[COBERTURA]],VALORES_IV_GER[],VW_PREMIO_IV[[#This Row],[Col Valor]],1),"")</f>
        <v/>
      </c>
      <c r="Z142" s="35" t="str">
        <f>IF(VW_PREMIO_IV[[#This Row],[EQUIPE]]="Especialidade (ESP)",VLOOKUP(VW_PREMIO_IV[[#This Row],[COBERTURA]],VALORES_IV_ESP[],VW_PREMIO_IV[[#This Row],[Col Valor]],1),"")</f>
        <v/>
      </c>
      <c r="AA142" s="35" t="e">
        <f>IF(VW_PREMIO_IV[[#This Row],[EQUIPE]]="Hospitalar (HSP)",VLOOKUP(VW_PREMIO_IV[[#This Row],[COBERTURA]],VALORES_IV_HSP[],VW_PREMIO_IV[[#This Row],[Col Valor]],1),"")</f>
        <v>#REF!</v>
      </c>
      <c r="AB142" s="35" t="str">
        <f>IF(VW_PREMIO_IV[[#This Row],[EQUIPE]]="Misto (EMH)",VLOOKUP(VW_PREMIO_IV[[#This Row],[COBERTURA]],VALORES_IV_EMH[],VW_PREMIO_IV[[#This Row],[Col Valor]],1),"")</f>
        <v/>
      </c>
      <c r="AC142" s="35" t="e">
        <f>VW_PREMIO_IV[[#This Row],[PREMIO]]-SUM(VW_PREMIO_IV[[#This Row],[Check Gerente]:[Check EMH]])</f>
        <v>#REF!</v>
      </c>
    </row>
    <row r="143" spans="1:29" x14ac:dyDescent="0.25">
      <c r="A143" s="6" t="s">
        <v>370</v>
      </c>
      <c r="B143" s="6" t="s">
        <v>467</v>
      </c>
      <c r="C143" s="6" t="s">
        <v>11</v>
      </c>
      <c r="D143" s="6" t="s">
        <v>192</v>
      </c>
      <c r="E143" s="4">
        <v>20</v>
      </c>
      <c r="F143" s="6" t="s">
        <v>191</v>
      </c>
      <c r="G143" s="6" t="s">
        <v>468</v>
      </c>
      <c r="H143" s="4">
        <v>2021</v>
      </c>
      <c r="I143" s="4">
        <v>2</v>
      </c>
      <c r="J143" s="6" t="s">
        <v>469</v>
      </c>
      <c r="K143" s="4">
        <v>4</v>
      </c>
      <c r="L143" s="6" t="s">
        <v>470</v>
      </c>
      <c r="M143" s="6" t="s">
        <v>471</v>
      </c>
      <c r="N143" s="6" t="s">
        <v>410</v>
      </c>
      <c r="O143" s="4">
        <v>4</v>
      </c>
      <c r="P143" s="6" t="s">
        <v>472</v>
      </c>
      <c r="Q143" s="4">
        <v>10</v>
      </c>
      <c r="R143" s="6" t="s">
        <v>473</v>
      </c>
      <c r="S143" s="4" t="b">
        <v>0</v>
      </c>
      <c r="T143" s="56">
        <v>1</v>
      </c>
      <c r="U143" s="56">
        <v>1</v>
      </c>
      <c r="V143" s="38">
        <v>1</v>
      </c>
      <c r="W143" s="35">
        <v>188.05</v>
      </c>
      <c r="X143" s="42" t="e">
        <f>VLOOKUP(VW_PREMIO_IV[[#This Row],[TIPO]],$AL$5:$AM$16,2,0)</f>
        <v>#N/A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 t="e">
        <f>IF(VW_PREMIO_IV[[#This Row],[EQUIPE]]="Hospitalar (HSP)",VLOOKUP(VW_PREMIO_IV[[#This Row],[COBERTURA]],VALORES_IV_HSP[],VW_PREMIO_IV[[#This Row],[Col Valor]],1),"")</f>
        <v>#REF!</v>
      </c>
      <c r="AB143" s="35" t="str">
        <f>IF(VW_PREMIO_IV[[#This Row],[EQUIPE]]="Misto (EMH)",VLOOKUP(VW_PREMIO_IV[[#This Row],[COBERTURA]],VALORES_IV_EMH[],VW_PREMIO_IV[[#This Row],[Col Valor]],1),"")</f>
        <v/>
      </c>
      <c r="AC143" s="35" t="e">
        <f>VW_PREMIO_IV[[#This Row],[PREMIO]]-SUM(VW_PREMIO_IV[[#This Row],[Check Gerente]:[Check EMH]])</f>
        <v>#REF!</v>
      </c>
    </row>
    <row r="144" spans="1:29" x14ac:dyDescent="0.25">
      <c r="A144" s="6" t="s">
        <v>370</v>
      </c>
      <c r="B144" s="6" t="s">
        <v>467</v>
      </c>
      <c r="C144" s="6" t="s">
        <v>13</v>
      </c>
      <c r="D144" s="6" t="s">
        <v>194</v>
      </c>
      <c r="E144" s="4">
        <v>20</v>
      </c>
      <c r="F144" s="6" t="s">
        <v>191</v>
      </c>
      <c r="G144" s="6" t="s">
        <v>468</v>
      </c>
      <c r="H144" s="4">
        <v>2021</v>
      </c>
      <c r="I144" s="4">
        <v>2</v>
      </c>
      <c r="J144" s="6" t="s">
        <v>469</v>
      </c>
      <c r="K144" s="4">
        <v>4</v>
      </c>
      <c r="L144" s="6" t="s">
        <v>470</v>
      </c>
      <c r="M144" s="6" t="s">
        <v>471</v>
      </c>
      <c r="N144" s="6" t="s">
        <v>410</v>
      </c>
      <c r="O144" s="4">
        <v>4</v>
      </c>
      <c r="P144" s="6" t="s">
        <v>472</v>
      </c>
      <c r="Q144" s="4">
        <v>10</v>
      </c>
      <c r="R144" s="6" t="s">
        <v>473</v>
      </c>
      <c r="S144" s="4" t="b">
        <v>0</v>
      </c>
      <c r="T144" s="56">
        <v>1</v>
      </c>
      <c r="U144" s="56">
        <v>1</v>
      </c>
      <c r="V144" s="38">
        <v>1</v>
      </c>
      <c r="W144" s="35">
        <v>188.05</v>
      </c>
      <c r="X144" s="42" t="e">
        <f>VLOOKUP(VW_PREMIO_IV[[#This Row],[TIPO]],$AL$5:$AM$16,2,0)</f>
        <v>#N/A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 t="e">
        <f>IF(VW_PREMIO_IV[[#This Row],[EQUIPE]]="Hospitalar (HSP)",VLOOKUP(VW_PREMIO_IV[[#This Row],[COBERTURA]],VALORES_IV_HSP[],VW_PREMIO_IV[[#This Row],[Col Valor]],1),"")</f>
        <v>#REF!</v>
      </c>
      <c r="AB144" s="35" t="str">
        <f>IF(VW_PREMIO_IV[[#This Row],[EQUIPE]]="Misto (EMH)",VLOOKUP(VW_PREMIO_IV[[#This Row],[COBERTURA]],VALORES_IV_EMH[],VW_PREMIO_IV[[#This Row],[Col Valor]],1),"")</f>
        <v/>
      </c>
      <c r="AC144" s="35" t="e">
        <f>VW_PREMIO_IV[[#This Row],[PREMIO]]-SUM(VW_PREMIO_IV[[#This Row],[Check Gerente]:[Check EMH]])</f>
        <v>#REF!</v>
      </c>
    </row>
    <row r="145" spans="1:29" x14ac:dyDescent="0.25">
      <c r="A145" s="6" t="s">
        <v>370</v>
      </c>
      <c r="B145" s="6" t="s">
        <v>467</v>
      </c>
      <c r="C145" s="6" t="s">
        <v>28</v>
      </c>
      <c r="D145" s="6" t="s">
        <v>195</v>
      </c>
      <c r="E145" s="4">
        <v>10</v>
      </c>
      <c r="F145" s="6" t="s">
        <v>196</v>
      </c>
      <c r="G145" s="6" t="s">
        <v>468</v>
      </c>
      <c r="H145" s="4">
        <v>2021</v>
      </c>
      <c r="I145" s="4">
        <v>2</v>
      </c>
      <c r="J145" s="6" t="s">
        <v>469</v>
      </c>
      <c r="K145" s="4">
        <v>4</v>
      </c>
      <c r="L145" s="6" t="s">
        <v>470</v>
      </c>
      <c r="M145" s="6" t="s">
        <v>471</v>
      </c>
      <c r="N145" s="6" t="s">
        <v>410</v>
      </c>
      <c r="O145" s="4">
        <v>4</v>
      </c>
      <c r="P145" s="6" t="s">
        <v>472</v>
      </c>
      <c r="Q145" s="4">
        <v>10</v>
      </c>
      <c r="R145" s="6" t="s">
        <v>473</v>
      </c>
      <c r="S145" s="4" t="b">
        <v>0</v>
      </c>
      <c r="T145" s="56">
        <v>1</v>
      </c>
      <c r="U145" s="56">
        <v>1</v>
      </c>
      <c r="V145" s="38">
        <v>1</v>
      </c>
      <c r="W145" s="35">
        <v>188.05</v>
      </c>
      <c r="X145" s="42" t="e">
        <f>VLOOKUP(VW_PREMIO_IV[[#This Row],[TIPO]],$AL$5:$AM$16,2,0)</f>
        <v>#N/A</v>
      </c>
      <c r="Y145" s="35" t="str">
        <f>IF(VW_PREMIO_IV[[#This Row],[EQUIPE]]="Gerentes",VLOOKUP(VW_PREMIO_IV[[#This Row],[COBERTURA]],VALORES_IV_GER[],VW_PREMIO_IV[[#This Row],[Col Valor]],1),"")</f>
        <v/>
      </c>
      <c r="Z145" s="35" t="e">
        <f>IF(VW_PREMIO_IV[[#This Row],[EQUIPE]]="Especialidade (ESP)",VLOOKUP(VW_PREMIO_IV[[#This Row],[COBERTURA]],VALORES_IV_ESP[],VW_PREMIO_IV[[#This Row],[Col Valor]],1),"")</f>
        <v>#REF!</v>
      </c>
      <c r="AA145" s="35" t="str">
        <f>IF(VW_PREMIO_IV[[#This Row],[EQUIPE]]="Hospitalar (HSP)",VLOOKUP(VW_PREMIO_IV[[#This Row],[COBERTURA]],VALORES_IV_HSP[],VW_PREMIO_IV[[#This Row],[Col Valor]],1),"")</f>
        <v/>
      </c>
      <c r="AB145" s="35" t="str">
        <f>IF(VW_PREMIO_IV[[#This Row],[EQUIPE]]="Misto (EMH)",VLOOKUP(VW_PREMIO_IV[[#This Row],[COBERTURA]],VALORES_IV_EMH[],VW_PREMIO_IV[[#This Row],[Col Valor]],1),"")</f>
        <v/>
      </c>
      <c r="AC145" s="35" t="e">
        <f>VW_PREMIO_IV[[#This Row],[PREMIO]]-SUM(VW_PREMIO_IV[[#This Row],[Check Gerente]:[Check EMH]])</f>
        <v>#REF!</v>
      </c>
    </row>
    <row r="146" spans="1:29" x14ac:dyDescent="0.25">
      <c r="A146" s="6" t="s">
        <v>370</v>
      </c>
      <c r="B146" s="6" t="s">
        <v>467</v>
      </c>
      <c r="C146" s="6" t="s">
        <v>29</v>
      </c>
      <c r="D146" s="6" t="s">
        <v>197</v>
      </c>
      <c r="E146" s="4">
        <v>30</v>
      </c>
      <c r="F146" s="6" t="s">
        <v>198</v>
      </c>
      <c r="G146" s="6" t="s">
        <v>468</v>
      </c>
      <c r="H146" s="4">
        <v>2021</v>
      </c>
      <c r="I146" s="4">
        <v>2</v>
      </c>
      <c r="J146" s="6" t="s">
        <v>469</v>
      </c>
      <c r="K146" s="4">
        <v>4</v>
      </c>
      <c r="L146" s="6" t="s">
        <v>470</v>
      </c>
      <c r="M146" s="6" t="s">
        <v>471</v>
      </c>
      <c r="N146" s="6" t="s">
        <v>410</v>
      </c>
      <c r="O146" s="4">
        <v>4</v>
      </c>
      <c r="P146" s="6" t="s">
        <v>472</v>
      </c>
      <c r="Q146" s="4">
        <v>10</v>
      </c>
      <c r="R146" s="6" t="s">
        <v>473</v>
      </c>
      <c r="S146" s="4" t="b">
        <v>0</v>
      </c>
      <c r="T146" s="56">
        <v>1</v>
      </c>
      <c r="U146" s="56">
        <v>1</v>
      </c>
      <c r="V146" s="38">
        <v>1</v>
      </c>
      <c r="W146" s="35">
        <v>188.05</v>
      </c>
      <c r="X146" s="42" t="e">
        <f>VLOOKUP(VW_PREMIO_IV[[#This Row],[TIPO]],$AL$5:$AM$16,2,0)</f>
        <v>#N/A</v>
      </c>
      <c r="Y146" s="35" t="str">
        <f>IF(VW_PREMIO_IV[[#This Row],[EQUIPE]]="Gerentes",VLOOKUP(VW_PREMIO_IV[[#This Row],[COBERTURA]],VALORES_IV_GER[],VW_PREMIO_IV[[#This Row],[Col Valor]],1),"")</f>
        <v/>
      </c>
      <c r="Z146" s="35" t="str">
        <f>IF(VW_PREMIO_IV[[#This Row],[EQUIPE]]="Especialidade (ESP)",VLOOKUP(VW_PREMIO_IV[[#This Row],[COBERTURA]],VALORES_IV_ESP[],VW_PREMIO_IV[[#This Row],[Col Valor]],1),"")</f>
        <v/>
      </c>
      <c r="AA146" s="35" t="str">
        <f>IF(VW_PREMIO_IV[[#This Row],[EQUIPE]]="Hospitalar (HSP)",VLOOKUP(VW_PREMIO_IV[[#This Row],[COBERTURA]],VALORES_IV_HSP[],VW_PREMIO_IV[[#This Row],[Col Valor]],1),"")</f>
        <v/>
      </c>
      <c r="AB146" s="35" t="e">
        <f>IF(VW_PREMIO_IV[[#This Row],[EQUIPE]]="Misto (EMH)",VLOOKUP(VW_PREMIO_IV[[#This Row],[COBERTURA]],VALORES_IV_EMH[],VW_PREMIO_IV[[#This Row],[Col Valor]],1),"")</f>
        <v>#REF!</v>
      </c>
      <c r="AC146" s="35" t="e">
        <f>VW_PREMIO_IV[[#This Row],[PREMIO]]-SUM(VW_PREMIO_IV[[#This Row],[Check Gerente]:[Check EMH]])</f>
        <v>#REF!</v>
      </c>
    </row>
    <row r="147" spans="1:29" x14ac:dyDescent="0.25">
      <c r="A147" s="6" t="s">
        <v>370</v>
      </c>
      <c r="B147" s="6" t="s">
        <v>467</v>
      </c>
      <c r="C147" s="6" t="s">
        <v>30</v>
      </c>
      <c r="D147" s="6" t="s">
        <v>203</v>
      </c>
      <c r="E147" s="4">
        <v>10</v>
      </c>
      <c r="F147" s="6" t="s">
        <v>196</v>
      </c>
      <c r="G147" s="6" t="s">
        <v>468</v>
      </c>
      <c r="H147" s="4">
        <v>2021</v>
      </c>
      <c r="I147" s="4">
        <v>2</v>
      </c>
      <c r="J147" s="6" t="s">
        <v>469</v>
      </c>
      <c r="K147" s="4">
        <v>4</v>
      </c>
      <c r="L147" s="6" t="s">
        <v>470</v>
      </c>
      <c r="M147" s="6" t="s">
        <v>471</v>
      </c>
      <c r="N147" s="6" t="s">
        <v>410</v>
      </c>
      <c r="O147" s="4">
        <v>4</v>
      </c>
      <c r="P147" s="6" t="s">
        <v>472</v>
      </c>
      <c r="Q147" s="4">
        <v>10</v>
      </c>
      <c r="R147" s="6" t="s">
        <v>473</v>
      </c>
      <c r="S147" s="4" t="b">
        <v>0</v>
      </c>
      <c r="T147" s="56">
        <v>1</v>
      </c>
      <c r="U147" s="56">
        <v>1</v>
      </c>
      <c r="V147" s="38">
        <v>1</v>
      </c>
      <c r="W147" s="35">
        <v>188.05</v>
      </c>
      <c r="X147" s="42" t="e">
        <f>VLOOKUP(VW_PREMIO_IV[[#This Row],[TIPO]],$AL$5:$AM$16,2,0)</f>
        <v>#N/A</v>
      </c>
      <c r="Y147" s="35" t="str">
        <f>IF(VW_PREMIO_IV[[#This Row],[EQUIPE]]="Gerentes",VLOOKUP(VW_PREMIO_IV[[#This Row],[COBERTURA]],VALORES_IV_GER[],VW_PREMIO_IV[[#This Row],[Col Valor]],1),"")</f>
        <v/>
      </c>
      <c r="Z147" s="35" t="e">
        <f>IF(VW_PREMIO_IV[[#This Row],[EQUIPE]]="Especialidade (ESP)",VLOOKUP(VW_PREMIO_IV[[#This Row],[COBERTURA]],VALORES_IV_ESP[],VW_PREMIO_IV[[#This Row],[Col Valor]],1),"")</f>
        <v>#REF!</v>
      </c>
      <c r="AA147" s="35" t="str">
        <f>IF(VW_PREMIO_IV[[#This Row],[EQUIPE]]="Hospitalar (HSP)",VLOOKUP(VW_PREMIO_IV[[#This Row],[COBERTURA]],VALORES_IV_HSP[],VW_PREMIO_IV[[#This Row],[Col Valor]],1),"")</f>
        <v/>
      </c>
      <c r="AB147" s="35" t="str">
        <f>IF(VW_PREMIO_IV[[#This Row],[EQUIPE]]="Misto (EMH)",VLOOKUP(VW_PREMIO_IV[[#This Row],[COBERTURA]],VALORES_IV_EMH[],VW_PREMIO_IV[[#This Row],[Col Valor]],1),"")</f>
        <v/>
      </c>
      <c r="AC147" s="35" t="e">
        <f>VW_PREMIO_IV[[#This Row],[PREMIO]]-SUM(VW_PREMIO_IV[[#This Row],[Check Gerente]:[Check EMH]])</f>
        <v>#REF!</v>
      </c>
    </row>
    <row r="148" spans="1:29" x14ac:dyDescent="0.25">
      <c r="A148" s="6" t="s">
        <v>370</v>
      </c>
      <c r="B148" s="6" t="s">
        <v>467</v>
      </c>
      <c r="C148" s="6" t="s">
        <v>14</v>
      </c>
      <c r="D148" s="6" t="s">
        <v>204</v>
      </c>
      <c r="E148" s="4">
        <v>20</v>
      </c>
      <c r="F148" s="6" t="s">
        <v>191</v>
      </c>
      <c r="G148" s="6" t="s">
        <v>468</v>
      </c>
      <c r="H148" s="4">
        <v>2021</v>
      </c>
      <c r="I148" s="4">
        <v>2</v>
      </c>
      <c r="J148" s="6" t="s">
        <v>469</v>
      </c>
      <c r="K148" s="4">
        <v>4</v>
      </c>
      <c r="L148" s="6" t="s">
        <v>470</v>
      </c>
      <c r="M148" s="6" t="s">
        <v>471</v>
      </c>
      <c r="N148" s="6" t="s">
        <v>410</v>
      </c>
      <c r="O148" s="4">
        <v>4</v>
      </c>
      <c r="P148" s="6" t="s">
        <v>472</v>
      </c>
      <c r="Q148" s="4">
        <v>10</v>
      </c>
      <c r="R148" s="6" t="s">
        <v>473</v>
      </c>
      <c r="S148" s="4" t="b">
        <v>0</v>
      </c>
      <c r="T148" s="56">
        <v>1</v>
      </c>
      <c r="U148" s="56">
        <v>1</v>
      </c>
      <c r="V148" s="38">
        <v>1</v>
      </c>
      <c r="W148" s="35">
        <v>188.05</v>
      </c>
      <c r="X148" s="42" t="e">
        <f>VLOOKUP(VW_PREMIO_IV[[#This Row],[TIPO]],$AL$5:$AM$16,2,0)</f>
        <v>#N/A</v>
      </c>
      <c r="Y148" s="35" t="str">
        <f>IF(VW_PREMIO_IV[[#This Row],[EQUIPE]]="Gerentes",VLOOKUP(VW_PREMIO_IV[[#This Row],[COBERTURA]],VALORES_IV_GER[],VW_PREMIO_IV[[#This Row],[Col Valor]],1),"")</f>
        <v/>
      </c>
      <c r="Z148" s="35" t="str">
        <f>IF(VW_PREMIO_IV[[#This Row],[EQUIPE]]="Especialidade (ESP)",VLOOKUP(VW_PREMIO_IV[[#This Row],[COBERTURA]],VALORES_IV_ESP[],VW_PREMIO_IV[[#This Row],[Col Valor]],1),"")</f>
        <v/>
      </c>
      <c r="AA148" s="35" t="e">
        <f>IF(VW_PREMIO_IV[[#This Row],[EQUIPE]]="Hospitalar (HSP)",VLOOKUP(VW_PREMIO_IV[[#This Row],[COBERTURA]],VALORES_IV_HSP[],VW_PREMIO_IV[[#This Row],[Col Valor]],1),"")</f>
        <v>#REF!</v>
      </c>
      <c r="AB148" s="35" t="str">
        <f>IF(VW_PREMIO_IV[[#This Row],[EQUIPE]]="Misto (EMH)",VLOOKUP(VW_PREMIO_IV[[#This Row],[COBERTURA]],VALORES_IV_EMH[],VW_PREMIO_IV[[#This Row],[Col Valor]],1),"")</f>
        <v/>
      </c>
      <c r="AC148" s="35" t="e">
        <f>VW_PREMIO_IV[[#This Row],[PREMIO]]-SUM(VW_PREMIO_IV[[#This Row],[Check Gerente]:[Check EMH]])</f>
        <v>#REF!</v>
      </c>
    </row>
    <row r="149" spans="1:29" x14ac:dyDescent="0.25">
      <c r="A149" s="6" t="s">
        <v>370</v>
      </c>
      <c r="B149" s="6" t="s">
        <v>467</v>
      </c>
      <c r="C149" s="6" t="s">
        <v>15</v>
      </c>
      <c r="D149" s="6" t="s">
        <v>205</v>
      </c>
      <c r="E149" s="4">
        <v>30</v>
      </c>
      <c r="F149" s="6" t="s">
        <v>198</v>
      </c>
      <c r="G149" s="6" t="s">
        <v>468</v>
      </c>
      <c r="H149" s="4">
        <v>2021</v>
      </c>
      <c r="I149" s="4">
        <v>2</v>
      </c>
      <c r="J149" s="6" t="s">
        <v>469</v>
      </c>
      <c r="K149" s="4">
        <v>4</v>
      </c>
      <c r="L149" s="6" t="s">
        <v>470</v>
      </c>
      <c r="M149" s="6" t="s">
        <v>471</v>
      </c>
      <c r="N149" s="6" t="s">
        <v>410</v>
      </c>
      <c r="O149" s="4">
        <v>4</v>
      </c>
      <c r="P149" s="6" t="s">
        <v>472</v>
      </c>
      <c r="Q149" s="4">
        <v>10</v>
      </c>
      <c r="R149" s="6" t="s">
        <v>473</v>
      </c>
      <c r="S149" s="4" t="b">
        <v>0</v>
      </c>
      <c r="T149" s="56">
        <v>1</v>
      </c>
      <c r="U149" s="56">
        <v>1</v>
      </c>
      <c r="V149" s="38">
        <v>1</v>
      </c>
      <c r="W149" s="35">
        <v>188.05</v>
      </c>
      <c r="X149" s="42" t="e">
        <f>VLOOKUP(VW_PREMIO_IV[[#This Row],[TIPO]],$AL$5:$AM$16,2,0)</f>
        <v>#N/A</v>
      </c>
      <c r="Y149" s="35" t="str">
        <f>IF(VW_PREMIO_IV[[#This Row],[EQUIPE]]="Gerentes",VLOOKUP(VW_PREMIO_IV[[#This Row],[COBERTURA]],VALORES_IV_GER[],VW_PREMIO_IV[[#This Row],[Col Valor]],1),"")</f>
        <v/>
      </c>
      <c r="Z149" s="35" t="str">
        <f>IF(VW_PREMIO_IV[[#This Row],[EQUIPE]]="Especialidade (ESP)",VLOOKUP(VW_PREMIO_IV[[#This Row],[COBERTURA]],VALORES_IV_ESP[],VW_PREMIO_IV[[#This Row],[Col Valor]],1),"")</f>
        <v/>
      </c>
      <c r="AA149" s="35" t="str">
        <f>IF(VW_PREMIO_IV[[#This Row],[EQUIPE]]="Hospitalar (HSP)",VLOOKUP(VW_PREMIO_IV[[#This Row],[COBERTURA]],VALORES_IV_HSP[],VW_PREMIO_IV[[#This Row],[Col Valor]],1),"")</f>
        <v/>
      </c>
      <c r="AB149" s="35" t="e">
        <f>IF(VW_PREMIO_IV[[#This Row],[EQUIPE]]="Misto (EMH)",VLOOKUP(VW_PREMIO_IV[[#This Row],[COBERTURA]],VALORES_IV_EMH[],VW_PREMIO_IV[[#This Row],[Col Valor]],1),"")</f>
        <v>#REF!</v>
      </c>
      <c r="AC149" s="35" t="e">
        <f>VW_PREMIO_IV[[#This Row],[PREMIO]]-SUM(VW_PREMIO_IV[[#This Row],[Check Gerente]:[Check EMH]])</f>
        <v>#REF!</v>
      </c>
    </row>
    <row r="150" spans="1:29" x14ac:dyDescent="0.25">
      <c r="A150" s="6" t="s">
        <v>370</v>
      </c>
      <c r="B150" s="6" t="s">
        <v>467</v>
      </c>
      <c r="C150" s="6" t="s">
        <v>31</v>
      </c>
      <c r="D150" s="6" t="s">
        <v>206</v>
      </c>
      <c r="E150" s="4">
        <v>10</v>
      </c>
      <c r="F150" s="6" t="s">
        <v>196</v>
      </c>
      <c r="G150" s="6" t="s">
        <v>468</v>
      </c>
      <c r="H150" s="4">
        <v>2021</v>
      </c>
      <c r="I150" s="4">
        <v>2</v>
      </c>
      <c r="J150" s="6" t="s">
        <v>469</v>
      </c>
      <c r="K150" s="4">
        <v>4</v>
      </c>
      <c r="L150" s="6" t="s">
        <v>470</v>
      </c>
      <c r="M150" s="6" t="s">
        <v>471</v>
      </c>
      <c r="N150" s="6" t="s">
        <v>410</v>
      </c>
      <c r="O150" s="4">
        <v>4</v>
      </c>
      <c r="P150" s="6" t="s">
        <v>472</v>
      </c>
      <c r="Q150" s="4">
        <v>10</v>
      </c>
      <c r="R150" s="6" t="s">
        <v>473</v>
      </c>
      <c r="S150" s="4" t="b">
        <v>0</v>
      </c>
      <c r="T150" s="56">
        <v>1</v>
      </c>
      <c r="U150" s="56">
        <v>1</v>
      </c>
      <c r="V150" s="38">
        <v>1</v>
      </c>
      <c r="W150" s="35">
        <v>188.05</v>
      </c>
      <c r="X150" s="42" t="e">
        <f>VLOOKUP(VW_PREMIO_IV[[#This Row],[TIPO]],$AL$5:$AM$16,2,0)</f>
        <v>#N/A</v>
      </c>
      <c r="Y150" s="35" t="str">
        <f>IF(VW_PREMIO_IV[[#This Row],[EQUIPE]]="Gerentes",VLOOKUP(VW_PREMIO_IV[[#This Row],[COBERTURA]],VALORES_IV_GER[],VW_PREMIO_IV[[#This Row],[Col Valor]],1),"")</f>
        <v/>
      </c>
      <c r="Z150" s="35" t="e">
        <f>IF(VW_PREMIO_IV[[#This Row],[EQUIPE]]="Especialidade (ESP)",VLOOKUP(VW_PREMIO_IV[[#This Row],[COBERTURA]],VALORES_IV_ESP[],VW_PREMIO_IV[[#This Row],[Col Valor]],1),"")</f>
        <v>#REF!</v>
      </c>
      <c r="AA150" s="35" t="str">
        <f>IF(VW_PREMIO_IV[[#This Row],[EQUIPE]]="Hospitalar (HSP)",VLOOKUP(VW_PREMIO_IV[[#This Row],[COBERTURA]],VALORES_IV_HSP[],VW_PREMIO_IV[[#This Row],[Col Valor]],1),"")</f>
        <v/>
      </c>
      <c r="AB150" s="35" t="str">
        <f>IF(VW_PREMIO_IV[[#This Row],[EQUIPE]]="Misto (EMH)",VLOOKUP(VW_PREMIO_IV[[#This Row],[COBERTURA]],VALORES_IV_EMH[],VW_PREMIO_IV[[#This Row],[Col Valor]],1),"")</f>
        <v/>
      </c>
      <c r="AC150" s="35" t="e">
        <f>VW_PREMIO_IV[[#This Row],[PREMIO]]-SUM(VW_PREMIO_IV[[#This Row],[Check Gerente]:[Check EMH]])</f>
        <v>#REF!</v>
      </c>
    </row>
    <row r="151" spans="1:29" x14ac:dyDescent="0.25">
      <c r="A151" s="6" t="s">
        <v>370</v>
      </c>
      <c r="B151" s="6" t="s">
        <v>467</v>
      </c>
      <c r="C151" s="6" t="s">
        <v>16</v>
      </c>
      <c r="D151" s="6" t="s">
        <v>207</v>
      </c>
      <c r="E151" s="4">
        <v>20</v>
      </c>
      <c r="F151" s="6" t="s">
        <v>191</v>
      </c>
      <c r="G151" s="6" t="s">
        <v>468</v>
      </c>
      <c r="H151" s="4">
        <v>2021</v>
      </c>
      <c r="I151" s="4">
        <v>2</v>
      </c>
      <c r="J151" s="6" t="s">
        <v>469</v>
      </c>
      <c r="K151" s="4">
        <v>4</v>
      </c>
      <c r="L151" s="6" t="s">
        <v>470</v>
      </c>
      <c r="M151" s="6" t="s">
        <v>471</v>
      </c>
      <c r="N151" s="6" t="s">
        <v>410</v>
      </c>
      <c r="O151" s="4">
        <v>4</v>
      </c>
      <c r="P151" s="6" t="s">
        <v>472</v>
      </c>
      <c r="Q151" s="4">
        <v>10</v>
      </c>
      <c r="R151" s="6" t="s">
        <v>473</v>
      </c>
      <c r="S151" s="4" t="b">
        <v>0</v>
      </c>
      <c r="T151" s="56">
        <v>1</v>
      </c>
      <c r="U151" s="56">
        <v>1</v>
      </c>
      <c r="V151" s="38">
        <v>1</v>
      </c>
      <c r="W151" s="35">
        <v>188.05</v>
      </c>
      <c r="X151" s="42" t="e">
        <f>VLOOKUP(VW_PREMIO_IV[[#This Row],[TIPO]],$AL$5:$AM$16,2,0)</f>
        <v>#N/A</v>
      </c>
      <c r="Y151" s="35" t="str">
        <f>IF(VW_PREMIO_IV[[#This Row],[EQUIPE]]="Gerentes",VLOOKUP(VW_PREMIO_IV[[#This Row],[COBERTURA]],VALORES_IV_GER[],VW_PREMIO_IV[[#This Row],[Col Valor]],1),"")</f>
        <v/>
      </c>
      <c r="Z151" s="35" t="str">
        <f>IF(VW_PREMIO_IV[[#This Row],[EQUIPE]]="Especialidade (ESP)",VLOOKUP(VW_PREMIO_IV[[#This Row],[COBERTURA]],VALORES_IV_ESP[],VW_PREMIO_IV[[#This Row],[Col Valor]],1),"")</f>
        <v/>
      </c>
      <c r="AA151" s="35" t="e">
        <f>IF(VW_PREMIO_IV[[#This Row],[EQUIPE]]="Hospitalar (HSP)",VLOOKUP(VW_PREMIO_IV[[#This Row],[COBERTURA]],VALORES_IV_HSP[],VW_PREMIO_IV[[#This Row],[Col Valor]],1),"")</f>
        <v>#REF!</v>
      </c>
      <c r="AB151" s="35" t="str">
        <f>IF(VW_PREMIO_IV[[#This Row],[EQUIPE]]="Misto (EMH)",VLOOKUP(VW_PREMIO_IV[[#This Row],[COBERTURA]],VALORES_IV_EMH[],VW_PREMIO_IV[[#This Row],[Col Valor]],1),"")</f>
        <v/>
      </c>
      <c r="AC151" s="35" t="e">
        <f>VW_PREMIO_IV[[#This Row],[PREMIO]]-SUM(VW_PREMIO_IV[[#This Row],[Check Gerente]:[Check EMH]])</f>
        <v>#REF!</v>
      </c>
    </row>
    <row r="152" spans="1:29" x14ac:dyDescent="0.25">
      <c r="A152" s="6" t="s">
        <v>370</v>
      </c>
      <c r="B152" s="6" t="s">
        <v>467</v>
      </c>
      <c r="C152" s="6" t="s">
        <v>18</v>
      </c>
      <c r="D152" s="6" t="s">
        <v>209</v>
      </c>
      <c r="E152" s="4">
        <v>20</v>
      </c>
      <c r="F152" s="6" t="s">
        <v>191</v>
      </c>
      <c r="G152" s="6" t="s">
        <v>468</v>
      </c>
      <c r="H152" s="4">
        <v>2021</v>
      </c>
      <c r="I152" s="4">
        <v>2</v>
      </c>
      <c r="J152" s="6" t="s">
        <v>469</v>
      </c>
      <c r="K152" s="4">
        <v>4</v>
      </c>
      <c r="L152" s="6" t="s">
        <v>470</v>
      </c>
      <c r="M152" s="6" t="s">
        <v>471</v>
      </c>
      <c r="N152" s="6" t="s">
        <v>410</v>
      </c>
      <c r="O152" s="4">
        <v>4</v>
      </c>
      <c r="P152" s="6" t="s">
        <v>472</v>
      </c>
      <c r="Q152" s="4">
        <v>10</v>
      </c>
      <c r="R152" s="6" t="s">
        <v>473</v>
      </c>
      <c r="S152" s="4" t="b">
        <v>0</v>
      </c>
      <c r="T152" s="56">
        <v>1</v>
      </c>
      <c r="U152" s="56">
        <v>1</v>
      </c>
      <c r="V152" s="38">
        <v>1</v>
      </c>
      <c r="W152" s="35">
        <v>188.05</v>
      </c>
      <c r="X152" s="42" t="e">
        <f>VLOOKUP(VW_PREMIO_IV[[#This Row],[TIPO]],$AL$5:$AM$16,2,0)</f>
        <v>#N/A</v>
      </c>
      <c r="Y152" s="35" t="str">
        <f>IF(VW_PREMIO_IV[[#This Row],[EQUIPE]]="Gerentes",VLOOKUP(VW_PREMIO_IV[[#This Row],[COBERTURA]],VALORES_IV_GER[],VW_PREMIO_IV[[#This Row],[Col Valor]],1),"")</f>
        <v/>
      </c>
      <c r="Z152" s="35" t="str">
        <f>IF(VW_PREMIO_IV[[#This Row],[EQUIPE]]="Especialidade (ESP)",VLOOKUP(VW_PREMIO_IV[[#This Row],[COBERTURA]],VALORES_IV_ESP[],VW_PREMIO_IV[[#This Row],[Col Valor]],1),"")</f>
        <v/>
      </c>
      <c r="AA152" s="35" t="e">
        <f>IF(VW_PREMIO_IV[[#This Row],[EQUIPE]]="Hospitalar (HSP)",VLOOKUP(VW_PREMIO_IV[[#This Row],[COBERTURA]],VALORES_IV_HSP[],VW_PREMIO_IV[[#This Row],[Col Valor]],1),"")</f>
        <v>#REF!</v>
      </c>
      <c r="AB152" s="35" t="str">
        <f>IF(VW_PREMIO_IV[[#This Row],[EQUIPE]]="Misto (EMH)",VLOOKUP(VW_PREMIO_IV[[#This Row],[COBERTURA]],VALORES_IV_EMH[],VW_PREMIO_IV[[#This Row],[Col Valor]],1),"")</f>
        <v/>
      </c>
      <c r="AC152" s="35" t="e">
        <f>VW_PREMIO_IV[[#This Row],[PREMIO]]-SUM(VW_PREMIO_IV[[#This Row],[Check Gerente]:[Check EMH]])</f>
        <v>#REF!</v>
      </c>
    </row>
    <row r="153" spans="1:29" x14ac:dyDescent="0.25">
      <c r="A153" s="6" t="s">
        <v>370</v>
      </c>
      <c r="B153" s="6" t="s">
        <v>467</v>
      </c>
      <c r="C153" s="6" t="s">
        <v>19</v>
      </c>
      <c r="D153" s="6" t="s">
        <v>210</v>
      </c>
      <c r="E153" s="4">
        <v>20</v>
      </c>
      <c r="F153" s="6" t="s">
        <v>191</v>
      </c>
      <c r="G153" s="6" t="s">
        <v>468</v>
      </c>
      <c r="H153" s="4">
        <v>2021</v>
      </c>
      <c r="I153" s="4">
        <v>2</v>
      </c>
      <c r="J153" s="6" t="s">
        <v>469</v>
      </c>
      <c r="K153" s="4">
        <v>4</v>
      </c>
      <c r="L153" s="6" t="s">
        <v>470</v>
      </c>
      <c r="M153" s="6" t="s">
        <v>471</v>
      </c>
      <c r="N153" s="6" t="s">
        <v>410</v>
      </c>
      <c r="O153" s="4">
        <v>4</v>
      </c>
      <c r="P153" s="6" t="s">
        <v>472</v>
      </c>
      <c r="Q153" s="4">
        <v>10</v>
      </c>
      <c r="R153" s="6" t="s">
        <v>473</v>
      </c>
      <c r="S153" s="4" t="b">
        <v>0</v>
      </c>
      <c r="T153" s="56">
        <v>1</v>
      </c>
      <c r="U153" s="56">
        <v>1</v>
      </c>
      <c r="V153" s="38">
        <v>1</v>
      </c>
      <c r="W153" s="35">
        <v>188.05</v>
      </c>
      <c r="X153" s="42" t="e">
        <f>VLOOKUP(VW_PREMIO_IV[[#This Row],[TIPO]],$AL$5:$AM$16,2,0)</f>
        <v>#N/A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 t="e">
        <f>IF(VW_PREMIO_IV[[#This Row],[EQUIPE]]="Hospitalar (HSP)",VLOOKUP(VW_PREMIO_IV[[#This Row],[COBERTURA]],VALORES_IV_HSP[],VW_PREMIO_IV[[#This Row],[Col Valor]],1),"")</f>
        <v>#REF!</v>
      </c>
      <c r="AB153" s="35" t="str">
        <f>IF(VW_PREMIO_IV[[#This Row],[EQUIPE]]="Misto (EMH)",VLOOKUP(VW_PREMIO_IV[[#This Row],[COBERTURA]],VALORES_IV_EMH[],VW_PREMIO_IV[[#This Row],[Col Valor]],1),"")</f>
        <v/>
      </c>
      <c r="AC153" s="35" t="e">
        <f>VW_PREMIO_IV[[#This Row],[PREMIO]]-SUM(VW_PREMIO_IV[[#This Row],[Check Gerente]:[Check EMH]])</f>
        <v>#REF!</v>
      </c>
    </row>
    <row r="154" spans="1:29" x14ac:dyDescent="0.25">
      <c r="A154" s="6" t="s">
        <v>370</v>
      </c>
      <c r="B154" s="6" t="s">
        <v>467</v>
      </c>
      <c r="C154" s="6" t="s">
        <v>20</v>
      </c>
      <c r="D154" s="6" t="s">
        <v>211</v>
      </c>
      <c r="E154" s="4">
        <v>20</v>
      </c>
      <c r="F154" s="6" t="s">
        <v>191</v>
      </c>
      <c r="G154" s="6" t="s">
        <v>468</v>
      </c>
      <c r="H154" s="4">
        <v>2021</v>
      </c>
      <c r="I154" s="4">
        <v>2</v>
      </c>
      <c r="J154" s="6" t="s">
        <v>469</v>
      </c>
      <c r="K154" s="4">
        <v>4</v>
      </c>
      <c r="L154" s="6" t="s">
        <v>470</v>
      </c>
      <c r="M154" s="6" t="s">
        <v>471</v>
      </c>
      <c r="N154" s="6" t="s">
        <v>410</v>
      </c>
      <c r="O154" s="4">
        <v>4</v>
      </c>
      <c r="P154" s="6" t="s">
        <v>472</v>
      </c>
      <c r="Q154" s="4">
        <v>10</v>
      </c>
      <c r="R154" s="6" t="s">
        <v>473</v>
      </c>
      <c r="S154" s="4" t="b">
        <v>0</v>
      </c>
      <c r="T154" s="56">
        <v>1</v>
      </c>
      <c r="U154" s="56">
        <v>1</v>
      </c>
      <c r="V154" s="38">
        <v>1</v>
      </c>
      <c r="W154" s="35">
        <v>188.05</v>
      </c>
      <c r="X154" s="42" t="e">
        <f>VLOOKUP(VW_PREMIO_IV[[#This Row],[TIPO]],$AL$5:$AM$16,2,0)</f>
        <v>#N/A</v>
      </c>
      <c r="Y154" s="35" t="str">
        <f>IF(VW_PREMIO_IV[[#This Row],[EQUIPE]]="Gerentes",VLOOKUP(VW_PREMIO_IV[[#This Row],[COBERTURA]],VALORES_IV_GER[],VW_PREMIO_IV[[#This Row],[Col Valor]],1),"")</f>
        <v/>
      </c>
      <c r="Z154" s="35" t="str">
        <f>IF(VW_PREMIO_IV[[#This Row],[EQUIPE]]="Especialidade (ESP)",VLOOKUP(VW_PREMIO_IV[[#This Row],[COBERTURA]],VALORES_IV_ESP[],VW_PREMIO_IV[[#This Row],[Col Valor]],1),"")</f>
        <v/>
      </c>
      <c r="AA154" s="35" t="e">
        <f>IF(VW_PREMIO_IV[[#This Row],[EQUIPE]]="Hospitalar (HSP)",VLOOKUP(VW_PREMIO_IV[[#This Row],[COBERTURA]],VALORES_IV_HSP[],VW_PREMIO_IV[[#This Row],[Col Valor]],1),"")</f>
        <v>#REF!</v>
      </c>
      <c r="AB154" s="35" t="str">
        <f>IF(VW_PREMIO_IV[[#This Row],[EQUIPE]]="Misto (EMH)",VLOOKUP(VW_PREMIO_IV[[#This Row],[COBERTURA]],VALORES_IV_EMH[],VW_PREMIO_IV[[#This Row],[Col Valor]],1),"")</f>
        <v/>
      </c>
      <c r="AC154" s="35" t="e">
        <f>VW_PREMIO_IV[[#This Row],[PREMIO]]-SUM(VW_PREMIO_IV[[#This Row],[Check Gerente]:[Check EMH]])</f>
        <v>#REF!</v>
      </c>
    </row>
    <row r="155" spans="1:29" x14ac:dyDescent="0.25">
      <c r="A155" s="6" t="s">
        <v>370</v>
      </c>
      <c r="B155" s="6" t="s">
        <v>467</v>
      </c>
      <c r="C155" s="6" t="s">
        <v>21</v>
      </c>
      <c r="D155" s="6" t="s">
        <v>214</v>
      </c>
      <c r="E155" s="4">
        <v>20</v>
      </c>
      <c r="F155" s="6" t="s">
        <v>191</v>
      </c>
      <c r="G155" s="6" t="s">
        <v>468</v>
      </c>
      <c r="H155" s="4">
        <v>2021</v>
      </c>
      <c r="I155" s="4">
        <v>2</v>
      </c>
      <c r="J155" s="6" t="s">
        <v>469</v>
      </c>
      <c r="K155" s="4">
        <v>4</v>
      </c>
      <c r="L155" s="6" t="s">
        <v>470</v>
      </c>
      <c r="M155" s="6" t="s">
        <v>471</v>
      </c>
      <c r="N155" s="6" t="s">
        <v>410</v>
      </c>
      <c r="O155" s="4">
        <v>4</v>
      </c>
      <c r="P155" s="6" t="s">
        <v>472</v>
      </c>
      <c r="Q155" s="4">
        <v>10</v>
      </c>
      <c r="R155" s="6" t="s">
        <v>473</v>
      </c>
      <c r="S155" s="4" t="b">
        <v>0</v>
      </c>
      <c r="T155" s="56">
        <v>1</v>
      </c>
      <c r="U155" s="56">
        <v>1</v>
      </c>
      <c r="V155" s="38">
        <v>1</v>
      </c>
      <c r="W155" s="35">
        <v>188.05</v>
      </c>
      <c r="X155" s="42" t="e">
        <f>VLOOKUP(VW_PREMIO_IV[[#This Row],[TIPO]],$AL$5:$AM$16,2,0)</f>
        <v>#N/A</v>
      </c>
      <c r="Y155" s="35" t="str">
        <f>IF(VW_PREMIO_IV[[#This Row],[EQUIPE]]="Gerentes",VLOOKUP(VW_PREMIO_IV[[#This Row],[COBERTURA]],VALORES_IV_GER[],VW_PREMIO_IV[[#This Row],[Col Valor]],1),"")</f>
        <v/>
      </c>
      <c r="Z155" s="35" t="str">
        <f>IF(VW_PREMIO_IV[[#This Row],[EQUIPE]]="Especialidade (ESP)",VLOOKUP(VW_PREMIO_IV[[#This Row],[COBERTURA]],VALORES_IV_ESP[],VW_PREMIO_IV[[#This Row],[Col Valor]],1),"")</f>
        <v/>
      </c>
      <c r="AA155" s="35" t="e">
        <f>IF(VW_PREMIO_IV[[#This Row],[EQUIPE]]="Hospitalar (HSP)",VLOOKUP(VW_PREMIO_IV[[#This Row],[COBERTURA]],VALORES_IV_HSP[],VW_PREMIO_IV[[#This Row],[Col Valor]],1),"")</f>
        <v>#REF!</v>
      </c>
      <c r="AB155" s="35" t="str">
        <f>IF(VW_PREMIO_IV[[#This Row],[EQUIPE]]="Misto (EMH)",VLOOKUP(VW_PREMIO_IV[[#This Row],[COBERTURA]],VALORES_IV_EMH[],VW_PREMIO_IV[[#This Row],[Col Valor]],1),"")</f>
        <v/>
      </c>
      <c r="AC155" s="35" t="e">
        <f>VW_PREMIO_IV[[#This Row],[PREMIO]]-SUM(VW_PREMIO_IV[[#This Row],[Check Gerente]:[Check EMH]])</f>
        <v>#REF!</v>
      </c>
    </row>
    <row r="156" spans="1:29" x14ac:dyDescent="0.25">
      <c r="A156" s="6" t="s">
        <v>370</v>
      </c>
      <c r="B156" s="6" t="s">
        <v>467</v>
      </c>
      <c r="C156" s="6" t="s">
        <v>32</v>
      </c>
      <c r="D156" s="6" t="s">
        <v>215</v>
      </c>
      <c r="E156" s="4">
        <v>10</v>
      </c>
      <c r="F156" s="6" t="s">
        <v>196</v>
      </c>
      <c r="G156" s="6" t="s">
        <v>468</v>
      </c>
      <c r="H156" s="4">
        <v>2021</v>
      </c>
      <c r="I156" s="4">
        <v>2</v>
      </c>
      <c r="J156" s="6" t="s">
        <v>469</v>
      </c>
      <c r="K156" s="4">
        <v>4</v>
      </c>
      <c r="L156" s="6" t="s">
        <v>470</v>
      </c>
      <c r="M156" s="6" t="s">
        <v>471</v>
      </c>
      <c r="N156" s="6" t="s">
        <v>410</v>
      </c>
      <c r="O156" s="4">
        <v>4</v>
      </c>
      <c r="P156" s="6" t="s">
        <v>472</v>
      </c>
      <c r="Q156" s="4">
        <v>10</v>
      </c>
      <c r="R156" s="6" t="s">
        <v>473</v>
      </c>
      <c r="S156" s="4" t="b">
        <v>0</v>
      </c>
      <c r="T156" s="56">
        <v>1</v>
      </c>
      <c r="U156" s="56">
        <v>1</v>
      </c>
      <c r="V156" s="38">
        <v>1</v>
      </c>
      <c r="W156" s="35">
        <v>188.05</v>
      </c>
      <c r="X156" s="42" t="e">
        <f>VLOOKUP(VW_PREMIO_IV[[#This Row],[TIPO]],$AL$5:$AM$16,2,0)</f>
        <v>#N/A</v>
      </c>
      <c r="Y156" s="35" t="str">
        <f>IF(VW_PREMIO_IV[[#This Row],[EQUIPE]]="Gerentes",VLOOKUP(VW_PREMIO_IV[[#This Row],[COBERTURA]],VALORES_IV_GER[],VW_PREMIO_IV[[#This Row],[Col Valor]],1),"")</f>
        <v/>
      </c>
      <c r="Z156" s="35" t="e">
        <f>IF(VW_PREMIO_IV[[#This Row],[EQUIPE]]="Especialidade (ESP)",VLOOKUP(VW_PREMIO_IV[[#This Row],[COBERTURA]],VALORES_IV_ESP[],VW_PREMIO_IV[[#This Row],[Col Valor]],1),"")</f>
        <v>#REF!</v>
      </c>
      <c r="AA156" s="35" t="str">
        <f>IF(VW_PREMIO_IV[[#This Row],[EQUIPE]]="Hospitalar (HSP)",VLOOKUP(VW_PREMIO_IV[[#This Row],[COBERTURA]],VALORES_IV_HSP[],VW_PREMIO_IV[[#This Row],[Col Valor]],1),"")</f>
        <v/>
      </c>
      <c r="AB156" s="35" t="str">
        <f>IF(VW_PREMIO_IV[[#This Row],[EQUIPE]]="Misto (EMH)",VLOOKUP(VW_PREMIO_IV[[#This Row],[COBERTURA]],VALORES_IV_EMH[],VW_PREMIO_IV[[#This Row],[Col Valor]],1),"")</f>
        <v/>
      </c>
      <c r="AC156" s="35" t="e">
        <f>VW_PREMIO_IV[[#This Row],[PREMIO]]-SUM(VW_PREMIO_IV[[#This Row],[Check Gerente]:[Check EMH]])</f>
        <v>#REF!</v>
      </c>
    </row>
    <row r="157" spans="1:29" x14ac:dyDescent="0.25">
      <c r="A157" s="6" t="s">
        <v>370</v>
      </c>
      <c r="B157" s="6" t="s">
        <v>467</v>
      </c>
      <c r="C157" s="6" t="s">
        <v>22</v>
      </c>
      <c r="D157" s="6" t="s">
        <v>250</v>
      </c>
      <c r="E157" s="4">
        <v>20</v>
      </c>
      <c r="F157" s="6" t="s">
        <v>191</v>
      </c>
      <c r="G157" s="6" t="s">
        <v>468</v>
      </c>
      <c r="H157" s="4">
        <v>2021</v>
      </c>
      <c r="I157" s="4">
        <v>2</v>
      </c>
      <c r="J157" s="6" t="s">
        <v>469</v>
      </c>
      <c r="K157" s="4">
        <v>4</v>
      </c>
      <c r="L157" s="6" t="s">
        <v>470</v>
      </c>
      <c r="M157" s="6" t="s">
        <v>471</v>
      </c>
      <c r="N157" s="6" t="s">
        <v>410</v>
      </c>
      <c r="O157" s="4">
        <v>4</v>
      </c>
      <c r="P157" s="6" t="s">
        <v>472</v>
      </c>
      <c r="Q157" s="4">
        <v>10</v>
      </c>
      <c r="R157" s="6" t="s">
        <v>473</v>
      </c>
      <c r="S157" s="4" t="b">
        <v>0</v>
      </c>
      <c r="T157" s="56">
        <v>1</v>
      </c>
      <c r="U157" s="56">
        <v>1</v>
      </c>
      <c r="V157" s="38">
        <v>1</v>
      </c>
      <c r="W157" s="35">
        <v>188.05</v>
      </c>
      <c r="X157" s="42" t="e">
        <f>VLOOKUP(VW_PREMIO_IV[[#This Row],[TIPO]],$AL$5:$AM$16,2,0)</f>
        <v>#N/A</v>
      </c>
      <c r="Y157" s="35" t="str">
        <f>IF(VW_PREMIO_IV[[#This Row],[EQUIPE]]="Gerentes",VLOOKUP(VW_PREMIO_IV[[#This Row],[COBERTURA]],VALORES_IV_GER[],VW_PREMIO_IV[[#This Row],[Col Valor]],1),"")</f>
        <v/>
      </c>
      <c r="Z157" s="35" t="str">
        <f>IF(VW_PREMIO_IV[[#This Row],[EQUIPE]]="Especialidade (ESP)",VLOOKUP(VW_PREMIO_IV[[#This Row],[COBERTURA]],VALORES_IV_ESP[],VW_PREMIO_IV[[#This Row],[Col Valor]],1),"")</f>
        <v/>
      </c>
      <c r="AA157" s="35" t="e">
        <f>IF(VW_PREMIO_IV[[#This Row],[EQUIPE]]="Hospitalar (HSP)",VLOOKUP(VW_PREMIO_IV[[#This Row],[COBERTURA]],VALORES_IV_HSP[],VW_PREMIO_IV[[#This Row],[Col Valor]],1),"")</f>
        <v>#REF!</v>
      </c>
      <c r="AB157" s="35" t="str">
        <f>IF(VW_PREMIO_IV[[#This Row],[EQUIPE]]="Misto (EMH)",VLOOKUP(VW_PREMIO_IV[[#This Row],[COBERTURA]],VALORES_IV_EMH[],VW_PREMIO_IV[[#This Row],[Col Valor]],1),"")</f>
        <v/>
      </c>
      <c r="AC157" s="35" t="e">
        <f>VW_PREMIO_IV[[#This Row],[PREMIO]]-SUM(VW_PREMIO_IV[[#This Row],[Check Gerente]:[Check EMH]])</f>
        <v>#REF!</v>
      </c>
    </row>
    <row r="158" spans="1:29" x14ac:dyDescent="0.25">
      <c r="A158" s="6" t="s">
        <v>370</v>
      </c>
      <c r="B158" s="6" t="s">
        <v>467</v>
      </c>
      <c r="C158" s="6" t="s">
        <v>23</v>
      </c>
      <c r="D158" s="6" t="s">
        <v>254</v>
      </c>
      <c r="E158" s="4">
        <v>20</v>
      </c>
      <c r="F158" s="6" t="s">
        <v>191</v>
      </c>
      <c r="G158" s="6" t="s">
        <v>468</v>
      </c>
      <c r="H158" s="4">
        <v>2021</v>
      </c>
      <c r="I158" s="4">
        <v>2</v>
      </c>
      <c r="J158" s="6" t="s">
        <v>469</v>
      </c>
      <c r="K158" s="4">
        <v>4</v>
      </c>
      <c r="L158" s="6" t="s">
        <v>470</v>
      </c>
      <c r="M158" s="6" t="s">
        <v>471</v>
      </c>
      <c r="N158" s="6" t="s">
        <v>410</v>
      </c>
      <c r="O158" s="4">
        <v>4</v>
      </c>
      <c r="P158" s="6" t="s">
        <v>472</v>
      </c>
      <c r="Q158" s="4">
        <v>10</v>
      </c>
      <c r="R158" s="6" t="s">
        <v>473</v>
      </c>
      <c r="S158" s="4" t="b">
        <v>0</v>
      </c>
      <c r="T158" s="56">
        <v>1</v>
      </c>
      <c r="U158" s="56">
        <v>1</v>
      </c>
      <c r="V158" s="38">
        <v>1</v>
      </c>
      <c r="W158" s="35">
        <v>188.05</v>
      </c>
      <c r="X158" s="42" t="e">
        <f>VLOOKUP(VW_PREMIO_IV[[#This Row],[TIPO]],$AL$5:$AM$16,2,0)</f>
        <v>#N/A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 t="e">
        <f>IF(VW_PREMIO_IV[[#This Row],[EQUIPE]]="Hospitalar (HSP)",VLOOKUP(VW_PREMIO_IV[[#This Row],[COBERTURA]],VALORES_IV_HSP[],VW_PREMIO_IV[[#This Row],[Col Valor]],1),"")</f>
        <v>#REF!</v>
      </c>
      <c r="AB158" s="35" t="str">
        <f>IF(VW_PREMIO_IV[[#This Row],[EQUIPE]]="Misto (EMH)",VLOOKUP(VW_PREMIO_IV[[#This Row],[COBERTURA]],VALORES_IV_EMH[],VW_PREMIO_IV[[#This Row],[Col Valor]],1),"")</f>
        <v/>
      </c>
      <c r="AC158" s="35" t="e">
        <f>VW_PREMIO_IV[[#This Row],[PREMIO]]-SUM(VW_PREMIO_IV[[#This Row],[Check Gerente]:[Check EMH]])</f>
        <v>#REF!</v>
      </c>
    </row>
    <row r="159" spans="1:29" x14ac:dyDescent="0.25">
      <c r="A159" s="6" t="s">
        <v>370</v>
      </c>
      <c r="B159" s="6" t="s">
        <v>467</v>
      </c>
      <c r="C159" s="6" t="s">
        <v>33</v>
      </c>
      <c r="D159" s="6" t="s">
        <v>290</v>
      </c>
      <c r="E159" s="4">
        <v>10</v>
      </c>
      <c r="F159" s="6" t="s">
        <v>196</v>
      </c>
      <c r="G159" s="6" t="s">
        <v>468</v>
      </c>
      <c r="H159" s="4">
        <v>2021</v>
      </c>
      <c r="I159" s="4">
        <v>2</v>
      </c>
      <c r="J159" s="6" t="s">
        <v>469</v>
      </c>
      <c r="K159" s="4">
        <v>4</v>
      </c>
      <c r="L159" s="6" t="s">
        <v>470</v>
      </c>
      <c r="M159" s="6" t="s">
        <v>471</v>
      </c>
      <c r="N159" s="6" t="s">
        <v>410</v>
      </c>
      <c r="O159" s="4">
        <v>4</v>
      </c>
      <c r="P159" s="6" t="s">
        <v>472</v>
      </c>
      <c r="Q159" s="4">
        <v>10</v>
      </c>
      <c r="R159" s="6" t="s">
        <v>473</v>
      </c>
      <c r="S159" s="4" t="b">
        <v>0</v>
      </c>
      <c r="T159" s="56">
        <v>1</v>
      </c>
      <c r="U159" s="56">
        <v>1</v>
      </c>
      <c r="V159" s="38">
        <v>1</v>
      </c>
      <c r="W159" s="35">
        <v>188.05</v>
      </c>
      <c r="X159" s="42" t="e">
        <f>VLOOKUP(VW_PREMIO_IV[[#This Row],[TIPO]],$AL$5:$AM$16,2,0)</f>
        <v>#N/A</v>
      </c>
      <c r="Y159" s="35" t="str">
        <f>IF(VW_PREMIO_IV[[#This Row],[EQUIPE]]="Gerentes",VLOOKUP(VW_PREMIO_IV[[#This Row],[COBERTURA]],VALORES_IV_GER[],VW_PREMIO_IV[[#This Row],[Col Valor]],1),"")</f>
        <v/>
      </c>
      <c r="Z159" s="35" t="e">
        <f>IF(VW_PREMIO_IV[[#This Row],[EQUIPE]]="Especialidade (ESP)",VLOOKUP(VW_PREMIO_IV[[#This Row],[COBERTURA]],VALORES_IV_ESP[],VW_PREMIO_IV[[#This Row],[Col Valor]],1),"")</f>
        <v>#REF!</v>
      </c>
      <c r="AA159" s="35" t="str">
        <f>IF(VW_PREMIO_IV[[#This Row],[EQUIPE]]="Hospitalar (HSP)",VLOOKUP(VW_PREMIO_IV[[#This Row],[COBERTURA]],VALORES_IV_HSP[],VW_PREMIO_IV[[#This Row],[Col Valor]],1),"")</f>
        <v/>
      </c>
      <c r="AB159" s="35" t="str">
        <f>IF(VW_PREMIO_IV[[#This Row],[EQUIPE]]="Misto (EMH)",VLOOKUP(VW_PREMIO_IV[[#This Row],[COBERTURA]],VALORES_IV_EMH[],VW_PREMIO_IV[[#This Row],[Col Valor]],1),"")</f>
        <v/>
      </c>
      <c r="AC159" s="35" t="e">
        <f>VW_PREMIO_IV[[#This Row],[PREMIO]]-SUM(VW_PREMIO_IV[[#This Row],[Check Gerente]:[Check EMH]])</f>
        <v>#REF!</v>
      </c>
    </row>
    <row r="160" spans="1:29" x14ac:dyDescent="0.25">
      <c r="A160" s="6" t="s">
        <v>370</v>
      </c>
      <c r="B160" s="6" t="s">
        <v>467</v>
      </c>
      <c r="C160" s="6" t="s">
        <v>25</v>
      </c>
      <c r="D160" s="6" t="s">
        <v>291</v>
      </c>
      <c r="E160" s="4">
        <v>30</v>
      </c>
      <c r="F160" s="6" t="s">
        <v>198</v>
      </c>
      <c r="G160" s="6" t="s">
        <v>468</v>
      </c>
      <c r="H160" s="4">
        <v>2021</v>
      </c>
      <c r="I160" s="4">
        <v>2</v>
      </c>
      <c r="J160" s="6" t="s">
        <v>469</v>
      </c>
      <c r="K160" s="4">
        <v>4</v>
      </c>
      <c r="L160" s="6" t="s">
        <v>470</v>
      </c>
      <c r="M160" s="6" t="s">
        <v>471</v>
      </c>
      <c r="N160" s="6" t="s">
        <v>410</v>
      </c>
      <c r="O160" s="4">
        <v>4</v>
      </c>
      <c r="P160" s="6" t="s">
        <v>472</v>
      </c>
      <c r="Q160" s="4">
        <v>10</v>
      </c>
      <c r="R160" s="6" t="s">
        <v>473</v>
      </c>
      <c r="S160" s="4" t="b">
        <v>0</v>
      </c>
      <c r="T160" s="56">
        <v>1</v>
      </c>
      <c r="U160" s="56">
        <v>1</v>
      </c>
      <c r="V160" s="38">
        <v>1</v>
      </c>
      <c r="W160" s="35">
        <v>188.05</v>
      </c>
      <c r="X160" s="42" t="e">
        <f>VLOOKUP(VW_PREMIO_IV[[#This Row],[TIPO]],$AL$5:$AM$16,2,0)</f>
        <v>#N/A</v>
      </c>
      <c r="Y160" s="35" t="str">
        <f>IF(VW_PREMIO_IV[[#This Row],[EQUIPE]]="Gerentes",VLOOKUP(VW_PREMIO_IV[[#This Row],[COBERTURA]],VALORES_IV_GER[],VW_PREMIO_IV[[#This Row],[Col Valor]],1),"")</f>
        <v/>
      </c>
      <c r="Z160" s="35" t="str">
        <f>IF(VW_PREMIO_IV[[#This Row],[EQUIPE]]="Especialidade (ESP)",VLOOKUP(VW_PREMIO_IV[[#This Row],[COBERTURA]],VALORES_IV_ESP[],VW_PREMIO_IV[[#This Row],[Col Valor]],1),"")</f>
        <v/>
      </c>
      <c r="AA160" s="35" t="str">
        <f>IF(VW_PREMIO_IV[[#This Row],[EQUIPE]]="Hospitalar (HSP)",VLOOKUP(VW_PREMIO_IV[[#This Row],[COBERTURA]],VALORES_IV_HSP[],VW_PREMIO_IV[[#This Row],[Col Valor]],1),"")</f>
        <v/>
      </c>
      <c r="AB160" s="35" t="e">
        <f>IF(VW_PREMIO_IV[[#This Row],[EQUIPE]]="Misto (EMH)",VLOOKUP(VW_PREMIO_IV[[#This Row],[COBERTURA]],VALORES_IV_EMH[],VW_PREMIO_IV[[#This Row],[Col Valor]],1),"")</f>
        <v>#REF!</v>
      </c>
      <c r="AC160" s="35" t="e">
        <f>VW_PREMIO_IV[[#This Row],[PREMIO]]-SUM(VW_PREMIO_IV[[#This Row],[Check Gerente]:[Check EMH]])</f>
        <v>#REF!</v>
      </c>
    </row>
    <row r="161" spans="1:29" x14ac:dyDescent="0.25">
      <c r="A161" s="6" t="s">
        <v>368</v>
      </c>
      <c r="B161" s="6" t="s">
        <v>319</v>
      </c>
      <c r="C161" s="6" t="s">
        <v>12</v>
      </c>
      <c r="D161" s="6" t="s">
        <v>193</v>
      </c>
      <c r="E161" s="4">
        <v>0</v>
      </c>
      <c r="F161" s="6" t="s">
        <v>369</v>
      </c>
      <c r="G161" s="6" t="s">
        <v>474</v>
      </c>
      <c r="H161" s="4">
        <v>2021</v>
      </c>
      <c r="I161" s="4">
        <v>2</v>
      </c>
      <c r="J161" s="6" t="s">
        <v>469</v>
      </c>
      <c r="K161" s="4">
        <v>5</v>
      </c>
      <c r="L161" s="6" t="s">
        <v>475</v>
      </c>
      <c r="M161" s="6" t="s">
        <v>476</v>
      </c>
      <c r="N161" s="6" t="s">
        <v>410</v>
      </c>
      <c r="O161" s="4">
        <v>4</v>
      </c>
      <c r="P161" s="6" t="s">
        <v>472</v>
      </c>
      <c r="Q161" s="4">
        <v>11</v>
      </c>
      <c r="R161" s="6" t="s">
        <v>477</v>
      </c>
      <c r="S161" s="4" t="b">
        <v>0</v>
      </c>
      <c r="T161" s="56">
        <v>3809418.24</v>
      </c>
      <c r="U161" s="56">
        <v>308482.71999999997</v>
      </c>
      <c r="V161" s="38">
        <v>8.1000000000000003E-2</v>
      </c>
      <c r="W161" s="35">
        <v>0</v>
      </c>
      <c r="X161" s="42">
        <f>VLOOKUP(VW_PREMIO_IV[[#This Row],[TIPO]],$AL$5:$AM$16,2,0)</f>
        <v>9</v>
      </c>
      <c r="Y161" s="35">
        <f>IF(VW_PREMIO_IV[[#This Row],[EQUIPE]]="Gerentes",VLOOKUP(VW_PREMIO_IV[[#This Row],[COBERTURA]],VALORES_IV_GER[],VW_PREMIO_IV[[#This Row],[Col Valor]],1),"")</f>
        <v>0</v>
      </c>
      <c r="Z161" s="35" t="str">
        <f>IF(VW_PREMIO_IV[[#This Row],[EQUIPE]]="Especialidade (ESP)",VLOOKUP(VW_PREMIO_IV[[#This Row],[COBERTURA]],VALORES_IV_ESP[],VW_PREMIO_IV[[#This Row],[Col Valor]],1),"")</f>
        <v/>
      </c>
      <c r="AA161" s="35" t="str">
        <f>IF(VW_PREMIO_IV[[#This Row],[EQUIPE]]="Hospitalar (HSP)",VLOOKUP(VW_PREMIO_IV[[#This Row],[COBERTURA]],VALORES_IV_HSP[],VW_PREMIO_IV[[#This Row],[Col Valor]],1),"")</f>
        <v/>
      </c>
      <c r="AB161" s="35" t="str">
        <f>IF(VW_PREMIO_IV[[#This Row],[EQUIPE]]="Misto (EMH)",VLOOKUP(VW_PREMIO_IV[[#This Row],[COBERTURA]],VALORES_IV_EMH[],VW_PREMIO_IV[[#This Row],[Col Valor]],1),"")</f>
        <v/>
      </c>
      <c r="AC161" s="35">
        <f>VW_PREMIO_IV[[#This Row],[PREMIO]]-SUM(VW_PREMIO_IV[[#This Row],[Check Gerente]:[Check EMH]])</f>
        <v>0</v>
      </c>
    </row>
    <row r="162" spans="1:29" x14ac:dyDescent="0.25">
      <c r="A162" s="6" t="s">
        <v>368</v>
      </c>
      <c r="B162" s="6" t="s">
        <v>319</v>
      </c>
      <c r="C162" s="6" t="s">
        <v>17</v>
      </c>
      <c r="D162" s="6" t="s">
        <v>208</v>
      </c>
      <c r="E162" s="4">
        <v>0</v>
      </c>
      <c r="F162" s="6" t="s">
        <v>369</v>
      </c>
      <c r="G162" s="6" t="s">
        <v>474</v>
      </c>
      <c r="H162" s="4">
        <v>2021</v>
      </c>
      <c r="I162" s="4">
        <v>2</v>
      </c>
      <c r="J162" s="6" t="s">
        <v>469</v>
      </c>
      <c r="K162" s="4">
        <v>5</v>
      </c>
      <c r="L162" s="6" t="s">
        <v>475</v>
      </c>
      <c r="M162" s="6" t="s">
        <v>476</v>
      </c>
      <c r="N162" s="6" t="s">
        <v>410</v>
      </c>
      <c r="O162" s="4">
        <v>4</v>
      </c>
      <c r="P162" s="6" t="s">
        <v>472</v>
      </c>
      <c r="Q162" s="4">
        <v>11</v>
      </c>
      <c r="R162" s="6" t="s">
        <v>477</v>
      </c>
      <c r="S162" s="4" t="b">
        <v>0</v>
      </c>
      <c r="T162" s="56">
        <v>3809418.24</v>
      </c>
      <c r="U162" s="56">
        <v>308482.71999999997</v>
      </c>
      <c r="V162" s="38">
        <v>8.1000000000000003E-2</v>
      </c>
      <c r="W162" s="35">
        <v>0</v>
      </c>
      <c r="X162" s="42">
        <f>VLOOKUP(VW_PREMIO_IV[[#This Row],[TIPO]],$AL$5:$AM$16,2,0)</f>
        <v>9</v>
      </c>
      <c r="Y162" s="35">
        <f>IF(VW_PREMIO_IV[[#This Row],[EQUIPE]]="Gerentes",VLOOKUP(VW_PREMIO_IV[[#This Row],[COBERTURA]],VALORES_IV_GER[],VW_PREMIO_IV[[#This Row],[Col Valor]],1),"")</f>
        <v>0</v>
      </c>
      <c r="Z162" s="35" t="str">
        <f>IF(VW_PREMIO_IV[[#This Row],[EQUIPE]]="Especialidade (ESP)",VLOOKUP(VW_PREMIO_IV[[#This Row],[COBERTURA]],VALORES_IV_ESP[],VW_PREMIO_IV[[#This Row],[Col Valor]],1),"")</f>
        <v/>
      </c>
      <c r="AA162" s="35" t="str">
        <f>IF(VW_PREMIO_IV[[#This Row],[EQUIPE]]="Hospitalar (HSP)",VLOOKUP(VW_PREMIO_IV[[#This Row],[COBERTURA]],VALORES_IV_HSP[],VW_PREMIO_IV[[#This Row],[Col Valor]],1),"")</f>
        <v/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0</v>
      </c>
    </row>
    <row r="163" spans="1:29" x14ac:dyDescent="0.25">
      <c r="A163" s="6" t="s">
        <v>368</v>
      </c>
      <c r="B163" s="6" t="s">
        <v>319</v>
      </c>
      <c r="C163" s="6" t="s">
        <v>10</v>
      </c>
      <c r="D163" s="6" t="s">
        <v>190</v>
      </c>
      <c r="E163" s="4">
        <v>0</v>
      </c>
      <c r="F163" s="6" t="s">
        <v>369</v>
      </c>
      <c r="G163" s="6" t="s">
        <v>474</v>
      </c>
      <c r="H163" s="4">
        <v>2021</v>
      </c>
      <c r="I163" s="4">
        <v>2</v>
      </c>
      <c r="J163" s="6" t="s">
        <v>469</v>
      </c>
      <c r="K163" s="4">
        <v>5</v>
      </c>
      <c r="L163" s="6" t="s">
        <v>475</v>
      </c>
      <c r="M163" s="6" t="s">
        <v>476</v>
      </c>
      <c r="N163" s="6" t="s">
        <v>410</v>
      </c>
      <c r="O163" s="4">
        <v>4</v>
      </c>
      <c r="P163" s="6" t="s">
        <v>472</v>
      </c>
      <c r="Q163" s="4">
        <v>11</v>
      </c>
      <c r="R163" s="6" t="s">
        <v>477</v>
      </c>
      <c r="S163" s="4" t="b">
        <v>0</v>
      </c>
      <c r="T163" s="56">
        <v>3809418.24</v>
      </c>
      <c r="U163" s="56">
        <v>308482.71999999997</v>
      </c>
      <c r="V163" s="38">
        <v>8.1000000000000003E-2</v>
      </c>
      <c r="W163" s="35">
        <v>0</v>
      </c>
      <c r="X163" s="42">
        <f>VLOOKUP(VW_PREMIO_IV[[#This Row],[TIPO]],$AL$5:$AM$16,2,0)</f>
        <v>9</v>
      </c>
      <c r="Y163" s="35">
        <f>IF(VW_PREMIO_IV[[#This Row],[EQUIPE]]="Gerentes",VLOOKUP(VW_PREMIO_IV[[#This Row],[COBERTURA]],VALORES_IV_GER[],VW_PREMIO_IV[[#This Row],[Col Valor]],1),"")</f>
        <v>0</v>
      </c>
      <c r="Z163" s="35" t="str">
        <f>IF(VW_PREMIO_IV[[#This Row],[EQUIPE]]="Especialidade (ESP)",VLOOKUP(VW_PREMIO_IV[[#This Row],[COBERTURA]],VALORES_IV_ESP[],VW_PREMIO_IV[[#This Row],[Col Valor]],1),"")</f>
        <v/>
      </c>
      <c r="AA163" s="35" t="str">
        <f>IF(VW_PREMIO_IV[[#This Row],[EQUIPE]]="Hospitalar (HSP)",VLOOKUP(VW_PREMIO_IV[[#This Row],[COBERTURA]],VALORES_IV_HSP[],VW_PREMIO_IV[[#This Row],[Col Valor]],1),"")</f>
        <v/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0</v>
      </c>
    </row>
    <row r="164" spans="1:29" x14ac:dyDescent="0.25">
      <c r="A164" s="6" t="s">
        <v>368</v>
      </c>
      <c r="B164" s="6" t="s">
        <v>318</v>
      </c>
      <c r="C164" s="6" t="s">
        <v>12</v>
      </c>
      <c r="D164" s="6" t="s">
        <v>193</v>
      </c>
      <c r="E164" s="4">
        <v>0</v>
      </c>
      <c r="F164" s="6" t="s">
        <v>369</v>
      </c>
      <c r="G164" s="6" t="s">
        <v>474</v>
      </c>
      <c r="H164" s="4">
        <v>2021</v>
      </c>
      <c r="I164" s="4">
        <v>2</v>
      </c>
      <c r="J164" s="6" t="s">
        <v>469</v>
      </c>
      <c r="K164" s="4">
        <v>5</v>
      </c>
      <c r="L164" s="6" t="s">
        <v>475</v>
      </c>
      <c r="M164" s="6" t="s">
        <v>476</v>
      </c>
      <c r="N164" s="6" t="s">
        <v>410</v>
      </c>
      <c r="O164" s="4">
        <v>4</v>
      </c>
      <c r="P164" s="6" t="s">
        <v>472</v>
      </c>
      <c r="Q164" s="4">
        <v>11</v>
      </c>
      <c r="R164" s="6" t="s">
        <v>477</v>
      </c>
      <c r="S164" s="4" t="b">
        <v>0</v>
      </c>
      <c r="T164" s="56">
        <v>3866813.52</v>
      </c>
      <c r="U164" s="56">
        <v>699688.31</v>
      </c>
      <c r="V164" s="38">
        <v>0.18099999999999999</v>
      </c>
      <c r="W164" s="35">
        <v>0</v>
      </c>
      <c r="X164" s="42">
        <f>VLOOKUP(VW_PREMIO_IV[[#This Row],[TIPO]],$AL$5:$AM$16,2,0)</f>
        <v>11</v>
      </c>
      <c r="Y164" s="35">
        <f>IF(VW_PREMIO_IV[[#This Row],[EQUIPE]]="Gerentes",VLOOKUP(VW_PREMIO_IV[[#This Row],[COBERTURA]],VALORES_IV_GER[],VW_PREMIO_IV[[#This Row],[Col Valor]],1),"")</f>
        <v>0</v>
      </c>
      <c r="Z164" s="35" t="str">
        <f>IF(VW_PREMIO_IV[[#This Row],[EQUIPE]]="Especialidade (ESP)",VLOOKUP(VW_PREMIO_IV[[#This Row],[COBERTURA]],VALORES_IV_ESP[],VW_PREMIO_IV[[#This Row],[Col Valor]],1),"")</f>
        <v/>
      </c>
      <c r="AA164" s="35" t="str">
        <f>IF(VW_PREMIO_IV[[#This Row],[EQUIPE]]="Hospitalar (HSP)",VLOOKUP(VW_PREMIO_IV[[#This Row],[COBERTURA]],VALORES_IV_HSP[],VW_PREMIO_IV[[#This Row],[Col Valor]],1),"")</f>
        <v/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0</v>
      </c>
    </row>
    <row r="165" spans="1:29" x14ac:dyDescent="0.25">
      <c r="A165" s="6" t="s">
        <v>368</v>
      </c>
      <c r="B165" s="6" t="s">
        <v>318</v>
      </c>
      <c r="C165" s="6" t="s">
        <v>17</v>
      </c>
      <c r="D165" s="6" t="s">
        <v>208</v>
      </c>
      <c r="E165" s="4">
        <v>0</v>
      </c>
      <c r="F165" s="6" t="s">
        <v>369</v>
      </c>
      <c r="G165" s="6" t="s">
        <v>474</v>
      </c>
      <c r="H165" s="4">
        <v>2021</v>
      </c>
      <c r="I165" s="4">
        <v>2</v>
      </c>
      <c r="J165" s="6" t="s">
        <v>469</v>
      </c>
      <c r="K165" s="4">
        <v>5</v>
      </c>
      <c r="L165" s="6" t="s">
        <v>475</v>
      </c>
      <c r="M165" s="6" t="s">
        <v>476</v>
      </c>
      <c r="N165" s="6" t="s">
        <v>410</v>
      </c>
      <c r="O165" s="4">
        <v>4</v>
      </c>
      <c r="P165" s="6" t="s">
        <v>472</v>
      </c>
      <c r="Q165" s="4">
        <v>11</v>
      </c>
      <c r="R165" s="6" t="s">
        <v>477</v>
      </c>
      <c r="S165" s="4" t="b">
        <v>0</v>
      </c>
      <c r="T165" s="56">
        <v>3866813.52</v>
      </c>
      <c r="U165" s="56">
        <v>699688.31</v>
      </c>
      <c r="V165" s="38">
        <v>0.18099999999999999</v>
      </c>
      <c r="W165" s="35">
        <v>0</v>
      </c>
      <c r="X165" s="42">
        <f>VLOOKUP(VW_PREMIO_IV[[#This Row],[TIPO]],$AL$5:$AM$16,2,0)</f>
        <v>11</v>
      </c>
      <c r="Y165" s="35">
        <f>IF(VW_PREMIO_IV[[#This Row],[EQUIPE]]="Gerentes",VLOOKUP(VW_PREMIO_IV[[#This Row],[COBERTURA]],VALORES_IV_GER[],VW_PREMIO_IV[[#This Row],[Col Valor]],1),"")</f>
        <v>0</v>
      </c>
      <c r="Z165" s="35" t="str">
        <f>IF(VW_PREMIO_IV[[#This Row],[EQUIPE]]="Especialidade (ESP)",VLOOKUP(VW_PREMIO_IV[[#This Row],[COBERTURA]],VALORES_IV_ESP[],VW_PREMIO_IV[[#This Row],[Col Valor]],1),"")</f>
        <v/>
      </c>
      <c r="AA165" s="35" t="str">
        <f>IF(VW_PREMIO_IV[[#This Row],[EQUIPE]]="Hospitalar (HSP)",VLOOKUP(VW_PREMIO_IV[[#This Row],[COBERTURA]],VALORES_IV_HSP[],VW_PREMIO_IV[[#This Row],[Col Valor]],1),"")</f>
        <v/>
      </c>
      <c r="AB165" s="35" t="str">
        <f>IF(VW_PREMIO_IV[[#This Row],[EQUIPE]]="Misto (EMH)",VLOOKUP(VW_PREMIO_IV[[#This Row],[COBERTURA]],VALORES_IV_EMH[],VW_PREMIO_IV[[#This Row],[Col Valor]],1),"")</f>
        <v/>
      </c>
      <c r="AC165" s="35">
        <f>VW_PREMIO_IV[[#This Row],[PREMIO]]-SUM(VW_PREMIO_IV[[#This Row],[Check Gerente]:[Check EMH]])</f>
        <v>0</v>
      </c>
    </row>
    <row r="166" spans="1:29" x14ac:dyDescent="0.25">
      <c r="A166" s="6" t="s">
        <v>368</v>
      </c>
      <c r="B166" s="6" t="s">
        <v>318</v>
      </c>
      <c r="C166" s="6" t="s">
        <v>10</v>
      </c>
      <c r="D166" s="6" t="s">
        <v>190</v>
      </c>
      <c r="E166" s="4">
        <v>0</v>
      </c>
      <c r="F166" s="6" t="s">
        <v>369</v>
      </c>
      <c r="G166" s="6" t="s">
        <v>474</v>
      </c>
      <c r="H166" s="4">
        <v>2021</v>
      </c>
      <c r="I166" s="4">
        <v>2</v>
      </c>
      <c r="J166" s="6" t="s">
        <v>469</v>
      </c>
      <c r="K166" s="4">
        <v>5</v>
      </c>
      <c r="L166" s="6" t="s">
        <v>475</v>
      </c>
      <c r="M166" s="6" t="s">
        <v>476</v>
      </c>
      <c r="N166" s="6" t="s">
        <v>410</v>
      </c>
      <c r="O166" s="4">
        <v>4</v>
      </c>
      <c r="P166" s="6" t="s">
        <v>472</v>
      </c>
      <c r="Q166" s="4">
        <v>11</v>
      </c>
      <c r="R166" s="6" t="s">
        <v>477</v>
      </c>
      <c r="S166" s="4" t="b">
        <v>0</v>
      </c>
      <c r="T166" s="56">
        <v>3866813.52</v>
      </c>
      <c r="U166" s="56">
        <v>699688.31</v>
      </c>
      <c r="V166" s="38">
        <v>0.18099999999999999</v>
      </c>
      <c r="W166" s="35">
        <v>0</v>
      </c>
      <c r="X166" s="42">
        <f>VLOOKUP(VW_PREMIO_IV[[#This Row],[TIPO]],$AL$5:$AM$16,2,0)</f>
        <v>11</v>
      </c>
      <c r="Y166" s="35">
        <f>IF(VW_PREMIO_IV[[#This Row],[EQUIPE]]="Gerentes",VLOOKUP(VW_PREMIO_IV[[#This Row],[COBERTURA]],VALORES_IV_GER[],VW_PREMIO_IV[[#This Row],[Col Valor]],1),"")</f>
        <v>0</v>
      </c>
      <c r="Z166" s="35" t="str">
        <f>IF(VW_PREMIO_IV[[#This Row],[EQUIPE]]="Especialidade (ESP)",VLOOKUP(VW_PREMIO_IV[[#This Row],[COBERTURA]],VALORES_IV_ESP[],VW_PREMIO_IV[[#This Row],[Col Valor]],1),"")</f>
        <v/>
      </c>
      <c r="AA166" s="35" t="str">
        <f>IF(VW_PREMIO_IV[[#This Row],[EQUIPE]]="Hospitalar (HSP)",VLOOKUP(VW_PREMIO_IV[[#This Row],[COBERTURA]],VALORES_IV_HSP[],VW_PREMIO_IV[[#This Row],[Col Valor]],1),"")</f>
        <v/>
      </c>
      <c r="AB166" s="35" t="str">
        <f>IF(VW_PREMIO_IV[[#This Row],[EQUIPE]]="Misto (EMH)",VLOOKUP(VW_PREMIO_IV[[#This Row],[COBERTURA]],VALORES_IV_EMH[],VW_PREMIO_IV[[#This Row],[Col Valor]],1),"")</f>
        <v/>
      </c>
      <c r="AC166" s="35">
        <f>VW_PREMIO_IV[[#This Row],[PREMIO]]-SUM(VW_PREMIO_IV[[#This Row],[Check Gerente]:[Check EMH]])</f>
        <v>0</v>
      </c>
    </row>
    <row r="167" spans="1:29" x14ac:dyDescent="0.25">
      <c r="A167" s="6" t="s">
        <v>368</v>
      </c>
      <c r="B167" s="6" t="s">
        <v>317</v>
      </c>
      <c r="C167" s="6" t="s">
        <v>12</v>
      </c>
      <c r="D167" s="6" t="s">
        <v>193</v>
      </c>
      <c r="E167" s="4">
        <v>0</v>
      </c>
      <c r="F167" s="6" t="s">
        <v>369</v>
      </c>
      <c r="G167" s="6" t="s">
        <v>474</v>
      </c>
      <c r="H167" s="4">
        <v>2021</v>
      </c>
      <c r="I167" s="4">
        <v>2</v>
      </c>
      <c r="J167" s="6" t="s">
        <v>469</v>
      </c>
      <c r="K167" s="4">
        <v>5</v>
      </c>
      <c r="L167" s="6" t="s">
        <v>475</v>
      </c>
      <c r="M167" s="6" t="s">
        <v>476</v>
      </c>
      <c r="N167" s="6" t="s">
        <v>410</v>
      </c>
      <c r="O167" s="4">
        <v>4</v>
      </c>
      <c r="P167" s="6" t="s">
        <v>472</v>
      </c>
      <c r="Q167" s="4">
        <v>11</v>
      </c>
      <c r="R167" s="6" t="s">
        <v>477</v>
      </c>
      <c r="S167" s="4" t="b">
        <v>0</v>
      </c>
      <c r="T167" s="56">
        <v>2257954.31</v>
      </c>
      <c r="U167" s="56">
        <v>95621.48</v>
      </c>
      <c r="V167" s="38">
        <v>4.2000000000000003E-2</v>
      </c>
      <c r="W167" s="35">
        <v>0</v>
      </c>
      <c r="X167" s="42">
        <f>VLOOKUP(VW_PREMIO_IV[[#This Row],[TIPO]],$AL$5:$AM$16,2,0)</f>
        <v>10</v>
      </c>
      <c r="Y167" s="35">
        <f>IF(VW_PREMIO_IV[[#This Row],[EQUIPE]]="Gerentes",VLOOKUP(VW_PREMIO_IV[[#This Row],[COBERTURA]],VALORES_IV_GER[],VW_PREMIO_IV[[#This Row],[Col Valor]],1),"")</f>
        <v>0</v>
      </c>
      <c r="Z167" s="35" t="str">
        <f>IF(VW_PREMIO_IV[[#This Row],[EQUIPE]]="Especialidade (ESP)",VLOOKUP(VW_PREMIO_IV[[#This Row],[COBERTURA]],VALORES_IV_ESP[],VW_PREMIO_IV[[#This Row],[Col Valor]],1),"")</f>
        <v/>
      </c>
      <c r="AA167" s="35" t="str">
        <f>IF(VW_PREMIO_IV[[#This Row],[EQUIPE]]="Hospitalar (HSP)",VLOOKUP(VW_PREMIO_IV[[#This Row],[COBERTURA]],VALORES_IV_HSP[],VW_PREMIO_IV[[#This Row],[Col Valor]],1),"")</f>
        <v/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0</v>
      </c>
    </row>
    <row r="168" spans="1:29" x14ac:dyDescent="0.25">
      <c r="A168" s="6" t="s">
        <v>368</v>
      </c>
      <c r="B168" s="6" t="s">
        <v>317</v>
      </c>
      <c r="C168" s="6" t="s">
        <v>17</v>
      </c>
      <c r="D168" s="6" t="s">
        <v>208</v>
      </c>
      <c r="E168" s="4">
        <v>0</v>
      </c>
      <c r="F168" s="6" t="s">
        <v>369</v>
      </c>
      <c r="G168" s="6" t="s">
        <v>474</v>
      </c>
      <c r="H168" s="4">
        <v>2021</v>
      </c>
      <c r="I168" s="4">
        <v>2</v>
      </c>
      <c r="J168" s="6" t="s">
        <v>469</v>
      </c>
      <c r="K168" s="4">
        <v>5</v>
      </c>
      <c r="L168" s="6" t="s">
        <v>475</v>
      </c>
      <c r="M168" s="6" t="s">
        <v>476</v>
      </c>
      <c r="N168" s="6" t="s">
        <v>410</v>
      </c>
      <c r="O168" s="4">
        <v>4</v>
      </c>
      <c r="P168" s="6" t="s">
        <v>472</v>
      </c>
      <c r="Q168" s="4">
        <v>11</v>
      </c>
      <c r="R168" s="6" t="s">
        <v>477</v>
      </c>
      <c r="S168" s="4" t="b">
        <v>0</v>
      </c>
      <c r="T168" s="56">
        <v>2257954.31</v>
      </c>
      <c r="U168" s="56">
        <v>95621.48</v>
      </c>
      <c r="V168" s="38">
        <v>4.2000000000000003E-2</v>
      </c>
      <c r="W168" s="35">
        <v>0</v>
      </c>
      <c r="X168" s="42">
        <f>VLOOKUP(VW_PREMIO_IV[[#This Row],[TIPO]],$AL$5:$AM$16,2,0)</f>
        <v>10</v>
      </c>
      <c r="Y168" s="35">
        <f>IF(VW_PREMIO_IV[[#This Row],[EQUIPE]]="Gerentes",VLOOKUP(VW_PREMIO_IV[[#This Row],[COBERTURA]],VALORES_IV_GER[],VW_PREMIO_IV[[#This Row],[Col Valor]],1),"")</f>
        <v>0</v>
      </c>
      <c r="Z168" s="35" t="str">
        <f>IF(VW_PREMIO_IV[[#This Row],[EQUIPE]]="Especialidade (ESP)",VLOOKUP(VW_PREMIO_IV[[#This Row],[COBERTURA]],VALORES_IV_ESP[],VW_PREMIO_IV[[#This Row],[Col Valor]],1),"")</f>
        <v/>
      </c>
      <c r="AA168" s="35" t="str">
        <f>IF(VW_PREMIO_IV[[#This Row],[EQUIPE]]="Hospitalar (HSP)",VLOOKUP(VW_PREMIO_IV[[#This Row],[COBERTURA]],VALORES_IV_HSP[],VW_PREMIO_IV[[#This Row],[Col Valor]],1),"")</f>
        <v/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0</v>
      </c>
    </row>
    <row r="169" spans="1:29" x14ac:dyDescent="0.25">
      <c r="A169" s="6" t="s">
        <v>368</v>
      </c>
      <c r="B169" s="6" t="s">
        <v>317</v>
      </c>
      <c r="C169" s="6" t="s">
        <v>10</v>
      </c>
      <c r="D169" s="6" t="s">
        <v>190</v>
      </c>
      <c r="E169" s="4">
        <v>0</v>
      </c>
      <c r="F169" s="6" t="s">
        <v>369</v>
      </c>
      <c r="G169" s="6" t="s">
        <v>474</v>
      </c>
      <c r="H169" s="4">
        <v>2021</v>
      </c>
      <c r="I169" s="4">
        <v>2</v>
      </c>
      <c r="J169" s="6" t="s">
        <v>469</v>
      </c>
      <c r="K169" s="4">
        <v>5</v>
      </c>
      <c r="L169" s="6" t="s">
        <v>475</v>
      </c>
      <c r="M169" s="6" t="s">
        <v>476</v>
      </c>
      <c r="N169" s="6" t="s">
        <v>410</v>
      </c>
      <c r="O169" s="4">
        <v>4</v>
      </c>
      <c r="P169" s="6" t="s">
        <v>472</v>
      </c>
      <c r="Q169" s="4">
        <v>11</v>
      </c>
      <c r="R169" s="6" t="s">
        <v>477</v>
      </c>
      <c r="S169" s="4" t="b">
        <v>0</v>
      </c>
      <c r="T169" s="56">
        <v>2257954.31</v>
      </c>
      <c r="U169" s="56">
        <v>95621.48</v>
      </c>
      <c r="V169" s="38">
        <v>4.2000000000000003E-2</v>
      </c>
      <c r="W169" s="35">
        <v>0</v>
      </c>
      <c r="X169" s="42">
        <f>VLOOKUP(VW_PREMIO_IV[[#This Row],[TIPO]],$AL$5:$AM$16,2,0)</f>
        <v>10</v>
      </c>
      <c r="Y169" s="35">
        <f>IF(VW_PREMIO_IV[[#This Row],[EQUIPE]]="Gerentes",VLOOKUP(VW_PREMIO_IV[[#This Row],[COBERTURA]],VALORES_IV_GER[],VW_PREMIO_IV[[#This Row],[Col Valor]],1),"")</f>
        <v>0</v>
      </c>
      <c r="Z169" s="35" t="str">
        <f>IF(VW_PREMIO_IV[[#This Row],[EQUIPE]]="Especialidade (ESP)",VLOOKUP(VW_PREMIO_IV[[#This Row],[COBERTURA]],VALORES_IV_ESP[],VW_PREMIO_IV[[#This Row],[Col Valor]],1),"")</f>
        <v/>
      </c>
      <c r="AA169" s="35" t="str">
        <f>IF(VW_PREMIO_IV[[#This Row],[EQUIPE]]="Hospitalar (HSP)",VLOOKUP(VW_PREMIO_IV[[#This Row],[COBERTURA]],VALORES_IV_HSP[],VW_PREMIO_IV[[#This Row],[Col Valor]],1),"")</f>
        <v/>
      </c>
      <c r="AB169" s="35" t="str">
        <f>IF(VW_PREMIO_IV[[#This Row],[EQUIPE]]="Misto (EMH)",VLOOKUP(VW_PREMIO_IV[[#This Row],[COBERTURA]],VALORES_IV_EMH[],VW_PREMIO_IV[[#This Row],[Col Valor]],1),"")</f>
        <v/>
      </c>
      <c r="AC169" s="35">
        <f>VW_PREMIO_IV[[#This Row],[PREMIO]]-SUM(VW_PREMIO_IV[[#This Row],[Check Gerente]:[Check EMH]])</f>
        <v>0</v>
      </c>
    </row>
    <row r="170" spans="1:29" x14ac:dyDescent="0.25">
      <c r="A170" s="6" t="s">
        <v>368</v>
      </c>
      <c r="B170" s="6" t="s">
        <v>313</v>
      </c>
      <c r="C170" s="6" t="s">
        <v>12</v>
      </c>
      <c r="D170" s="6" t="s">
        <v>193</v>
      </c>
      <c r="E170" s="4">
        <v>0</v>
      </c>
      <c r="F170" s="6" t="s">
        <v>369</v>
      </c>
      <c r="G170" s="6" t="s">
        <v>474</v>
      </c>
      <c r="H170" s="4">
        <v>2021</v>
      </c>
      <c r="I170" s="4">
        <v>2</v>
      </c>
      <c r="J170" s="6" t="s">
        <v>469</v>
      </c>
      <c r="K170" s="4">
        <v>5</v>
      </c>
      <c r="L170" s="6" t="s">
        <v>475</v>
      </c>
      <c r="M170" s="6" t="s">
        <v>476</v>
      </c>
      <c r="N170" s="6" t="s">
        <v>410</v>
      </c>
      <c r="O170" s="4">
        <v>4</v>
      </c>
      <c r="P170" s="6" t="s">
        <v>472</v>
      </c>
      <c r="Q170" s="4">
        <v>11</v>
      </c>
      <c r="R170" s="6" t="s">
        <v>477</v>
      </c>
      <c r="S170" s="4" t="b">
        <v>0</v>
      </c>
      <c r="T170" s="56">
        <v>555</v>
      </c>
      <c r="U170" s="56">
        <v>181</v>
      </c>
      <c r="V170" s="38">
        <v>0.32600000000000001</v>
      </c>
      <c r="W170" s="35">
        <v>0</v>
      </c>
      <c r="X170" s="42">
        <f>VLOOKUP(VW_PREMIO_IV[[#This Row],[TIPO]],$AL$5:$AM$16,2,0)</f>
        <v>6</v>
      </c>
      <c r="Y170" s="35">
        <f>IF(VW_PREMIO_IV[[#This Row],[EQUIPE]]="Gerentes",VLOOKUP(VW_PREMIO_IV[[#This Row],[COBERTURA]],VALORES_IV_GER[],VW_PREMIO_IV[[#This Row],[Col Valor]],1),"")</f>
        <v>0</v>
      </c>
      <c r="Z170" s="35" t="str">
        <f>IF(VW_PREMIO_IV[[#This Row],[EQUIPE]]="Especialidade (ESP)",VLOOKUP(VW_PREMIO_IV[[#This Row],[COBERTURA]],VALORES_IV_ESP[],VW_PREMIO_IV[[#This Row],[Col Valor]],1),"")</f>
        <v/>
      </c>
      <c r="AA170" s="35" t="str">
        <f>IF(VW_PREMIO_IV[[#This Row],[EQUIPE]]="Hospitalar (HSP)",VLOOKUP(VW_PREMIO_IV[[#This Row],[COBERTURA]],VALORES_IV_HSP[],VW_PREMIO_IV[[#This Row],[Col Valor]],1),"")</f>
        <v/>
      </c>
      <c r="AB170" s="35" t="str">
        <f>IF(VW_PREMIO_IV[[#This Row],[EQUIPE]]="Misto (EMH)",VLOOKUP(VW_PREMIO_IV[[#This Row],[COBERTURA]],VALORES_IV_EMH[],VW_PREMIO_IV[[#This Row],[Col Valor]],1),"")</f>
        <v/>
      </c>
      <c r="AC170" s="35">
        <f>VW_PREMIO_IV[[#This Row],[PREMIO]]-SUM(VW_PREMIO_IV[[#This Row],[Check Gerente]:[Check EMH]])</f>
        <v>0</v>
      </c>
    </row>
    <row r="171" spans="1:29" x14ac:dyDescent="0.25">
      <c r="A171" s="6" t="s">
        <v>368</v>
      </c>
      <c r="B171" s="6" t="s">
        <v>313</v>
      </c>
      <c r="C171" s="6" t="s">
        <v>17</v>
      </c>
      <c r="D171" s="6" t="s">
        <v>208</v>
      </c>
      <c r="E171" s="4">
        <v>0</v>
      </c>
      <c r="F171" s="6" t="s">
        <v>369</v>
      </c>
      <c r="G171" s="6" t="s">
        <v>474</v>
      </c>
      <c r="H171" s="4">
        <v>2021</v>
      </c>
      <c r="I171" s="4">
        <v>2</v>
      </c>
      <c r="J171" s="6" t="s">
        <v>469</v>
      </c>
      <c r="K171" s="4">
        <v>5</v>
      </c>
      <c r="L171" s="6" t="s">
        <v>475</v>
      </c>
      <c r="M171" s="6" t="s">
        <v>476</v>
      </c>
      <c r="N171" s="6" t="s">
        <v>410</v>
      </c>
      <c r="O171" s="4">
        <v>4</v>
      </c>
      <c r="P171" s="6" t="s">
        <v>472</v>
      </c>
      <c r="Q171" s="4">
        <v>11</v>
      </c>
      <c r="R171" s="6" t="s">
        <v>477</v>
      </c>
      <c r="S171" s="4" t="b">
        <v>0</v>
      </c>
      <c r="T171" s="56">
        <v>420</v>
      </c>
      <c r="U171" s="56">
        <v>53</v>
      </c>
      <c r="V171" s="38">
        <v>0.126</v>
      </c>
      <c r="W171" s="35">
        <v>0</v>
      </c>
      <c r="X171" s="42">
        <f>VLOOKUP(VW_PREMIO_IV[[#This Row],[TIPO]],$AL$5:$AM$16,2,0)</f>
        <v>6</v>
      </c>
      <c r="Y171" s="35">
        <f>IF(VW_PREMIO_IV[[#This Row],[EQUIPE]]="Gerentes",VLOOKUP(VW_PREMIO_IV[[#This Row],[COBERTURA]],VALORES_IV_GER[],VW_PREMIO_IV[[#This Row],[Col Valor]],1),"")</f>
        <v>0</v>
      </c>
      <c r="Z171" s="35" t="str">
        <f>IF(VW_PREMIO_IV[[#This Row],[EQUIPE]]="Especialidade (ESP)",VLOOKUP(VW_PREMIO_IV[[#This Row],[COBERTURA]],VALORES_IV_ESP[],VW_PREMIO_IV[[#This Row],[Col Valor]],1),"")</f>
        <v/>
      </c>
      <c r="AA171" s="35" t="str">
        <f>IF(VW_PREMIO_IV[[#This Row],[EQUIPE]]="Hospitalar (HSP)",VLOOKUP(VW_PREMIO_IV[[#This Row],[COBERTURA]],VALORES_IV_HSP[],VW_PREMIO_IV[[#This Row],[Col Valor]],1),"")</f>
        <v/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0</v>
      </c>
    </row>
    <row r="172" spans="1:29" x14ac:dyDescent="0.25">
      <c r="A172" s="6" t="s">
        <v>368</v>
      </c>
      <c r="B172" s="6" t="s">
        <v>313</v>
      </c>
      <c r="C172" s="6" t="s">
        <v>10</v>
      </c>
      <c r="D172" s="6" t="s">
        <v>190</v>
      </c>
      <c r="E172" s="4">
        <v>0</v>
      </c>
      <c r="F172" s="6" t="s">
        <v>369</v>
      </c>
      <c r="G172" s="6" t="s">
        <v>474</v>
      </c>
      <c r="H172" s="4">
        <v>2021</v>
      </c>
      <c r="I172" s="4">
        <v>2</v>
      </c>
      <c r="J172" s="6" t="s">
        <v>469</v>
      </c>
      <c r="K172" s="4">
        <v>5</v>
      </c>
      <c r="L172" s="6" t="s">
        <v>475</v>
      </c>
      <c r="M172" s="6" t="s">
        <v>476</v>
      </c>
      <c r="N172" s="6" t="s">
        <v>410</v>
      </c>
      <c r="O172" s="4">
        <v>4</v>
      </c>
      <c r="P172" s="6" t="s">
        <v>472</v>
      </c>
      <c r="Q172" s="4">
        <v>11</v>
      </c>
      <c r="R172" s="6" t="s">
        <v>477</v>
      </c>
      <c r="S172" s="4" t="b">
        <v>0</v>
      </c>
      <c r="T172" s="56">
        <v>525</v>
      </c>
      <c r="U172" s="56">
        <v>152</v>
      </c>
      <c r="V172" s="38">
        <v>0.28999999999999998</v>
      </c>
      <c r="W172" s="35">
        <v>0</v>
      </c>
      <c r="X172" s="42">
        <f>VLOOKUP(VW_PREMIO_IV[[#This Row],[TIPO]],$AL$5:$AM$16,2,0)</f>
        <v>6</v>
      </c>
      <c r="Y172" s="35">
        <f>IF(VW_PREMIO_IV[[#This Row],[EQUIPE]]="Gerentes",VLOOKUP(VW_PREMIO_IV[[#This Row],[COBERTURA]],VALORES_IV_GER[],VW_PREMIO_IV[[#This Row],[Col Valor]],1),"")</f>
        <v>0</v>
      </c>
      <c r="Z172" s="35" t="str">
        <f>IF(VW_PREMIO_IV[[#This Row],[EQUIPE]]="Especialidade (ESP)",VLOOKUP(VW_PREMIO_IV[[#This Row],[COBERTURA]],VALORES_IV_ESP[],VW_PREMIO_IV[[#This Row],[Col Valor]],1),"")</f>
        <v/>
      </c>
      <c r="AA172" s="35" t="str">
        <f>IF(VW_PREMIO_IV[[#This Row],[EQUIPE]]="Hospitalar (HSP)",VLOOKUP(VW_PREMIO_IV[[#This Row],[COBERTURA]],VALORES_IV_HSP[],VW_PREMIO_IV[[#This Row],[Col Valor]],1),"")</f>
        <v/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0</v>
      </c>
    </row>
    <row r="173" spans="1:29" x14ac:dyDescent="0.25">
      <c r="A173" s="6" t="s">
        <v>368</v>
      </c>
      <c r="B173" s="6" t="s">
        <v>314</v>
      </c>
      <c r="C173" s="6" t="s">
        <v>12</v>
      </c>
      <c r="D173" s="6" t="s">
        <v>193</v>
      </c>
      <c r="E173" s="4">
        <v>0</v>
      </c>
      <c r="F173" s="6" t="s">
        <v>369</v>
      </c>
      <c r="G173" s="6" t="s">
        <v>474</v>
      </c>
      <c r="H173" s="4">
        <v>2021</v>
      </c>
      <c r="I173" s="4">
        <v>2</v>
      </c>
      <c r="J173" s="6" t="s">
        <v>469</v>
      </c>
      <c r="K173" s="4">
        <v>5</v>
      </c>
      <c r="L173" s="6" t="s">
        <v>475</v>
      </c>
      <c r="M173" s="6" t="s">
        <v>476</v>
      </c>
      <c r="N173" s="6" t="s">
        <v>410</v>
      </c>
      <c r="O173" s="4">
        <v>4</v>
      </c>
      <c r="P173" s="6" t="s">
        <v>472</v>
      </c>
      <c r="Q173" s="4">
        <v>11</v>
      </c>
      <c r="R173" s="6" t="s">
        <v>477</v>
      </c>
      <c r="S173" s="4" t="b">
        <v>0</v>
      </c>
      <c r="T173" s="56">
        <v>448</v>
      </c>
      <c r="U173" s="56">
        <v>258</v>
      </c>
      <c r="V173" s="38">
        <v>0.57599999999999996</v>
      </c>
      <c r="W173" s="35">
        <v>0</v>
      </c>
      <c r="X173" s="42">
        <f>VLOOKUP(VW_PREMIO_IV[[#This Row],[TIPO]],$AL$5:$AM$16,2,0)</f>
        <v>5</v>
      </c>
      <c r="Y173" s="35">
        <f>IF(VW_PREMIO_IV[[#This Row],[EQUIPE]]="Gerentes",VLOOKUP(VW_PREMIO_IV[[#This Row],[COBERTURA]],VALORES_IV_GER[],VW_PREMIO_IV[[#This Row],[Col Valor]],1),"")</f>
        <v>0</v>
      </c>
      <c r="Z173" s="35" t="str">
        <f>IF(VW_PREMIO_IV[[#This Row],[EQUIPE]]="Especialidade (ESP)",VLOOKUP(VW_PREMIO_IV[[#This Row],[COBERTURA]],VALORES_IV_ESP[],VW_PREMIO_IV[[#This Row],[Col Valor]],1),"")</f>
        <v/>
      </c>
      <c r="AA173" s="35" t="str">
        <f>IF(VW_PREMIO_IV[[#This Row],[EQUIPE]]="Hospitalar (HSP)",VLOOKUP(VW_PREMIO_IV[[#This Row],[COBERTURA]],VALORES_IV_HSP[],VW_PREMIO_IV[[#This Row],[Col Valor]],1),"")</f>
        <v/>
      </c>
      <c r="AB173" s="35" t="str">
        <f>IF(VW_PREMIO_IV[[#This Row],[EQUIPE]]="Misto (EMH)",VLOOKUP(VW_PREMIO_IV[[#This Row],[COBERTURA]],VALORES_IV_EMH[],VW_PREMIO_IV[[#This Row],[Col Valor]],1),"")</f>
        <v/>
      </c>
      <c r="AC173" s="35">
        <f>VW_PREMIO_IV[[#This Row],[PREMIO]]-SUM(VW_PREMIO_IV[[#This Row],[Check Gerente]:[Check EMH]])</f>
        <v>0</v>
      </c>
    </row>
    <row r="174" spans="1:29" x14ac:dyDescent="0.25">
      <c r="A174" s="6" t="s">
        <v>368</v>
      </c>
      <c r="B174" s="6" t="s">
        <v>314</v>
      </c>
      <c r="C174" s="6" t="s">
        <v>17</v>
      </c>
      <c r="D174" s="6" t="s">
        <v>208</v>
      </c>
      <c r="E174" s="4">
        <v>0</v>
      </c>
      <c r="F174" s="6" t="s">
        <v>369</v>
      </c>
      <c r="G174" s="6" t="s">
        <v>474</v>
      </c>
      <c r="H174" s="4">
        <v>2021</v>
      </c>
      <c r="I174" s="4">
        <v>2</v>
      </c>
      <c r="J174" s="6" t="s">
        <v>469</v>
      </c>
      <c r="K174" s="4">
        <v>5</v>
      </c>
      <c r="L174" s="6" t="s">
        <v>475</v>
      </c>
      <c r="M174" s="6" t="s">
        <v>476</v>
      </c>
      <c r="N174" s="6" t="s">
        <v>410</v>
      </c>
      <c r="O174" s="4">
        <v>4</v>
      </c>
      <c r="P174" s="6" t="s">
        <v>472</v>
      </c>
      <c r="Q174" s="4">
        <v>11</v>
      </c>
      <c r="R174" s="6" t="s">
        <v>477</v>
      </c>
      <c r="S174" s="4" t="b">
        <v>0</v>
      </c>
      <c r="T174" s="56">
        <v>560</v>
      </c>
      <c r="U174" s="56">
        <v>86</v>
      </c>
      <c r="V174" s="38">
        <v>0.154</v>
      </c>
      <c r="W174" s="35">
        <v>0</v>
      </c>
      <c r="X174" s="42">
        <f>VLOOKUP(VW_PREMIO_IV[[#This Row],[TIPO]],$AL$5:$AM$16,2,0)</f>
        <v>5</v>
      </c>
      <c r="Y174" s="35">
        <f>IF(VW_PREMIO_IV[[#This Row],[EQUIPE]]="Gerentes",VLOOKUP(VW_PREMIO_IV[[#This Row],[COBERTURA]],VALORES_IV_GER[],VW_PREMIO_IV[[#This Row],[Col Valor]],1),"")</f>
        <v>0</v>
      </c>
      <c r="Z174" s="35" t="str">
        <f>IF(VW_PREMIO_IV[[#This Row],[EQUIPE]]="Especialidade (ESP)",VLOOKUP(VW_PREMIO_IV[[#This Row],[COBERTURA]],VALORES_IV_ESP[],VW_PREMIO_IV[[#This Row],[Col Valor]],1),"")</f>
        <v/>
      </c>
      <c r="AA174" s="35" t="str">
        <f>IF(VW_PREMIO_IV[[#This Row],[EQUIPE]]="Hospitalar (HSP)",VLOOKUP(VW_PREMIO_IV[[#This Row],[COBERTURA]],VALORES_IV_HSP[],VW_PREMIO_IV[[#This Row],[Col Valor]],1),"")</f>
        <v/>
      </c>
      <c r="AB174" s="35" t="str">
        <f>IF(VW_PREMIO_IV[[#This Row],[EQUIPE]]="Misto (EMH)",VLOOKUP(VW_PREMIO_IV[[#This Row],[COBERTURA]],VALORES_IV_EMH[],VW_PREMIO_IV[[#This Row],[Col Valor]],1),"")</f>
        <v/>
      </c>
      <c r="AC174" s="35">
        <f>VW_PREMIO_IV[[#This Row],[PREMIO]]-SUM(VW_PREMIO_IV[[#This Row],[Check Gerente]:[Check EMH]])</f>
        <v>0</v>
      </c>
    </row>
    <row r="175" spans="1:29" x14ac:dyDescent="0.25">
      <c r="A175" s="6" t="s">
        <v>368</v>
      </c>
      <c r="B175" s="6" t="s">
        <v>314</v>
      </c>
      <c r="C175" s="6" t="s">
        <v>10</v>
      </c>
      <c r="D175" s="6" t="s">
        <v>190</v>
      </c>
      <c r="E175" s="4">
        <v>0</v>
      </c>
      <c r="F175" s="6" t="s">
        <v>369</v>
      </c>
      <c r="G175" s="6" t="s">
        <v>474</v>
      </c>
      <c r="H175" s="4">
        <v>2021</v>
      </c>
      <c r="I175" s="4">
        <v>2</v>
      </c>
      <c r="J175" s="6" t="s">
        <v>469</v>
      </c>
      <c r="K175" s="4">
        <v>5</v>
      </c>
      <c r="L175" s="6" t="s">
        <v>475</v>
      </c>
      <c r="M175" s="6" t="s">
        <v>476</v>
      </c>
      <c r="N175" s="6" t="s">
        <v>410</v>
      </c>
      <c r="O175" s="4">
        <v>4</v>
      </c>
      <c r="P175" s="6" t="s">
        <v>472</v>
      </c>
      <c r="Q175" s="4">
        <v>11</v>
      </c>
      <c r="R175" s="6" t="s">
        <v>477</v>
      </c>
      <c r="S175" s="4" t="b">
        <v>0</v>
      </c>
      <c r="T175" s="56">
        <v>392</v>
      </c>
      <c r="U175" s="56">
        <v>130</v>
      </c>
      <c r="V175" s="38">
        <v>0.33200000000000002</v>
      </c>
      <c r="W175" s="35">
        <v>0</v>
      </c>
      <c r="X175" s="42">
        <f>VLOOKUP(VW_PREMIO_IV[[#This Row],[TIPO]],$AL$5:$AM$16,2,0)</f>
        <v>5</v>
      </c>
      <c r="Y175" s="35">
        <f>IF(VW_PREMIO_IV[[#This Row],[EQUIPE]]="Gerentes",VLOOKUP(VW_PREMIO_IV[[#This Row],[COBERTURA]],VALORES_IV_GER[],VW_PREMIO_IV[[#This Row],[Col Valor]],1),"")</f>
        <v>0</v>
      </c>
      <c r="Z175" s="35" t="str">
        <f>IF(VW_PREMIO_IV[[#This Row],[EQUIPE]]="Especialidade (ESP)",VLOOKUP(VW_PREMIO_IV[[#This Row],[COBERTURA]],VALORES_IV_ESP[],VW_PREMIO_IV[[#This Row],[Col Valor]],1),"")</f>
        <v/>
      </c>
      <c r="AA175" s="35" t="str">
        <f>IF(VW_PREMIO_IV[[#This Row],[EQUIPE]]="Hospitalar (HSP)",VLOOKUP(VW_PREMIO_IV[[#This Row],[COBERTURA]],VALORES_IV_HSP[],VW_PREMIO_IV[[#This Row],[Col Valor]],1),"")</f>
        <v/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0</v>
      </c>
    </row>
    <row r="176" spans="1:29" x14ac:dyDescent="0.25">
      <c r="A176" s="6" t="s">
        <v>368</v>
      </c>
      <c r="B176" s="6" t="s">
        <v>315</v>
      </c>
      <c r="C176" s="6" t="s">
        <v>12</v>
      </c>
      <c r="D176" s="6" t="s">
        <v>193</v>
      </c>
      <c r="E176" s="4">
        <v>0</v>
      </c>
      <c r="F176" s="6" t="s">
        <v>369</v>
      </c>
      <c r="G176" s="6" t="s">
        <v>474</v>
      </c>
      <c r="H176" s="4">
        <v>2021</v>
      </c>
      <c r="I176" s="4">
        <v>2</v>
      </c>
      <c r="J176" s="6" t="s">
        <v>469</v>
      </c>
      <c r="K176" s="4">
        <v>5</v>
      </c>
      <c r="L176" s="6" t="s">
        <v>475</v>
      </c>
      <c r="M176" s="6" t="s">
        <v>476</v>
      </c>
      <c r="N176" s="6" t="s">
        <v>410</v>
      </c>
      <c r="O176" s="4">
        <v>4</v>
      </c>
      <c r="P176" s="6" t="s">
        <v>472</v>
      </c>
      <c r="Q176" s="4">
        <v>11</v>
      </c>
      <c r="R176" s="6" t="s">
        <v>477</v>
      </c>
      <c r="S176" s="4" t="b">
        <v>0</v>
      </c>
      <c r="T176" s="56">
        <v>150</v>
      </c>
      <c r="U176" s="56">
        <v>0</v>
      </c>
      <c r="V176" s="38">
        <v>0</v>
      </c>
      <c r="W176" s="35">
        <v>0</v>
      </c>
      <c r="X176" s="42">
        <f>VLOOKUP(VW_PREMIO_IV[[#This Row],[TIPO]],$AL$5:$AM$16,2,0)</f>
        <v>4</v>
      </c>
      <c r="Y176" s="35">
        <f>IF(VW_PREMIO_IV[[#This Row],[EQUIPE]]="Gerentes",VLOOKUP(VW_PREMIO_IV[[#This Row],[COBERTURA]],VALORES_IV_GER[],VW_PREMIO_IV[[#This Row],[Col Valor]],1),"")</f>
        <v>0</v>
      </c>
      <c r="Z176" s="35" t="str">
        <f>IF(VW_PREMIO_IV[[#This Row],[EQUIPE]]="Especialidade (ESP)",VLOOKUP(VW_PREMIO_IV[[#This Row],[COBERTURA]],VALORES_IV_ESP[],VW_PREMIO_IV[[#This Row],[Col Valor]],1),"")</f>
        <v/>
      </c>
      <c r="AA176" s="35" t="str">
        <f>IF(VW_PREMIO_IV[[#This Row],[EQUIPE]]="Hospitalar (HSP)",VLOOKUP(VW_PREMIO_IV[[#This Row],[COBERTURA]],VALORES_IV_HSP[],VW_PREMIO_IV[[#This Row],[Col Valor]],1),"")</f>
        <v/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0</v>
      </c>
    </row>
    <row r="177" spans="1:29" x14ac:dyDescent="0.25">
      <c r="A177" s="6" t="s">
        <v>368</v>
      </c>
      <c r="B177" s="6" t="s">
        <v>315</v>
      </c>
      <c r="C177" s="6" t="s">
        <v>17</v>
      </c>
      <c r="D177" s="6" t="s">
        <v>208</v>
      </c>
      <c r="E177" s="4">
        <v>0</v>
      </c>
      <c r="F177" s="6" t="s">
        <v>369</v>
      </c>
      <c r="G177" s="6" t="s">
        <v>474</v>
      </c>
      <c r="H177" s="4">
        <v>2021</v>
      </c>
      <c r="I177" s="4">
        <v>2</v>
      </c>
      <c r="J177" s="6" t="s">
        <v>469</v>
      </c>
      <c r="K177" s="4">
        <v>5</v>
      </c>
      <c r="L177" s="6" t="s">
        <v>475</v>
      </c>
      <c r="M177" s="6" t="s">
        <v>476</v>
      </c>
      <c r="N177" s="6" t="s">
        <v>410</v>
      </c>
      <c r="O177" s="4">
        <v>4</v>
      </c>
      <c r="P177" s="6" t="s">
        <v>472</v>
      </c>
      <c r="Q177" s="4">
        <v>11</v>
      </c>
      <c r="R177" s="6" t="s">
        <v>477</v>
      </c>
      <c r="S177" s="4" t="b">
        <v>0</v>
      </c>
      <c r="T177" s="56">
        <v>225</v>
      </c>
      <c r="U177" s="56">
        <v>146</v>
      </c>
      <c r="V177" s="38">
        <v>0.64900000000000002</v>
      </c>
      <c r="W177" s="35">
        <v>0</v>
      </c>
      <c r="X177" s="42">
        <f>VLOOKUP(VW_PREMIO_IV[[#This Row],[TIPO]],$AL$5:$AM$16,2,0)</f>
        <v>4</v>
      </c>
      <c r="Y177" s="35">
        <f>IF(VW_PREMIO_IV[[#This Row],[EQUIPE]]="Gerentes",VLOOKUP(VW_PREMIO_IV[[#This Row],[COBERTURA]],VALORES_IV_GER[],VW_PREMIO_IV[[#This Row],[Col Valor]],1),"")</f>
        <v>0</v>
      </c>
      <c r="Z177" s="35" t="str">
        <f>IF(VW_PREMIO_IV[[#This Row],[EQUIPE]]="Especialidade (ESP)",VLOOKUP(VW_PREMIO_IV[[#This Row],[COBERTURA]],VALORES_IV_ESP[],VW_PREMIO_IV[[#This Row],[Col Valor]],1),"")</f>
        <v/>
      </c>
      <c r="AA177" s="35" t="str">
        <f>IF(VW_PREMIO_IV[[#This Row],[EQUIPE]]="Hospitalar (HSP)",VLOOKUP(VW_PREMIO_IV[[#This Row],[COBERTURA]],VALORES_IV_HSP[],VW_PREMIO_IV[[#This Row],[Col Valor]],1),"")</f>
        <v/>
      </c>
      <c r="AB177" s="35" t="str">
        <f>IF(VW_PREMIO_IV[[#This Row],[EQUIPE]]="Misto (EMH)",VLOOKUP(VW_PREMIO_IV[[#This Row],[COBERTURA]],VALORES_IV_EMH[],VW_PREMIO_IV[[#This Row],[Col Valor]],1),"")</f>
        <v/>
      </c>
      <c r="AC177" s="35">
        <f>VW_PREMIO_IV[[#This Row],[PREMIO]]-SUM(VW_PREMIO_IV[[#This Row],[Check Gerente]:[Check EMH]])</f>
        <v>0</v>
      </c>
    </row>
    <row r="178" spans="1:29" x14ac:dyDescent="0.25">
      <c r="A178" s="6" t="s">
        <v>368</v>
      </c>
      <c r="B178" s="6" t="s">
        <v>315</v>
      </c>
      <c r="C178" s="6" t="s">
        <v>10</v>
      </c>
      <c r="D178" s="6" t="s">
        <v>190</v>
      </c>
      <c r="E178" s="4">
        <v>0</v>
      </c>
      <c r="F178" s="6" t="s">
        <v>369</v>
      </c>
      <c r="G178" s="6" t="s">
        <v>474</v>
      </c>
      <c r="H178" s="4">
        <v>2021</v>
      </c>
      <c r="I178" s="4">
        <v>2</v>
      </c>
      <c r="J178" s="6" t="s">
        <v>469</v>
      </c>
      <c r="K178" s="4">
        <v>5</v>
      </c>
      <c r="L178" s="6" t="s">
        <v>475</v>
      </c>
      <c r="M178" s="6" t="s">
        <v>476</v>
      </c>
      <c r="N178" s="6" t="s">
        <v>410</v>
      </c>
      <c r="O178" s="4">
        <v>4</v>
      </c>
      <c r="P178" s="6" t="s">
        <v>472</v>
      </c>
      <c r="Q178" s="4">
        <v>11</v>
      </c>
      <c r="R178" s="6" t="s">
        <v>477</v>
      </c>
      <c r="S178" s="4" t="b">
        <v>0</v>
      </c>
      <c r="T178" s="56">
        <v>375</v>
      </c>
      <c r="U178" s="56">
        <v>10</v>
      </c>
      <c r="V178" s="38">
        <v>2.7E-2</v>
      </c>
      <c r="W178" s="35">
        <v>0</v>
      </c>
      <c r="X178" s="42">
        <f>VLOOKUP(VW_PREMIO_IV[[#This Row],[TIPO]],$AL$5:$AM$16,2,0)</f>
        <v>4</v>
      </c>
      <c r="Y178" s="35">
        <f>IF(VW_PREMIO_IV[[#This Row],[EQUIPE]]="Gerentes",VLOOKUP(VW_PREMIO_IV[[#This Row],[COBERTURA]],VALORES_IV_GER[],VW_PREMIO_IV[[#This Row],[Col Valor]],1),"")</f>
        <v>0</v>
      </c>
      <c r="Z178" s="35" t="str">
        <f>IF(VW_PREMIO_IV[[#This Row],[EQUIPE]]="Especialidade (ESP)",VLOOKUP(VW_PREMIO_IV[[#This Row],[COBERTURA]],VALORES_IV_ESP[],VW_PREMIO_IV[[#This Row],[Col Valor]],1),"")</f>
        <v/>
      </c>
      <c r="AA178" s="35" t="str">
        <f>IF(VW_PREMIO_IV[[#This Row],[EQUIPE]]="Hospitalar (HSP)",VLOOKUP(VW_PREMIO_IV[[#This Row],[COBERTURA]],VALORES_IV_HSP[],VW_PREMIO_IV[[#This Row],[Col Valor]],1),"")</f>
        <v/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0</v>
      </c>
    </row>
    <row r="179" spans="1:29" x14ac:dyDescent="0.25">
      <c r="A179" s="6" t="s">
        <v>370</v>
      </c>
      <c r="B179" s="6" t="s">
        <v>319</v>
      </c>
      <c r="C179" s="6" t="s">
        <v>9</v>
      </c>
      <c r="D179" s="6" t="s">
        <v>189</v>
      </c>
      <c r="E179" s="4">
        <v>20</v>
      </c>
      <c r="F179" s="6" t="s">
        <v>191</v>
      </c>
      <c r="G179" s="6" t="s">
        <v>474</v>
      </c>
      <c r="H179" s="4">
        <v>2021</v>
      </c>
      <c r="I179" s="4">
        <v>2</v>
      </c>
      <c r="J179" s="6" t="s">
        <v>469</v>
      </c>
      <c r="K179" s="4">
        <v>5</v>
      </c>
      <c r="L179" s="6" t="s">
        <v>475</v>
      </c>
      <c r="M179" s="6" t="s">
        <v>476</v>
      </c>
      <c r="N179" s="6" t="s">
        <v>410</v>
      </c>
      <c r="O179" s="4">
        <v>4</v>
      </c>
      <c r="P179" s="6" t="s">
        <v>472</v>
      </c>
      <c r="Q179" s="4">
        <v>11</v>
      </c>
      <c r="R179" s="6" t="s">
        <v>477</v>
      </c>
      <c r="S179" s="4" t="b">
        <v>0</v>
      </c>
      <c r="T179" s="56">
        <v>3809418.24</v>
      </c>
      <c r="U179" s="56">
        <v>308482.71999999997</v>
      </c>
      <c r="V179" s="38">
        <v>8.1000000000000003E-2</v>
      </c>
      <c r="W179" s="35">
        <v>0</v>
      </c>
      <c r="X179" s="42">
        <f>VLOOKUP(VW_PREMIO_IV[[#This Row],[TIPO]],$AL$5:$AM$16,2,0)</f>
        <v>9</v>
      </c>
      <c r="Y179" s="35" t="str">
        <f>IF(VW_PREMIO_IV[[#This Row],[EQUIPE]]="Gerentes",VLOOKUP(VW_PREMIO_IV[[#This Row],[COBERTURA]],VALORES_IV_GER[],VW_PREMIO_IV[[#This Row],[Col Valor]],1),"")</f>
        <v/>
      </c>
      <c r="Z179" s="35" t="str">
        <f>IF(VW_PREMIO_IV[[#This Row],[EQUIPE]]="Especialidade (ESP)",VLOOKUP(VW_PREMIO_IV[[#This Row],[COBERTURA]],VALORES_IV_ESP[],VW_PREMIO_IV[[#This Row],[Col Valor]],1),"")</f>
        <v/>
      </c>
      <c r="AA179" s="35">
        <f>IF(VW_PREMIO_IV[[#This Row],[EQUIPE]]="Hospitalar (HSP)",VLOOKUP(VW_PREMIO_IV[[#This Row],[COBERTURA]],VALORES_IV_HSP[],VW_PREMIO_IV[[#This Row],[Col Valor]],1),"")</f>
        <v>0</v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0</v>
      </c>
    </row>
    <row r="180" spans="1:29" x14ac:dyDescent="0.25">
      <c r="A180" s="6" t="s">
        <v>370</v>
      </c>
      <c r="B180" s="6" t="s">
        <v>319</v>
      </c>
      <c r="C180" s="6" t="s">
        <v>11</v>
      </c>
      <c r="D180" s="6" t="s">
        <v>192</v>
      </c>
      <c r="E180" s="4">
        <v>20</v>
      </c>
      <c r="F180" s="6" t="s">
        <v>191</v>
      </c>
      <c r="G180" s="6" t="s">
        <v>474</v>
      </c>
      <c r="H180" s="4">
        <v>2021</v>
      </c>
      <c r="I180" s="4">
        <v>2</v>
      </c>
      <c r="J180" s="6" t="s">
        <v>469</v>
      </c>
      <c r="K180" s="4">
        <v>5</v>
      </c>
      <c r="L180" s="6" t="s">
        <v>475</v>
      </c>
      <c r="M180" s="6" t="s">
        <v>476</v>
      </c>
      <c r="N180" s="6" t="s">
        <v>410</v>
      </c>
      <c r="O180" s="4">
        <v>4</v>
      </c>
      <c r="P180" s="6" t="s">
        <v>472</v>
      </c>
      <c r="Q180" s="4">
        <v>11</v>
      </c>
      <c r="R180" s="6" t="s">
        <v>477</v>
      </c>
      <c r="S180" s="4" t="b">
        <v>0</v>
      </c>
      <c r="T180" s="56">
        <v>3809418.24</v>
      </c>
      <c r="U180" s="56">
        <v>308482.71999999997</v>
      </c>
      <c r="V180" s="38">
        <v>8.1000000000000003E-2</v>
      </c>
      <c r="W180" s="35">
        <v>0</v>
      </c>
      <c r="X180" s="42">
        <f>VLOOKUP(VW_PREMIO_IV[[#This Row],[TIPO]],$AL$5:$AM$16,2,0)</f>
        <v>9</v>
      </c>
      <c r="Y180" s="35" t="str">
        <f>IF(VW_PREMIO_IV[[#This Row],[EQUIPE]]="Gerentes",VLOOKUP(VW_PREMIO_IV[[#This Row],[COBERTURA]],VALORES_IV_GER[],VW_PREMIO_IV[[#This Row],[Col Valor]],1),"")</f>
        <v/>
      </c>
      <c r="Z180" s="35" t="str">
        <f>IF(VW_PREMIO_IV[[#This Row],[EQUIPE]]="Especialidade (ESP)",VLOOKUP(VW_PREMIO_IV[[#This Row],[COBERTURA]],VALORES_IV_ESP[],VW_PREMIO_IV[[#This Row],[Col Valor]],1),"")</f>
        <v/>
      </c>
      <c r="AA180" s="35">
        <f>IF(VW_PREMIO_IV[[#This Row],[EQUIPE]]="Hospitalar (HSP)",VLOOKUP(VW_PREMIO_IV[[#This Row],[COBERTURA]],VALORES_IV_HSP[],VW_PREMIO_IV[[#This Row],[Col Valor]],1),"")</f>
        <v>0</v>
      </c>
      <c r="AB180" s="35" t="str">
        <f>IF(VW_PREMIO_IV[[#This Row],[EQUIPE]]="Misto (EMH)",VLOOKUP(VW_PREMIO_IV[[#This Row],[COBERTURA]],VALORES_IV_EMH[],VW_PREMIO_IV[[#This Row],[Col Valor]],1),"")</f>
        <v/>
      </c>
      <c r="AC180" s="35">
        <f>VW_PREMIO_IV[[#This Row],[PREMIO]]-SUM(VW_PREMIO_IV[[#This Row],[Check Gerente]:[Check EMH]])</f>
        <v>0</v>
      </c>
    </row>
    <row r="181" spans="1:29" x14ac:dyDescent="0.25">
      <c r="A181" s="6" t="s">
        <v>370</v>
      </c>
      <c r="B181" s="6" t="s">
        <v>319</v>
      </c>
      <c r="C181" s="6" t="s">
        <v>13</v>
      </c>
      <c r="D181" s="6" t="s">
        <v>194</v>
      </c>
      <c r="E181" s="4">
        <v>20</v>
      </c>
      <c r="F181" s="6" t="s">
        <v>191</v>
      </c>
      <c r="G181" s="6" t="s">
        <v>474</v>
      </c>
      <c r="H181" s="4">
        <v>2021</v>
      </c>
      <c r="I181" s="4">
        <v>2</v>
      </c>
      <c r="J181" s="6" t="s">
        <v>469</v>
      </c>
      <c r="K181" s="4">
        <v>5</v>
      </c>
      <c r="L181" s="6" t="s">
        <v>475</v>
      </c>
      <c r="M181" s="6" t="s">
        <v>476</v>
      </c>
      <c r="N181" s="6" t="s">
        <v>410</v>
      </c>
      <c r="O181" s="4">
        <v>4</v>
      </c>
      <c r="P181" s="6" t="s">
        <v>472</v>
      </c>
      <c r="Q181" s="4">
        <v>11</v>
      </c>
      <c r="R181" s="6" t="s">
        <v>477</v>
      </c>
      <c r="S181" s="4" t="b">
        <v>0</v>
      </c>
      <c r="T181" s="56">
        <v>3809418.24</v>
      </c>
      <c r="U181" s="56">
        <v>308482.71999999997</v>
      </c>
      <c r="V181" s="38">
        <v>8.1000000000000003E-2</v>
      </c>
      <c r="W181" s="35">
        <v>0</v>
      </c>
      <c r="X181" s="42">
        <f>VLOOKUP(VW_PREMIO_IV[[#This Row],[TIPO]],$AL$5:$AM$16,2,0)</f>
        <v>9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0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0</v>
      </c>
    </row>
    <row r="182" spans="1:29" x14ac:dyDescent="0.25">
      <c r="A182" s="6" t="s">
        <v>370</v>
      </c>
      <c r="B182" s="6" t="s">
        <v>319</v>
      </c>
      <c r="C182" s="6" t="s">
        <v>28</v>
      </c>
      <c r="D182" s="6" t="s">
        <v>195</v>
      </c>
      <c r="E182" s="4">
        <v>10</v>
      </c>
      <c r="F182" s="6" t="s">
        <v>196</v>
      </c>
      <c r="G182" s="6" t="s">
        <v>474</v>
      </c>
      <c r="H182" s="4">
        <v>2021</v>
      </c>
      <c r="I182" s="4">
        <v>2</v>
      </c>
      <c r="J182" s="6" t="s">
        <v>469</v>
      </c>
      <c r="K182" s="4">
        <v>5</v>
      </c>
      <c r="L182" s="6" t="s">
        <v>475</v>
      </c>
      <c r="M182" s="6" t="s">
        <v>476</v>
      </c>
      <c r="N182" s="6" t="s">
        <v>410</v>
      </c>
      <c r="O182" s="4">
        <v>4</v>
      </c>
      <c r="P182" s="6" t="s">
        <v>472</v>
      </c>
      <c r="Q182" s="4">
        <v>11</v>
      </c>
      <c r="R182" s="6" t="s">
        <v>477</v>
      </c>
      <c r="S182" s="4" t="b">
        <v>0</v>
      </c>
      <c r="T182" s="56">
        <v>3809418.24</v>
      </c>
      <c r="U182" s="56">
        <v>308482.71999999997</v>
      </c>
      <c r="V182" s="38">
        <v>8.1000000000000003E-2</v>
      </c>
      <c r="W182" s="35">
        <v>0</v>
      </c>
      <c r="X182" s="42">
        <f>VLOOKUP(VW_PREMIO_IV[[#This Row],[TIPO]],$AL$5:$AM$16,2,0)</f>
        <v>9</v>
      </c>
      <c r="Y182" s="35" t="str">
        <f>IF(VW_PREMIO_IV[[#This Row],[EQUIPE]]="Gerentes",VLOOKUP(VW_PREMIO_IV[[#This Row],[COBERTURA]],VALORES_IV_GER[],VW_PREMIO_IV[[#This Row],[Col Valor]],1),"")</f>
        <v/>
      </c>
      <c r="Z182" s="35">
        <f>IF(VW_PREMIO_IV[[#This Row],[EQUIPE]]="Especialidade (ESP)",VLOOKUP(VW_PREMIO_IV[[#This Row],[COBERTURA]],VALORES_IV_ESP[],VW_PREMIO_IV[[#This Row],[Col Valor]],1),"")</f>
        <v>0</v>
      </c>
      <c r="AA182" s="35" t="str">
        <f>IF(VW_PREMIO_IV[[#This Row],[EQUIPE]]="Hospitalar (HSP)",VLOOKUP(VW_PREMIO_IV[[#This Row],[COBERTURA]],VALORES_IV_HSP[],VW_PREMIO_IV[[#This Row],[Col Valor]],1),"")</f>
        <v/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0</v>
      </c>
    </row>
    <row r="183" spans="1:29" x14ac:dyDescent="0.25">
      <c r="A183" s="6" t="s">
        <v>370</v>
      </c>
      <c r="B183" s="6" t="s">
        <v>319</v>
      </c>
      <c r="C183" s="6" t="s">
        <v>29</v>
      </c>
      <c r="D183" s="6" t="s">
        <v>197</v>
      </c>
      <c r="E183" s="4">
        <v>30</v>
      </c>
      <c r="F183" s="6" t="s">
        <v>198</v>
      </c>
      <c r="G183" s="6" t="s">
        <v>474</v>
      </c>
      <c r="H183" s="4">
        <v>2021</v>
      </c>
      <c r="I183" s="4">
        <v>2</v>
      </c>
      <c r="J183" s="6" t="s">
        <v>469</v>
      </c>
      <c r="K183" s="4">
        <v>5</v>
      </c>
      <c r="L183" s="6" t="s">
        <v>475</v>
      </c>
      <c r="M183" s="6" t="s">
        <v>476</v>
      </c>
      <c r="N183" s="6" t="s">
        <v>410</v>
      </c>
      <c r="O183" s="4">
        <v>4</v>
      </c>
      <c r="P183" s="6" t="s">
        <v>472</v>
      </c>
      <c r="Q183" s="4">
        <v>11</v>
      </c>
      <c r="R183" s="6" t="s">
        <v>477</v>
      </c>
      <c r="S183" s="4" t="b">
        <v>0</v>
      </c>
      <c r="T183" s="56">
        <v>3809418.24</v>
      </c>
      <c r="U183" s="56">
        <v>308482.71999999997</v>
      </c>
      <c r="V183" s="38">
        <v>8.1000000000000003E-2</v>
      </c>
      <c r="W183" s="35">
        <v>0</v>
      </c>
      <c r="X183" s="42">
        <f>VLOOKUP(VW_PREMIO_IV[[#This Row],[TIPO]],$AL$5:$AM$16,2,0)</f>
        <v>9</v>
      </c>
      <c r="Y183" s="35" t="str">
        <f>IF(VW_PREMIO_IV[[#This Row],[EQUIPE]]="Gerentes",VLOOKUP(VW_PREMIO_IV[[#This Row],[COBERTURA]],VALORES_IV_GER[],VW_PREMIO_IV[[#This Row],[Col Valor]],1),"")</f>
        <v/>
      </c>
      <c r="Z183" s="35" t="str">
        <f>IF(VW_PREMIO_IV[[#This Row],[EQUIPE]]="Especialidade (ESP)",VLOOKUP(VW_PREMIO_IV[[#This Row],[COBERTURA]],VALORES_IV_ESP[],VW_PREMIO_IV[[#This Row],[Col Valor]],1),"")</f>
        <v/>
      </c>
      <c r="AA183" s="35" t="str">
        <f>IF(VW_PREMIO_IV[[#This Row],[EQUIPE]]="Hospitalar (HSP)",VLOOKUP(VW_PREMIO_IV[[#This Row],[COBERTURA]],VALORES_IV_HSP[],VW_PREMIO_IV[[#This Row],[Col Valor]],1),"")</f>
        <v/>
      </c>
      <c r="AB183" s="35">
        <f>IF(VW_PREMIO_IV[[#This Row],[EQUIPE]]="Misto (EMH)",VLOOKUP(VW_PREMIO_IV[[#This Row],[COBERTURA]],VALORES_IV_EMH[],VW_PREMIO_IV[[#This Row],[Col Valor]],1),"")</f>
        <v>0</v>
      </c>
      <c r="AC183" s="35">
        <f>VW_PREMIO_IV[[#This Row],[PREMIO]]-SUM(VW_PREMIO_IV[[#This Row],[Check Gerente]:[Check EMH]])</f>
        <v>0</v>
      </c>
    </row>
    <row r="184" spans="1:29" x14ac:dyDescent="0.25">
      <c r="A184" s="6" t="s">
        <v>370</v>
      </c>
      <c r="B184" s="6" t="s">
        <v>319</v>
      </c>
      <c r="C184" s="6" t="s">
        <v>30</v>
      </c>
      <c r="D184" s="6" t="s">
        <v>203</v>
      </c>
      <c r="E184" s="4">
        <v>10</v>
      </c>
      <c r="F184" s="6" t="s">
        <v>196</v>
      </c>
      <c r="G184" s="6" t="s">
        <v>474</v>
      </c>
      <c r="H184" s="4">
        <v>2021</v>
      </c>
      <c r="I184" s="4">
        <v>2</v>
      </c>
      <c r="J184" s="6" t="s">
        <v>469</v>
      </c>
      <c r="K184" s="4">
        <v>5</v>
      </c>
      <c r="L184" s="6" t="s">
        <v>475</v>
      </c>
      <c r="M184" s="6" t="s">
        <v>476</v>
      </c>
      <c r="N184" s="6" t="s">
        <v>410</v>
      </c>
      <c r="O184" s="4">
        <v>4</v>
      </c>
      <c r="P184" s="6" t="s">
        <v>472</v>
      </c>
      <c r="Q184" s="4">
        <v>11</v>
      </c>
      <c r="R184" s="6" t="s">
        <v>477</v>
      </c>
      <c r="S184" s="4" t="b">
        <v>0</v>
      </c>
      <c r="T184" s="56">
        <v>3809418.24</v>
      </c>
      <c r="U184" s="56">
        <v>308482.71999999997</v>
      </c>
      <c r="V184" s="38">
        <v>8.1000000000000003E-2</v>
      </c>
      <c r="W184" s="35">
        <v>0</v>
      </c>
      <c r="X184" s="42">
        <f>VLOOKUP(VW_PREMIO_IV[[#This Row],[TIPO]],$AL$5:$AM$16,2,0)</f>
        <v>9</v>
      </c>
      <c r="Y184" s="35" t="str">
        <f>IF(VW_PREMIO_IV[[#This Row],[EQUIPE]]="Gerentes",VLOOKUP(VW_PREMIO_IV[[#This Row],[COBERTURA]],VALORES_IV_GER[],VW_PREMIO_IV[[#This Row],[Col Valor]],1),"")</f>
        <v/>
      </c>
      <c r="Z184" s="35">
        <f>IF(VW_PREMIO_IV[[#This Row],[EQUIPE]]="Especialidade (ESP)",VLOOKUP(VW_PREMIO_IV[[#This Row],[COBERTURA]],VALORES_IV_ESP[],VW_PREMIO_IV[[#This Row],[Col Valor]],1),"")</f>
        <v>0</v>
      </c>
      <c r="AA184" s="35" t="str">
        <f>IF(VW_PREMIO_IV[[#This Row],[EQUIPE]]="Hospitalar (HSP)",VLOOKUP(VW_PREMIO_IV[[#This Row],[COBERTURA]],VALORES_IV_HSP[],VW_PREMIO_IV[[#This Row],[Col Valor]],1),"")</f>
        <v/>
      </c>
      <c r="AB184" s="35" t="str">
        <f>IF(VW_PREMIO_IV[[#This Row],[EQUIPE]]="Misto (EMH)",VLOOKUP(VW_PREMIO_IV[[#This Row],[COBERTURA]],VALORES_IV_EMH[],VW_PREMIO_IV[[#This Row],[Col Valor]],1),"")</f>
        <v/>
      </c>
      <c r="AC184" s="35">
        <f>VW_PREMIO_IV[[#This Row],[PREMIO]]-SUM(VW_PREMIO_IV[[#This Row],[Check Gerente]:[Check EMH]])</f>
        <v>0</v>
      </c>
    </row>
    <row r="185" spans="1:29" x14ac:dyDescent="0.25">
      <c r="A185" s="6" t="s">
        <v>370</v>
      </c>
      <c r="B185" s="6" t="s">
        <v>319</v>
      </c>
      <c r="C185" s="6" t="s">
        <v>14</v>
      </c>
      <c r="D185" s="6" t="s">
        <v>204</v>
      </c>
      <c r="E185" s="4">
        <v>20</v>
      </c>
      <c r="F185" s="6" t="s">
        <v>191</v>
      </c>
      <c r="G185" s="6" t="s">
        <v>474</v>
      </c>
      <c r="H185" s="4">
        <v>2021</v>
      </c>
      <c r="I185" s="4">
        <v>2</v>
      </c>
      <c r="J185" s="6" t="s">
        <v>469</v>
      </c>
      <c r="K185" s="4">
        <v>5</v>
      </c>
      <c r="L185" s="6" t="s">
        <v>475</v>
      </c>
      <c r="M185" s="6" t="s">
        <v>476</v>
      </c>
      <c r="N185" s="6" t="s">
        <v>410</v>
      </c>
      <c r="O185" s="4">
        <v>4</v>
      </c>
      <c r="P185" s="6" t="s">
        <v>472</v>
      </c>
      <c r="Q185" s="4">
        <v>11</v>
      </c>
      <c r="R185" s="6" t="s">
        <v>477</v>
      </c>
      <c r="S185" s="4" t="b">
        <v>0</v>
      </c>
      <c r="T185" s="56">
        <v>3809418.24</v>
      </c>
      <c r="U185" s="56">
        <v>308482.71999999997</v>
      </c>
      <c r="V185" s="38">
        <v>8.1000000000000003E-2</v>
      </c>
      <c r="W185" s="35">
        <v>0</v>
      </c>
      <c r="X185" s="42">
        <f>VLOOKUP(VW_PREMIO_IV[[#This Row],[TIPO]],$AL$5:$AM$16,2,0)</f>
        <v>9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>
        <f>IF(VW_PREMIO_IV[[#This Row],[EQUIPE]]="Hospitalar (HSP)",VLOOKUP(VW_PREMIO_IV[[#This Row],[COBERTURA]],VALORES_IV_HSP[],VW_PREMIO_IV[[#This Row],[Col Valor]],1),"")</f>
        <v>0</v>
      </c>
      <c r="AB185" s="35" t="str">
        <f>IF(VW_PREMIO_IV[[#This Row],[EQUIPE]]="Misto (EMH)",VLOOKUP(VW_PREMIO_IV[[#This Row],[COBERTURA]],VALORES_IV_EMH[],VW_PREMIO_IV[[#This Row],[Col Valor]],1),"")</f>
        <v/>
      </c>
      <c r="AC185" s="35">
        <f>VW_PREMIO_IV[[#This Row],[PREMIO]]-SUM(VW_PREMIO_IV[[#This Row],[Check Gerente]:[Check EMH]])</f>
        <v>0</v>
      </c>
    </row>
    <row r="186" spans="1:29" x14ac:dyDescent="0.25">
      <c r="A186" s="6" t="s">
        <v>370</v>
      </c>
      <c r="B186" s="6" t="s">
        <v>319</v>
      </c>
      <c r="C186" s="6" t="s">
        <v>15</v>
      </c>
      <c r="D186" s="6" t="s">
        <v>205</v>
      </c>
      <c r="E186" s="4">
        <v>30</v>
      </c>
      <c r="F186" s="6" t="s">
        <v>198</v>
      </c>
      <c r="G186" s="6" t="s">
        <v>474</v>
      </c>
      <c r="H186" s="4">
        <v>2021</v>
      </c>
      <c r="I186" s="4">
        <v>2</v>
      </c>
      <c r="J186" s="6" t="s">
        <v>469</v>
      </c>
      <c r="K186" s="4">
        <v>5</v>
      </c>
      <c r="L186" s="6" t="s">
        <v>475</v>
      </c>
      <c r="M186" s="6" t="s">
        <v>476</v>
      </c>
      <c r="N186" s="6" t="s">
        <v>410</v>
      </c>
      <c r="O186" s="4">
        <v>4</v>
      </c>
      <c r="P186" s="6" t="s">
        <v>472</v>
      </c>
      <c r="Q186" s="4">
        <v>11</v>
      </c>
      <c r="R186" s="6" t="s">
        <v>477</v>
      </c>
      <c r="S186" s="4" t="b">
        <v>0</v>
      </c>
      <c r="T186" s="56">
        <v>3809418.24</v>
      </c>
      <c r="U186" s="56">
        <v>308482.71999999997</v>
      </c>
      <c r="V186" s="38">
        <v>8.1000000000000003E-2</v>
      </c>
      <c r="W186" s="35">
        <v>0</v>
      </c>
      <c r="X186" s="42">
        <f>VLOOKUP(VW_PREMIO_IV[[#This Row],[TIPO]],$AL$5:$AM$16,2,0)</f>
        <v>9</v>
      </c>
      <c r="Y186" s="35" t="str">
        <f>IF(VW_PREMIO_IV[[#This Row],[EQUIPE]]="Gerentes",VLOOKUP(VW_PREMIO_IV[[#This Row],[COBERTURA]],VALORES_IV_GER[],VW_PREMIO_IV[[#This Row],[Col Valor]],1),"")</f>
        <v/>
      </c>
      <c r="Z186" s="35" t="str">
        <f>IF(VW_PREMIO_IV[[#This Row],[EQUIPE]]="Especialidade (ESP)",VLOOKUP(VW_PREMIO_IV[[#This Row],[COBERTURA]],VALORES_IV_ESP[],VW_PREMIO_IV[[#This Row],[Col Valor]],1),"")</f>
        <v/>
      </c>
      <c r="AA186" s="35" t="str">
        <f>IF(VW_PREMIO_IV[[#This Row],[EQUIPE]]="Hospitalar (HSP)",VLOOKUP(VW_PREMIO_IV[[#This Row],[COBERTURA]],VALORES_IV_HSP[],VW_PREMIO_IV[[#This Row],[Col Valor]],1),"")</f>
        <v/>
      </c>
      <c r="AB186" s="35">
        <f>IF(VW_PREMIO_IV[[#This Row],[EQUIPE]]="Misto (EMH)",VLOOKUP(VW_PREMIO_IV[[#This Row],[COBERTURA]],VALORES_IV_EMH[],VW_PREMIO_IV[[#This Row],[Col Valor]],1),"")</f>
        <v>0</v>
      </c>
      <c r="AC186" s="35">
        <f>VW_PREMIO_IV[[#This Row],[PREMIO]]-SUM(VW_PREMIO_IV[[#This Row],[Check Gerente]:[Check EMH]])</f>
        <v>0</v>
      </c>
    </row>
    <row r="187" spans="1:29" x14ac:dyDescent="0.25">
      <c r="A187" s="6" t="s">
        <v>370</v>
      </c>
      <c r="B187" s="6" t="s">
        <v>319</v>
      </c>
      <c r="C187" s="6" t="s">
        <v>31</v>
      </c>
      <c r="D187" s="6" t="s">
        <v>206</v>
      </c>
      <c r="E187" s="4">
        <v>10</v>
      </c>
      <c r="F187" s="6" t="s">
        <v>196</v>
      </c>
      <c r="G187" s="6" t="s">
        <v>474</v>
      </c>
      <c r="H187" s="4">
        <v>2021</v>
      </c>
      <c r="I187" s="4">
        <v>2</v>
      </c>
      <c r="J187" s="6" t="s">
        <v>469</v>
      </c>
      <c r="K187" s="4">
        <v>5</v>
      </c>
      <c r="L187" s="6" t="s">
        <v>475</v>
      </c>
      <c r="M187" s="6" t="s">
        <v>476</v>
      </c>
      <c r="N187" s="6" t="s">
        <v>410</v>
      </c>
      <c r="O187" s="4">
        <v>4</v>
      </c>
      <c r="P187" s="6" t="s">
        <v>472</v>
      </c>
      <c r="Q187" s="4">
        <v>11</v>
      </c>
      <c r="R187" s="6" t="s">
        <v>477</v>
      </c>
      <c r="S187" s="4" t="b">
        <v>0</v>
      </c>
      <c r="T187" s="56">
        <v>3809418.24</v>
      </c>
      <c r="U187" s="56">
        <v>308482.71999999997</v>
      </c>
      <c r="V187" s="38">
        <v>8.1000000000000003E-2</v>
      </c>
      <c r="W187" s="35">
        <v>0</v>
      </c>
      <c r="X187" s="42">
        <f>VLOOKUP(VW_PREMIO_IV[[#This Row],[TIPO]],$AL$5:$AM$16,2,0)</f>
        <v>9</v>
      </c>
      <c r="Y187" s="35" t="str">
        <f>IF(VW_PREMIO_IV[[#This Row],[EQUIPE]]="Gerentes",VLOOKUP(VW_PREMIO_IV[[#This Row],[COBERTURA]],VALORES_IV_GER[],VW_PREMIO_IV[[#This Row],[Col Valor]],1),"")</f>
        <v/>
      </c>
      <c r="Z187" s="35">
        <f>IF(VW_PREMIO_IV[[#This Row],[EQUIPE]]="Especialidade (ESP)",VLOOKUP(VW_PREMIO_IV[[#This Row],[COBERTURA]],VALORES_IV_ESP[],VW_PREMIO_IV[[#This Row],[Col Valor]],1),"")</f>
        <v>0</v>
      </c>
      <c r="AA187" s="35" t="str">
        <f>IF(VW_PREMIO_IV[[#This Row],[EQUIPE]]="Hospitalar (HSP)",VLOOKUP(VW_PREMIO_IV[[#This Row],[COBERTURA]],VALORES_IV_HSP[],VW_PREMIO_IV[[#This Row],[Col Valor]],1),"")</f>
        <v/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0</v>
      </c>
    </row>
    <row r="188" spans="1:29" x14ac:dyDescent="0.25">
      <c r="A188" s="6" t="s">
        <v>370</v>
      </c>
      <c r="B188" s="6" t="s">
        <v>319</v>
      </c>
      <c r="C188" s="6" t="s">
        <v>16</v>
      </c>
      <c r="D188" s="6" t="s">
        <v>207</v>
      </c>
      <c r="E188" s="4">
        <v>20</v>
      </c>
      <c r="F188" s="6" t="s">
        <v>191</v>
      </c>
      <c r="G188" s="6" t="s">
        <v>474</v>
      </c>
      <c r="H188" s="4">
        <v>2021</v>
      </c>
      <c r="I188" s="4">
        <v>2</v>
      </c>
      <c r="J188" s="6" t="s">
        <v>469</v>
      </c>
      <c r="K188" s="4">
        <v>5</v>
      </c>
      <c r="L188" s="6" t="s">
        <v>475</v>
      </c>
      <c r="M188" s="6" t="s">
        <v>476</v>
      </c>
      <c r="N188" s="6" t="s">
        <v>410</v>
      </c>
      <c r="O188" s="4">
        <v>4</v>
      </c>
      <c r="P188" s="6" t="s">
        <v>472</v>
      </c>
      <c r="Q188" s="4">
        <v>11</v>
      </c>
      <c r="R188" s="6" t="s">
        <v>477</v>
      </c>
      <c r="S188" s="4" t="b">
        <v>0</v>
      </c>
      <c r="T188" s="56">
        <v>3809418.24</v>
      </c>
      <c r="U188" s="56">
        <v>308482.71999999997</v>
      </c>
      <c r="V188" s="38">
        <v>8.1000000000000003E-2</v>
      </c>
      <c r="W188" s="35">
        <v>0</v>
      </c>
      <c r="X188" s="42">
        <f>VLOOKUP(VW_PREMIO_IV[[#This Row],[TIPO]],$AL$5:$AM$16,2,0)</f>
        <v>9</v>
      </c>
      <c r="Y188" s="35" t="str">
        <f>IF(VW_PREMIO_IV[[#This Row],[EQUIPE]]="Gerentes",VLOOKUP(VW_PREMIO_IV[[#This Row],[COBERTURA]],VALORES_IV_GER[],VW_PREMIO_IV[[#This Row],[Col Valor]],1),"")</f>
        <v/>
      </c>
      <c r="Z188" s="35" t="str">
        <f>IF(VW_PREMIO_IV[[#This Row],[EQUIPE]]="Especialidade (ESP)",VLOOKUP(VW_PREMIO_IV[[#This Row],[COBERTURA]],VALORES_IV_ESP[],VW_PREMIO_IV[[#This Row],[Col Valor]],1),"")</f>
        <v/>
      </c>
      <c r="AA188" s="35">
        <f>IF(VW_PREMIO_IV[[#This Row],[EQUIPE]]="Hospitalar (HSP)",VLOOKUP(VW_PREMIO_IV[[#This Row],[COBERTURA]],VALORES_IV_HSP[],VW_PREMIO_IV[[#This Row],[Col Valor]],1),"")</f>
        <v>0</v>
      </c>
      <c r="AB188" s="35" t="str">
        <f>IF(VW_PREMIO_IV[[#This Row],[EQUIPE]]="Misto (EMH)",VLOOKUP(VW_PREMIO_IV[[#This Row],[COBERTURA]],VALORES_IV_EMH[],VW_PREMIO_IV[[#This Row],[Col Valor]],1),"")</f>
        <v/>
      </c>
      <c r="AC188" s="35">
        <f>VW_PREMIO_IV[[#This Row],[PREMIO]]-SUM(VW_PREMIO_IV[[#This Row],[Check Gerente]:[Check EMH]])</f>
        <v>0</v>
      </c>
    </row>
    <row r="189" spans="1:29" x14ac:dyDescent="0.25">
      <c r="A189" s="6" t="s">
        <v>370</v>
      </c>
      <c r="B189" s="6" t="s">
        <v>319</v>
      </c>
      <c r="C189" s="6" t="s">
        <v>18</v>
      </c>
      <c r="D189" s="6" t="s">
        <v>209</v>
      </c>
      <c r="E189" s="4">
        <v>20</v>
      </c>
      <c r="F189" s="6" t="s">
        <v>191</v>
      </c>
      <c r="G189" s="6" t="s">
        <v>474</v>
      </c>
      <c r="H189" s="4">
        <v>2021</v>
      </c>
      <c r="I189" s="4">
        <v>2</v>
      </c>
      <c r="J189" s="6" t="s">
        <v>469</v>
      </c>
      <c r="K189" s="4">
        <v>5</v>
      </c>
      <c r="L189" s="6" t="s">
        <v>475</v>
      </c>
      <c r="M189" s="6" t="s">
        <v>476</v>
      </c>
      <c r="N189" s="6" t="s">
        <v>410</v>
      </c>
      <c r="O189" s="4">
        <v>4</v>
      </c>
      <c r="P189" s="6" t="s">
        <v>472</v>
      </c>
      <c r="Q189" s="4">
        <v>11</v>
      </c>
      <c r="R189" s="6" t="s">
        <v>477</v>
      </c>
      <c r="S189" s="4" t="b">
        <v>0</v>
      </c>
      <c r="T189" s="56">
        <v>3809418.24</v>
      </c>
      <c r="U189" s="56">
        <v>308482.71999999997</v>
      </c>
      <c r="V189" s="38">
        <v>8.1000000000000003E-2</v>
      </c>
      <c r="W189" s="35">
        <v>0</v>
      </c>
      <c r="X189" s="42">
        <f>VLOOKUP(VW_PREMIO_IV[[#This Row],[TIPO]],$AL$5:$AM$16,2,0)</f>
        <v>9</v>
      </c>
      <c r="Y189" s="35" t="str">
        <f>IF(VW_PREMIO_IV[[#This Row],[EQUIPE]]="Gerentes",VLOOKUP(VW_PREMIO_IV[[#This Row],[COBERTURA]],VALORES_IV_GER[],VW_PREMIO_IV[[#This Row],[Col Valor]],1),"")</f>
        <v/>
      </c>
      <c r="Z189" s="35" t="str">
        <f>IF(VW_PREMIO_IV[[#This Row],[EQUIPE]]="Especialidade (ESP)",VLOOKUP(VW_PREMIO_IV[[#This Row],[COBERTURA]],VALORES_IV_ESP[],VW_PREMIO_IV[[#This Row],[Col Valor]],1),"")</f>
        <v/>
      </c>
      <c r="AA189" s="35">
        <f>IF(VW_PREMIO_IV[[#This Row],[EQUIPE]]="Hospitalar (HSP)",VLOOKUP(VW_PREMIO_IV[[#This Row],[COBERTURA]],VALORES_IV_HSP[],VW_PREMIO_IV[[#This Row],[Col Valor]],1),"")</f>
        <v>0</v>
      </c>
      <c r="AB189" s="35" t="str">
        <f>IF(VW_PREMIO_IV[[#This Row],[EQUIPE]]="Misto (EMH)",VLOOKUP(VW_PREMIO_IV[[#This Row],[COBERTURA]],VALORES_IV_EMH[],VW_PREMIO_IV[[#This Row],[Col Valor]],1),"")</f>
        <v/>
      </c>
      <c r="AC189" s="35">
        <f>VW_PREMIO_IV[[#This Row],[PREMIO]]-SUM(VW_PREMIO_IV[[#This Row],[Check Gerente]:[Check EMH]])</f>
        <v>0</v>
      </c>
    </row>
    <row r="190" spans="1:29" x14ac:dyDescent="0.25">
      <c r="A190" s="6" t="s">
        <v>370</v>
      </c>
      <c r="B190" s="6" t="s">
        <v>319</v>
      </c>
      <c r="C190" s="6" t="s">
        <v>19</v>
      </c>
      <c r="D190" s="6" t="s">
        <v>210</v>
      </c>
      <c r="E190" s="4">
        <v>20</v>
      </c>
      <c r="F190" s="6" t="s">
        <v>191</v>
      </c>
      <c r="G190" s="6" t="s">
        <v>474</v>
      </c>
      <c r="H190" s="4">
        <v>2021</v>
      </c>
      <c r="I190" s="4">
        <v>2</v>
      </c>
      <c r="J190" s="6" t="s">
        <v>469</v>
      </c>
      <c r="K190" s="4">
        <v>5</v>
      </c>
      <c r="L190" s="6" t="s">
        <v>475</v>
      </c>
      <c r="M190" s="6" t="s">
        <v>476</v>
      </c>
      <c r="N190" s="6" t="s">
        <v>410</v>
      </c>
      <c r="O190" s="4">
        <v>4</v>
      </c>
      <c r="P190" s="6" t="s">
        <v>472</v>
      </c>
      <c r="Q190" s="4">
        <v>11</v>
      </c>
      <c r="R190" s="6" t="s">
        <v>477</v>
      </c>
      <c r="S190" s="4" t="b">
        <v>0</v>
      </c>
      <c r="T190" s="56">
        <v>3809418.24</v>
      </c>
      <c r="U190" s="56">
        <v>308482.71999999997</v>
      </c>
      <c r="V190" s="38">
        <v>8.1000000000000003E-2</v>
      </c>
      <c r="W190" s="35">
        <v>0</v>
      </c>
      <c r="X190" s="42">
        <f>VLOOKUP(VW_PREMIO_IV[[#This Row],[TIPO]],$AL$5:$AM$16,2,0)</f>
        <v>9</v>
      </c>
      <c r="Y190" s="35" t="str">
        <f>IF(VW_PREMIO_IV[[#This Row],[EQUIPE]]="Gerentes",VLOOKUP(VW_PREMIO_IV[[#This Row],[COBERTURA]],VALORES_IV_GER[],VW_PREMIO_IV[[#This Row],[Col Valor]],1),"")</f>
        <v/>
      </c>
      <c r="Z190" s="35" t="str">
        <f>IF(VW_PREMIO_IV[[#This Row],[EQUIPE]]="Especialidade (ESP)",VLOOKUP(VW_PREMIO_IV[[#This Row],[COBERTURA]],VALORES_IV_ESP[],VW_PREMIO_IV[[#This Row],[Col Valor]],1),"")</f>
        <v/>
      </c>
      <c r="AA190" s="35">
        <f>IF(VW_PREMIO_IV[[#This Row],[EQUIPE]]="Hospitalar (HSP)",VLOOKUP(VW_PREMIO_IV[[#This Row],[COBERTURA]],VALORES_IV_HSP[],VW_PREMIO_IV[[#This Row],[Col Valor]],1),"")</f>
        <v>0</v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0</v>
      </c>
    </row>
    <row r="191" spans="1:29" x14ac:dyDescent="0.25">
      <c r="A191" s="6" t="s">
        <v>370</v>
      </c>
      <c r="B191" s="6" t="s">
        <v>319</v>
      </c>
      <c r="C191" s="6" t="s">
        <v>20</v>
      </c>
      <c r="D191" s="6" t="s">
        <v>211</v>
      </c>
      <c r="E191" s="4">
        <v>20</v>
      </c>
      <c r="F191" s="6" t="s">
        <v>191</v>
      </c>
      <c r="G191" s="6" t="s">
        <v>474</v>
      </c>
      <c r="H191" s="4">
        <v>2021</v>
      </c>
      <c r="I191" s="4">
        <v>2</v>
      </c>
      <c r="J191" s="6" t="s">
        <v>469</v>
      </c>
      <c r="K191" s="4">
        <v>5</v>
      </c>
      <c r="L191" s="6" t="s">
        <v>475</v>
      </c>
      <c r="M191" s="6" t="s">
        <v>476</v>
      </c>
      <c r="N191" s="6" t="s">
        <v>410</v>
      </c>
      <c r="O191" s="4">
        <v>4</v>
      </c>
      <c r="P191" s="6" t="s">
        <v>472</v>
      </c>
      <c r="Q191" s="4">
        <v>11</v>
      </c>
      <c r="R191" s="6" t="s">
        <v>477</v>
      </c>
      <c r="S191" s="4" t="b">
        <v>0</v>
      </c>
      <c r="T191" s="56">
        <v>3809418.24</v>
      </c>
      <c r="U191" s="56">
        <v>308482.71999999997</v>
      </c>
      <c r="V191" s="38">
        <v>8.1000000000000003E-2</v>
      </c>
      <c r="W191" s="35">
        <v>0</v>
      </c>
      <c r="X191" s="42">
        <f>VLOOKUP(VW_PREMIO_IV[[#This Row],[TIPO]],$AL$5:$AM$16,2,0)</f>
        <v>9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0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0</v>
      </c>
    </row>
    <row r="192" spans="1:29" x14ac:dyDescent="0.25">
      <c r="A192" s="6" t="s">
        <v>370</v>
      </c>
      <c r="B192" s="6" t="s">
        <v>319</v>
      </c>
      <c r="C192" s="6" t="s">
        <v>21</v>
      </c>
      <c r="D192" s="6" t="s">
        <v>214</v>
      </c>
      <c r="E192" s="4">
        <v>20</v>
      </c>
      <c r="F192" s="6" t="s">
        <v>191</v>
      </c>
      <c r="G192" s="6" t="s">
        <v>474</v>
      </c>
      <c r="H192" s="4">
        <v>2021</v>
      </c>
      <c r="I192" s="4">
        <v>2</v>
      </c>
      <c r="J192" s="6" t="s">
        <v>469</v>
      </c>
      <c r="K192" s="4">
        <v>5</v>
      </c>
      <c r="L192" s="6" t="s">
        <v>475</v>
      </c>
      <c r="M192" s="6" t="s">
        <v>476</v>
      </c>
      <c r="N192" s="6" t="s">
        <v>410</v>
      </c>
      <c r="O192" s="4">
        <v>4</v>
      </c>
      <c r="P192" s="6" t="s">
        <v>472</v>
      </c>
      <c r="Q192" s="4">
        <v>11</v>
      </c>
      <c r="R192" s="6" t="s">
        <v>477</v>
      </c>
      <c r="S192" s="4" t="b">
        <v>0</v>
      </c>
      <c r="T192" s="56">
        <v>3809418.24</v>
      </c>
      <c r="U192" s="56">
        <v>308482.71999999997</v>
      </c>
      <c r="V192" s="38">
        <v>8.1000000000000003E-2</v>
      </c>
      <c r="W192" s="35">
        <v>0</v>
      </c>
      <c r="X192" s="42">
        <f>VLOOKUP(VW_PREMIO_IV[[#This Row],[TIPO]],$AL$5:$AM$16,2,0)</f>
        <v>9</v>
      </c>
      <c r="Y192" s="35" t="str">
        <f>IF(VW_PREMIO_IV[[#This Row],[EQUIPE]]="Gerentes",VLOOKUP(VW_PREMIO_IV[[#This Row],[COBERTURA]],VALORES_IV_GER[],VW_PREMIO_IV[[#This Row],[Col Valor]],1),"")</f>
        <v/>
      </c>
      <c r="Z192" s="35" t="str">
        <f>IF(VW_PREMIO_IV[[#This Row],[EQUIPE]]="Especialidade (ESP)",VLOOKUP(VW_PREMIO_IV[[#This Row],[COBERTURA]],VALORES_IV_ESP[],VW_PREMIO_IV[[#This Row],[Col Valor]],1),"")</f>
        <v/>
      </c>
      <c r="AA192" s="35">
        <f>IF(VW_PREMIO_IV[[#This Row],[EQUIPE]]="Hospitalar (HSP)",VLOOKUP(VW_PREMIO_IV[[#This Row],[COBERTURA]],VALORES_IV_HSP[],VW_PREMIO_IV[[#This Row],[Col Valor]],1),"")</f>
        <v>0</v>
      </c>
      <c r="AB192" s="35" t="str">
        <f>IF(VW_PREMIO_IV[[#This Row],[EQUIPE]]="Misto (EMH)",VLOOKUP(VW_PREMIO_IV[[#This Row],[COBERTURA]],VALORES_IV_EMH[],VW_PREMIO_IV[[#This Row],[Col Valor]],1),"")</f>
        <v/>
      </c>
      <c r="AC192" s="35">
        <f>VW_PREMIO_IV[[#This Row],[PREMIO]]-SUM(VW_PREMIO_IV[[#This Row],[Check Gerente]:[Check EMH]])</f>
        <v>0</v>
      </c>
    </row>
    <row r="193" spans="1:29" x14ac:dyDescent="0.25">
      <c r="A193" s="6" t="s">
        <v>370</v>
      </c>
      <c r="B193" s="6" t="s">
        <v>319</v>
      </c>
      <c r="C193" s="6" t="s">
        <v>32</v>
      </c>
      <c r="D193" s="6" t="s">
        <v>215</v>
      </c>
      <c r="E193" s="4">
        <v>10</v>
      </c>
      <c r="F193" s="6" t="s">
        <v>196</v>
      </c>
      <c r="G193" s="6" t="s">
        <v>474</v>
      </c>
      <c r="H193" s="4">
        <v>2021</v>
      </c>
      <c r="I193" s="4">
        <v>2</v>
      </c>
      <c r="J193" s="6" t="s">
        <v>469</v>
      </c>
      <c r="K193" s="4">
        <v>5</v>
      </c>
      <c r="L193" s="6" t="s">
        <v>475</v>
      </c>
      <c r="M193" s="6" t="s">
        <v>476</v>
      </c>
      <c r="N193" s="6" t="s">
        <v>410</v>
      </c>
      <c r="O193" s="4">
        <v>4</v>
      </c>
      <c r="P193" s="6" t="s">
        <v>472</v>
      </c>
      <c r="Q193" s="4">
        <v>11</v>
      </c>
      <c r="R193" s="6" t="s">
        <v>477</v>
      </c>
      <c r="S193" s="4" t="b">
        <v>0</v>
      </c>
      <c r="T193" s="56">
        <v>3809418.24</v>
      </c>
      <c r="U193" s="56">
        <v>308482.71999999997</v>
      </c>
      <c r="V193" s="38">
        <v>8.1000000000000003E-2</v>
      </c>
      <c r="W193" s="35">
        <v>0</v>
      </c>
      <c r="X193" s="42">
        <f>VLOOKUP(VW_PREMIO_IV[[#This Row],[TIPO]],$AL$5:$AM$16,2,0)</f>
        <v>9</v>
      </c>
      <c r="Y193" s="35" t="str">
        <f>IF(VW_PREMIO_IV[[#This Row],[EQUIPE]]="Gerentes",VLOOKUP(VW_PREMIO_IV[[#This Row],[COBERTURA]],VALORES_IV_GER[],VW_PREMIO_IV[[#This Row],[Col Valor]],1),"")</f>
        <v/>
      </c>
      <c r="Z193" s="35">
        <f>IF(VW_PREMIO_IV[[#This Row],[EQUIPE]]="Especialidade (ESP)",VLOOKUP(VW_PREMIO_IV[[#This Row],[COBERTURA]],VALORES_IV_ESP[],VW_PREMIO_IV[[#This Row],[Col Valor]],1),"")</f>
        <v>0</v>
      </c>
      <c r="AA193" s="35" t="str">
        <f>IF(VW_PREMIO_IV[[#This Row],[EQUIPE]]="Hospitalar (HSP)",VLOOKUP(VW_PREMIO_IV[[#This Row],[COBERTURA]],VALORES_IV_HSP[],VW_PREMIO_IV[[#This Row],[Col Valor]],1),"")</f>
        <v/>
      </c>
      <c r="AB193" s="35" t="str">
        <f>IF(VW_PREMIO_IV[[#This Row],[EQUIPE]]="Misto (EMH)",VLOOKUP(VW_PREMIO_IV[[#This Row],[COBERTURA]],VALORES_IV_EMH[],VW_PREMIO_IV[[#This Row],[Col Valor]],1),"")</f>
        <v/>
      </c>
      <c r="AC193" s="35">
        <f>VW_PREMIO_IV[[#This Row],[PREMIO]]-SUM(VW_PREMIO_IV[[#This Row],[Check Gerente]:[Check EMH]])</f>
        <v>0</v>
      </c>
    </row>
    <row r="194" spans="1:29" x14ac:dyDescent="0.25">
      <c r="A194" s="6" t="s">
        <v>370</v>
      </c>
      <c r="B194" s="6" t="s">
        <v>319</v>
      </c>
      <c r="C194" s="6" t="s">
        <v>22</v>
      </c>
      <c r="D194" s="6" t="s">
        <v>250</v>
      </c>
      <c r="E194" s="4">
        <v>20</v>
      </c>
      <c r="F194" s="6" t="s">
        <v>191</v>
      </c>
      <c r="G194" s="6" t="s">
        <v>474</v>
      </c>
      <c r="H194" s="4">
        <v>2021</v>
      </c>
      <c r="I194" s="4">
        <v>2</v>
      </c>
      <c r="J194" s="6" t="s">
        <v>469</v>
      </c>
      <c r="K194" s="4">
        <v>5</v>
      </c>
      <c r="L194" s="6" t="s">
        <v>475</v>
      </c>
      <c r="M194" s="6" t="s">
        <v>476</v>
      </c>
      <c r="N194" s="6" t="s">
        <v>410</v>
      </c>
      <c r="O194" s="4">
        <v>4</v>
      </c>
      <c r="P194" s="6" t="s">
        <v>472</v>
      </c>
      <c r="Q194" s="4">
        <v>11</v>
      </c>
      <c r="R194" s="6" t="s">
        <v>477</v>
      </c>
      <c r="S194" s="4" t="b">
        <v>0</v>
      </c>
      <c r="T194" s="56">
        <v>3809418.24</v>
      </c>
      <c r="U194" s="56">
        <v>308482.71999999997</v>
      </c>
      <c r="V194" s="38">
        <v>8.1000000000000003E-2</v>
      </c>
      <c r="W194" s="35">
        <v>0</v>
      </c>
      <c r="X194" s="42">
        <f>VLOOKUP(VW_PREMIO_IV[[#This Row],[TIPO]],$AL$5:$AM$16,2,0)</f>
        <v>9</v>
      </c>
      <c r="Y194" s="35" t="str">
        <f>IF(VW_PREMIO_IV[[#This Row],[EQUIPE]]="Gerentes",VLOOKUP(VW_PREMIO_IV[[#This Row],[COBERTURA]],VALORES_IV_GER[],VW_PREMIO_IV[[#This Row],[Col Valor]],1),"")</f>
        <v/>
      </c>
      <c r="Z194" s="35" t="str">
        <f>IF(VW_PREMIO_IV[[#This Row],[EQUIPE]]="Especialidade (ESP)",VLOOKUP(VW_PREMIO_IV[[#This Row],[COBERTURA]],VALORES_IV_ESP[],VW_PREMIO_IV[[#This Row],[Col Valor]],1),"")</f>
        <v/>
      </c>
      <c r="AA194" s="35">
        <f>IF(VW_PREMIO_IV[[#This Row],[EQUIPE]]="Hospitalar (HSP)",VLOOKUP(VW_PREMIO_IV[[#This Row],[COBERTURA]],VALORES_IV_HSP[],VW_PREMIO_IV[[#This Row],[Col Valor]],1),"")</f>
        <v>0</v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0</v>
      </c>
    </row>
    <row r="195" spans="1:29" x14ac:dyDescent="0.25">
      <c r="A195" s="6" t="s">
        <v>370</v>
      </c>
      <c r="B195" s="6" t="s">
        <v>319</v>
      </c>
      <c r="C195" s="6" t="s">
        <v>23</v>
      </c>
      <c r="D195" s="6" t="s">
        <v>254</v>
      </c>
      <c r="E195" s="4">
        <v>20</v>
      </c>
      <c r="F195" s="6" t="s">
        <v>191</v>
      </c>
      <c r="G195" s="6" t="s">
        <v>474</v>
      </c>
      <c r="H195" s="4">
        <v>2021</v>
      </c>
      <c r="I195" s="4">
        <v>2</v>
      </c>
      <c r="J195" s="6" t="s">
        <v>469</v>
      </c>
      <c r="K195" s="4">
        <v>5</v>
      </c>
      <c r="L195" s="6" t="s">
        <v>475</v>
      </c>
      <c r="M195" s="6" t="s">
        <v>476</v>
      </c>
      <c r="N195" s="6" t="s">
        <v>410</v>
      </c>
      <c r="O195" s="4">
        <v>4</v>
      </c>
      <c r="P195" s="6" t="s">
        <v>472</v>
      </c>
      <c r="Q195" s="4">
        <v>11</v>
      </c>
      <c r="R195" s="6" t="s">
        <v>477</v>
      </c>
      <c r="S195" s="4" t="b">
        <v>0</v>
      </c>
      <c r="T195" s="56">
        <v>3809418.24</v>
      </c>
      <c r="U195" s="56">
        <v>308482.71999999997</v>
      </c>
      <c r="V195" s="38">
        <v>8.1000000000000003E-2</v>
      </c>
      <c r="W195" s="35">
        <v>0</v>
      </c>
      <c r="X195" s="42">
        <f>VLOOKUP(VW_PREMIO_IV[[#This Row],[TIPO]],$AL$5:$AM$16,2,0)</f>
        <v>9</v>
      </c>
      <c r="Y195" s="35" t="str">
        <f>IF(VW_PREMIO_IV[[#This Row],[EQUIPE]]="Gerentes",VLOOKUP(VW_PREMIO_IV[[#This Row],[COBERTURA]],VALORES_IV_GER[],VW_PREMIO_IV[[#This Row],[Col Valor]],1),"")</f>
        <v/>
      </c>
      <c r="Z195" s="35" t="str">
        <f>IF(VW_PREMIO_IV[[#This Row],[EQUIPE]]="Especialidade (ESP)",VLOOKUP(VW_PREMIO_IV[[#This Row],[COBERTURA]],VALORES_IV_ESP[],VW_PREMIO_IV[[#This Row],[Col Valor]],1),"")</f>
        <v/>
      </c>
      <c r="AA195" s="35">
        <f>IF(VW_PREMIO_IV[[#This Row],[EQUIPE]]="Hospitalar (HSP)",VLOOKUP(VW_PREMIO_IV[[#This Row],[COBERTURA]],VALORES_IV_HSP[],VW_PREMIO_IV[[#This Row],[Col Valor]],1),"")</f>
        <v>0</v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0</v>
      </c>
    </row>
    <row r="196" spans="1:29" x14ac:dyDescent="0.25">
      <c r="A196" s="6" t="s">
        <v>370</v>
      </c>
      <c r="B196" s="6" t="s">
        <v>319</v>
      </c>
      <c r="C196" s="6" t="s">
        <v>33</v>
      </c>
      <c r="D196" s="6" t="s">
        <v>290</v>
      </c>
      <c r="E196" s="4">
        <v>10</v>
      </c>
      <c r="F196" s="6" t="s">
        <v>196</v>
      </c>
      <c r="G196" s="6" t="s">
        <v>474</v>
      </c>
      <c r="H196" s="4">
        <v>2021</v>
      </c>
      <c r="I196" s="4">
        <v>2</v>
      </c>
      <c r="J196" s="6" t="s">
        <v>469</v>
      </c>
      <c r="K196" s="4">
        <v>5</v>
      </c>
      <c r="L196" s="6" t="s">
        <v>475</v>
      </c>
      <c r="M196" s="6" t="s">
        <v>476</v>
      </c>
      <c r="N196" s="6" t="s">
        <v>410</v>
      </c>
      <c r="O196" s="4">
        <v>4</v>
      </c>
      <c r="P196" s="6" t="s">
        <v>472</v>
      </c>
      <c r="Q196" s="4">
        <v>11</v>
      </c>
      <c r="R196" s="6" t="s">
        <v>477</v>
      </c>
      <c r="S196" s="4" t="b">
        <v>0</v>
      </c>
      <c r="T196" s="56">
        <v>3809418.24</v>
      </c>
      <c r="U196" s="56">
        <v>308482.71999999997</v>
      </c>
      <c r="V196" s="38">
        <v>8.1000000000000003E-2</v>
      </c>
      <c r="W196" s="35">
        <v>0</v>
      </c>
      <c r="X196" s="42">
        <f>VLOOKUP(VW_PREMIO_IV[[#This Row],[TIPO]],$AL$5:$AM$16,2,0)</f>
        <v>9</v>
      </c>
      <c r="Y196" s="35" t="str">
        <f>IF(VW_PREMIO_IV[[#This Row],[EQUIPE]]="Gerentes",VLOOKUP(VW_PREMIO_IV[[#This Row],[COBERTURA]],VALORES_IV_GER[],VW_PREMIO_IV[[#This Row],[Col Valor]],1),"")</f>
        <v/>
      </c>
      <c r="Z196" s="35">
        <f>IF(VW_PREMIO_IV[[#This Row],[EQUIPE]]="Especialidade (ESP)",VLOOKUP(VW_PREMIO_IV[[#This Row],[COBERTURA]],VALORES_IV_ESP[],VW_PREMIO_IV[[#This Row],[Col Valor]],1),"")</f>
        <v>0</v>
      </c>
      <c r="AA196" s="35" t="str">
        <f>IF(VW_PREMIO_IV[[#This Row],[EQUIPE]]="Hospitalar (HSP)",VLOOKUP(VW_PREMIO_IV[[#This Row],[COBERTURA]],VALORES_IV_HSP[],VW_PREMIO_IV[[#This Row],[Col Valor]],1),"")</f>
        <v/>
      </c>
      <c r="AB196" s="35" t="str">
        <f>IF(VW_PREMIO_IV[[#This Row],[EQUIPE]]="Misto (EMH)",VLOOKUP(VW_PREMIO_IV[[#This Row],[COBERTURA]],VALORES_IV_EMH[],VW_PREMIO_IV[[#This Row],[Col Valor]],1),"")</f>
        <v/>
      </c>
      <c r="AC196" s="35">
        <f>VW_PREMIO_IV[[#This Row],[PREMIO]]-SUM(VW_PREMIO_IV[[#This Row],[Check Gerente]:[Check EMH]])</f>
        <v>0</v>
      </c>
    </row>
    <row r="197" spans="1:29" x14ac:dyDescent="0.25">
      <c r="A197" s="6" t="s">
        <v>370</v>
      </c>
      <c r="B197" s="6" t="s">
        <v>319</v>
      </c>
      <c r="C197" s="6" t="s">
        <v>25</v>
      </c>
      <c r="D197" s="6" t="s">
        <v>291</v>
      </c>
      <c r="E197" s="4">
        <v>30</v>
      </c>
      <c r="F197" s="6" t="s">
        <v>198</v>
      </c>
      <c r="G197" s="6" t="s">
        <v>474</v>
      </c>
      <c r="H197" s="4">
        <v>2021</v>
      </c>
      <c r="I197" s="4">
        <v>2</v>
      </c>
      <c r="J197" s="6" t="s">
        <v>469</v>
      </c>
      <c r="K197" s="4">
        <v>5</v>
      </c>
      <c r="L197" s="6" t="s">
        <v>475</v>
      </c>
      <c r="M197" s="6" t="s">
        <v>476</v>
      </c>
      <c r="N197" s="6" t="s">
        <v>410</v>
      </c>
      <c r="O197" s="4">
        <v>4</v>
      </c>
      <c r="P197" s="6" t="s">
        <v>472</v>
      </c>
      <c r="Q197" s="4">
        <v>11</v>
      </c>
      <c r="R197" s="6" t="s">
        <v>477</v>
      </c>
      <c r="S197" s="4" t="b">
        <v>0</v>
      </c>
      <c r="T197" s="56">
        <v>3809418.24</v>
      </c>
      <c r="U197" s="56">
        <v>308482.71999999997</v>
      </c>
      <c r="V197" s="38">
        <v>8.1000000000000003E-2</v>
      </c>
      <c r="W197" s="35">
        <v>0</v>
      </c>
      <c r="X197" s="42">
        <f>VLOOKUP(VW_PREMIO_IV[[#This Row],[TIPO]],$AL$5:$AM$16,2,0)</f>
        <v>9</v>
      </c>
      <c r="Y197" s="35" t="str">
        <f>IF(VW_PREMIO_IV[[#This Row],[EQUIPE]]="Gerentes",VLOOKUP(VW_PREMIO_IV[[#This Row],[COBERTURA]],VALORES_IV_GER[],VW_PREMIO_IV[[#This Row],[Col Valor]],1),"")</f>
        <v/>
      </c>
      <c r="Z197" s="35" t="str">
        <f>IF(VW_PREMIO_IV[[#This Row],[EQUIPE]]="Especialidade (ESP)",VLOOKUP(VW_PREMIO_IV[[#This Row],[COBERTURA]],VALORES_IV_ESP[],VW_PREMIO_IV[[#This Row],[Col Valor]],1),"")</f>
        <v/>
      </c>
      <c r="AA197" s="35" t="str">
        <f>IF(VW_PREMIO_IV[[#This Row],[EQUIPE]]="Hospitalar (HSP)",VLOOKUP(VW_PREMIO_IV[[#This Row],[COBERTURA]],VALORES_IV_HSP[],VW_PREMIO_IV[[#This Row],[Col Valor]],1),"")</f>
        <v/>
      </c>
      <c r="AB197" s="35">
        <f>IF(VW_PREMIO_IV[[#This Row],[EQUIPE]]="Misto (EMH)",VLOOKUP(VW_PREMIO_IV[[#This Row],[COBERTURA]],VALORES_IV_EMH[],VW_PREMIO_IV[[#This Row],[Col Valor]],1),"")</f>
        <v>0</v>
      </c>
      <c r="AC197" s="35">
        <f>VW_PREMIO_IV[[#This Row],[PREMIO]]-SUM(VW_PREMIO_IV[[#This Row],[Check Gerente]:[Check EMH]])</f>
        <v>0</v>
      </c>
    </row>
    <row r="198" spans="1:29" x14ac:dyDescent="0.25">
      <c r="A198" s="6" t="s">
        <v>370</v>
      </c>
      <c r="B198" s="6" t="s">
        <v>318</v>
      </c>
      <c r="C198" s="6" t="s">
        <v>9</v>
      </c>
      <c r="D198" s="6" t="s">
        <v>189</v>
      </c>
      <c r="E198" s="4">
        <v>20</v>
      </c>
      <c r="F198" s="6" t="s">
        <v>191</v>
      </c>
      <c r="G198" s="6" t="s">
        <v>474</v>
      </c>
      <c r="H198" s="4">
        <v>2021</v>
      </c>
      <c r="I198" s="4">
        <v>2</v>
      </c>
      <c r="J198" s="6" t="s">
        <v>469</v>
      </c>
      <c r="K198" s="4">
        <v>5</v>
      </c>
      <c r="L198" s="6" t="s">
        <v>475</v>
      </c>
      <c r="M198" s="6" t="s">
        <v>476</v>
      </c>
      <c r="N198" s="6" t="s">
        <v>410</v>
      </c>
      <c r="O198" s="4">
        <v>4</v>
      </c>
      <c r="P198" s="6" t="s">
        <v>472</v>
      </c>
      <c r="Q198" s="4">
        <v>11</v>
      </c>
      <c r="R198" s="6" t="s">
        <v>477</v>
      </c>
      <c r="S198" s="4" t="b">
        <v>0</v>
      </c>
      <c r="T198" s="56">
        <v>3866813.52</v>
      </c>
      <c r="U198" s="56">
        <v>699688.31</v>
      </c>
      <c r="V198" s="38">
        <v>0.18099999999999999</v>
      </c>
      <c r="W198" s="35">
        <v>0</v>
      </c>
      <c r="X198" s="42">
        <f>VLOOKUP(VW_PREMIO_IV[[#This Row],[TIPO]],$AL$5:$AM$16,2,0)</f>
        <v>11</v>
      </c>
      <c r="Y198" s="35" t="str">
        <f>IF(VW_PREMIO_IV[[#This Row],[EQUIPE]]="Gerentes",VLOOKUP(VW_PREMIO_IV[[#This Row],[COBERTURA]],VALORES_IV_GER[],VW_PREMIO_IV[[#This Row],[Col Valor]],1),"")</f>
        <v/>
      </c>
      <c r="Z198" s="35" t="str">
        <f>IF(VW_PREMIO_IV[[#This Row],[EQUIPE]]="Especialidade (ESP)",VLOOKUP(VW_PREMIO_IV[[#This Row],[COBERTURA]],VALORES_IV_ESP[],VW_PREMIO_IV[[#This Row],[Col Valor]],1),"")</f>
        <v/>
      </c>
      <c r="AA198" s="35">
        <f>IF(VW_PREMIO_IV[[#This Row],[EQUIPE]]="Hospitalar (HSP)",VLOOKUP(VW_PREMIO_IV[[#This Row],[COBERTURA]],VALORES_IV_HSP[],VW_PREMIO_IV[[#This Row],[Col Valor]],1),"")</f>
        <v>0</v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0</v>
      </c>
    </row>
    <row r="199" spans="1:29" x14ac:dyDescent="0.25">
      <c r="A199" s="6" t="s">
        <v>370</v>
      </c>
      <c r="B199" s="6" t="s">
        <v>318</v>
      </c>
      <c r="C199" s="6" t="s">
        <v>11</v>
      </c>
      <c r="D199" s="6" t="s">
        <v>192</v>
      </c>
      <c r="E199" s="4">
        <v>20</v>
      </c>
      <c r="F199" s="6" t="s">
        <v>191</v>
      </c>
      <c r="G199" s="6" t="s">
        <v>474</v>
      </c>
      <c r="H199" s="4">
        <v>2021</v>
      </c>
      <c r="I199" s="4">
        <v>2</v>
      </c>
      <c r="J199" s="6" t="s">
        <v>469</v>
      </c>
      <c r="K199" s="4">
        <v>5</v>
      </c>
      <c r="L199" s="6" t="s">
        <v>475</v>
      </c>
      <c r="M199" s="6" t="s">
        <v>476</v>
      </c>
      <c r="N199" s="6" t="s">
        <v>410</v>
      </c>
      <c r="O199" s="4">
        <v>4</v>
      </c>
      <c r="P199" s="6" t="s">
        <v>472</v>
      </c>
      <c r="Q199" s="4">
        <v>11</v>
      </c>
      <c r="R199" s="6" t="s">
        <v>477</v>
      </c>
      <c r="S199" s="4" t="b">
        <v>0</v>
      </c>
      <c r="T199" s="56">
        <v>3866813.52</v>
      </c>
      <c r="U199" s="56">
        <v>699688.31</v>
      </c>
      <c r="V199" s="38">
        <v>0.18099999999999999</v>
      </c>
      <c r="W199" s="35">
        <v>0</v>
      </c>
      <c r="X199" s="42">
        <f>VLOOKUP(VW_PREMIO_IV[[#This Row],[TIPO]],$AL$5:$AM$16,2,0)</f>
        <v>11</v>
      </c>
      <c r="Y199" s="35" t="str">
        <f>IF(VW_PREMIO_IV[[#This Row],[EQUIPE]]="Gerentes",VLOOKUP(VW_PREMIO_IV[[#This Row],[COBERTURA]],VALORES_IV_GER[],VW_PREMIO_IV[[#This Row],[Col Valor]],1),"")</f>
        <v/>
      </c>
      <c r="Z199" s="35" t="str">
        <f>IF(VW_PREMIO_IV[[#This Row],[EQUIPE]]="Especialidade (ESP)",VLOOKUP(VW_PREMIO_IV[[#This Row],[COBERTURA]],VALORES_IV_ESP[],VW_PREMIO_IV[[#This Row],[Col Valor]],1),"")</f>
        <v/>
      </c>
      <c r="AA199" s="35">
        <f>IF(VW_PREMIO_IV[[#This Row],[EQUIPE]]="Hospitalar (HSP)",VLOOKUP(VW_PREMIO_IV[[#This Row],[COBERTURA]],VALORES_IV_HSP[],VW_PREMIO_IV[[#This Row],[Col Valor]],1),"")</f>
        <v>0</v>
      </c>
      <c r="AB199" s="35" t="str">
        <f>IF(VW_PREMIO_IV[[#This Row],[EQUIPE]]="Misto (EMH)",VLOOKUP(VW_PREMIO_IV[[#This Row],[COBERTURA]],VALORES_IV_EMH[],VW_PREMIO_IV[[#This Row],[Col Valor]],1),"")</f>
        <v/>
      </c>
      <c r="AC199" s="35">
        <f>VW_PREMIO_IV[[#This Row],[PREMIO]]-SUM(VW_PREMIO_IV[[#This Row],[Check Gerente]:[Check EMH]])</f>
        <v>0</v>
      </c>
    </row>
    <row r="200" spans="1:29" x14ac:dyDescent="0.25">
      <c r="A200" s="6" t="s">
        <v>370</v>
      </c>
      <c r="B200" s="6" t="s">
        <v>318</v>
      </c>
      <c r="C200" s="6" t="s">
        <v>13</v>
      </c>
      <c r="D200" s="6" t="s">
        <v>194</v>
      </c>
      <c r="E200" s="4">
        <v>20</v>
      </c>
      <c r="F200" s="6" t="s">
        <v>191</v>
      </c>
      <c r="G200" s="6" t="s">
        <v>474</v>
      </c>
      <c r="H200" s="4">
        <v>2021</v>
      </c>
      <c r="I200" s="4">
        <v>2</v>
      </c>
      <c r="J200" s="6" t="s">
        <v>469</v>
      </c>
      <c r="K200" s="4">
        <v>5</v>
      </c>
      <c r="L200" s="6" t="s">
        <v>475</v>
      </c>
      <c r="M200" s="6" t="s">
        <v>476</v>
      </c>
      <c r="N200" s="6" t="s">
        <v>410</v>
      </c>
      <c r="O200" s="4">
        <v>4</v>
      </c>
      <c r="P200" s="6" t="s">
        <v>472</v>
      </c>
      <c r="Q200" s="4">
        <v>11</v>
      </c>
      <c r="R200" s="6" t="s">
        <v>477</v>
      </c>
      <c r="S200" s="4" t="b">
        <v>0</v>
      </c>
      <c r="T200" s="56">
        <v>3866813.52</v>
      </c>
      <c r="U200" s="56">
        <v>699688.31</v>
      </c>
      <c r="V200" s="38">
        <v>0.18099999999999999</v>
      </c>
      <c r="W200" s="35">
        <v>0</v>
      </c>
      <c r="X200" s="42">
        <f>VLOOKUP(VW_PREMIO_IV[[#This Row],[TIPO]],$AL$5:$AM$16,2,0)</f>
        <v>11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0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0</v>
      </c>
    </row>
    <row r="201" spans="1:29" x14ac:dyDescent="0.25">
      <c r="A201" s="6" t="s">
        <v>370</v>
      </c>
      <c r="B201" s="6" t="s">
        <v>318</v>
      </c>
      <c r="C201" s="6" t="s">
        <v>28</v>
      </c>
      <c r="D201" s="6" t="s">
        <v>195</v>
      </c>
      <c r="E201" s="4">
        <v>10</v>
      </c>
      <c r="F201" s="6" t="s">
        <v>196</v>
      </c>
      <c r="G201" s="6" t="s">
        <v>474</v>
      </c>
      <c r="H201" s="4">
        <v>2021</v>
      </c>
      <c r="I201" s="4">
        <v>2</v>
      </c>
      <c r="J201" s="6" t="s">
        <v>469</v>
      </c>
      <c r="K201" s="4">
        <v>5</v>
      </c>
      <c r="L201" s="6" t="s">
        <v>475</v>
      </c>
      <c r="M201" s="6" t="s">
        <v>476</v>
      </c>
      <c r="N201" s="6" t="s">
        <v>410</v>
      </c>
      <c r="O201" s="4">
        <v>4</v>
      </c>
      <c r="P201" s="6" t="s">
        <v>472</v>
      </c>
      <c r="Q201" s="4">
        <v>11</v>
      </c>
      <c r="R201" s="6" t="s">
        <v>477</v>
      </c>
      <c r="S201" s="4" t="b">
        <v>0</v>
      </c>
      <c r="T201" s="56">
        <v>3866813.52</v>
      </c>
      <c r="U201" s="56">
        <v>699688.31</v>
      </c>
      <c r="V201" s="38">
        <v>0.18099999999999999</v>
      </c>
      <c r="W201" s="35">
        <v>0</v>
      </c>
      <c r="X201" s="42">
        <f>VLOOKUP(VW_PREMIO_IV[[#This Row],[TIPO]],$AL$5:$AM$16,2,0)</f>
        <v>11</v>
      </c>
      <c r="Y201" s="35" t="str">
        <f>IF(VW_PREMIO_IV[[#This Row],[EQUIPE]]="Gerentes",VLOOKUP(VW_PREMIO_IV[[#This Row],[COBERTURA]],VALORES_IV_GER[],VW_PREMIO_IV[[#This Row],[Col Valor]],1),"")</f>
        <v/>
      </c>
      <c r="Z201" s="35">
        <f>IF(VW_PREMIO_IV[[#This Row],[EQUIPE]]="Especialidade (ESP)",VLOOKUP(VW_PREMIO_IV[[#This Row],[COBERTURA]],VALORES_IV_ESP[],VW_PREMIO_IV[[#This Row],[Col Valor]],1),"")</f>
        <v>0</v>
      </c>
      <c r="AA201" s="35" t="str">
        <f>IF(VW_PREMIO_IV[[#This Row],[EQUIPE]]="Hospitalar (HSP)",VLOOKUP(VW_PREMIO_IV[[#This Row],[COBERTURA]],VALORES_IV_HSP[],VW_PREMIO_IV[[#This Row],[Col Valor]],1),"")</f>
        <v/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0</v>
      </c>
    </row>
    <row r="202" spans="1:29" x14ac:dyDescent="0.25">
      <c r="A202" s="6" t="s">
        <v>370</v>
      </c>
      <c r="B202" s="6" t="s">
        <v>318</v>
      </c>
      <c r="C202" s="6" t="s">
        <v>29</v>
      </c>
      <c r="D202" s="6" t="s">
        <v>197</v>
      </c>
      <c r="E202" s="4">
        <v>30</v>
      </c>
      <c r="F202" s="6" t="s">
        <v>198</v>
      </c>
      <c r="G202" s="6" t="s">
        <v>474</v>
      </c>
      <c r="H202" s="4">
        <v>2021</v>
      </c>
      <c r="I202" s="4">
        <v>2</v>
      </c>
      <c r="J202" s="6" t="s">
        <v>469</v>
      </c>
      <c r="K202" s="4">
        <v>5</v>
      </c>
      <c r="L202" s="6" t="s">
        <v>475</v>
      </c>
      <c r="M202" s="6" t="s">
        <v>476</v>
      </c>
      <c r="N202" s="6" t="s">
        <v>410</v>
      </c>
      <c r="O202" s="4">
        <v>4</v>
      </c>
      <c r="P202" s="6" t="s">
        <v>472</v>
      </c>
      <c r="Q202" s="4">
        <v>11</v>
      </c>
      <c r="R202" s="6" t="s">
        <v>477</v>
      </c>
      <c r="S202" s="4" t="b">
        <v>0</v>
      </c>
      <c r="T202" s="56">
        <v>3866813.52</v>
      </c>
      <c r="U202" s="56">
        <v>699688.31</v>
      </c>
      <c r="V202" s="38">
        <v>0.18099999999999999</v>
      </c>
      <c r="W202" s="35">
        <v>0</v>
      </c>
      <c r="X202" s="42">
        <f>VLOOKUP(VW_PREMIO_IV[[#This Row],[TIPO]],$AL$5:$AM$16,2,0)</f>
        <v>11</v>
      </c>
      <c r="Y202" s="35" t="str">
        <f>IF(VW_PREMIO_IV[[#This Row],[EQUIPE]]="Gerentes",VLOOKUP(VW_PREMIO_IV[[#This Row],[COBERTURA]],VALORES_IV_GER[],VW_PREMIO_IV[[#This Row],[Col Valor]],1),"")</f>
        <v/>
      </c>
      <c r="Z202" s="35" t="str">
        <f>IF(VW_PREMIO_IV[[#This Row],[EQUIPE]]="Especialidade (ESP)",VLOOKUP(VW_PREMIO_IV[[#This Row],[COBERTURA]],VALORES_IV_ESP[],VW_PREMIO_IV[[#This Row],[Col Valor]],1),"")</f>
        <v/>
      </c>
      <c r="AA202" s="35" t="str">
        <f>IF(VW_PREMIO_IV[[#This Row],[EQUIPE]]="Hospitalar (HSP)",VLOOKUP(VW_PREMIO_IV[[#This Row],[COBERTURA]],VALORES_IV_HSP[],VW_PREMIO_IV[[#This Row],[Col Valor]],1),"")</f>
        <v/>
      </c>
      <c r="AB202" s="35">
        <f>IF(VW_PREMIO_IV[[#This Row],[EQUIPE]]="Misto (EMH)",VLOOKUP(VW_PREMIO_IV[[#This Row],[COBERTURA]],VALORES_IV_EMH[],VW_PREMIO_IV[[#This Row],[Col Valor]],1),"")</f>
        <v>0</v>
      </c>
      <c r="AC202" s="35">
        <f>VW_PREMIO_IV[[#This Row],[PREMIO]]-SUM(VW_PREMIO_IV[[#This Row],[Check Gerente]:[Check EMH]])</f>
        <v>0</v>
      </c>
    </row>
    <row r="203" spans="1:29" x14ac:dyDescent="0.25">
      <c r="A203" s="6" t="s">
        <v>370</v>
      </c>
      <c r="B203" s="6" t="s">
        <v>318</v>
      </c>
      <c r="C203" s="6" t="s">
        <v>30</v>
      </c>
      <c r="D203" s="6" t="s">
        <v>203</v>
      </c>
      <c r="E203" s="4">
        <v>10</v>
      </c>
      <c r="F203" s="6" t="s">
        <v>196</v>
      </c>
      <c r="G203" s="6" t="s">
        <v>474</v>
      </c>
      <c r="H203" s="4">
        <v>2021</v>
      </c>
      <c r="I203" s="4">
        <v>2</v>
      </c>
      <c r="J203" s="6" t="s">
        <v>469</v>
      </c>
      <c r="K203" s="4">
        <v>5</v>
      </c>
      <c r="L203" s="6" t="s">
        <v>475</v>
      </c>
      <c r="M203" s="6" t="s">
        <v>476</v>
      </c>
      <c r="N203" s="6" t="s">
        <v>410</v>
      </c>
      <c r="O203" s="4">
        <v>4</v>
      </c>
      <c r="P203" s="6" t="s">
        <v>472</v>
      </c>
      <c r="Q203" s="4">
        <v>11</v>
      </c>
      <c r="R203" s="6" t="s">
        <v>477</v>
      </c>
      <c r="S203" s="4" t="b">
        <v>0</v>
      </c>
      <c r="T203" s="56">
        <v>3866813.52</v>
      </c>
      <c r="U203" s="56">
        <v>699688.31</v>
      </c>
      <c r="V203" s="38">
        <v>0.18099999999999999</v>
      </c>
      <c r="W203" s="35">
        <v>0</v>
      </c>
      <c r="X203" s="42">
        <f>VLOOKUP(VW_PREMIO_IV[[#This Row],[TIPO]],$AL$5:$AM$16,2,0)</f>
        <v>11</v>
      </c>
      <c r="Y203" s="35" t="str">
        <f>IF(VW_PREMIO_IV[[#This Row],[EQUIPE]]="Gerentes",VLOOKUP(VW_PREMIO_IV[[#This Row],[COBERTURA]],VALORES_IV_GER[],VW_PREMIO_IV[[#This Row],[Col Valor]],1),"")</f>
        <v/>
      </c>
      <c r="Z203" s="35">
        <f>IF(VW_PREMIO_IV[[#This Row],[EQUIPE]]="Especialidade (ESP)",VLOOKUP(VW_PREMIO_IV[[#This Row],[COBERTURA]],VALORES_IV_ESP[],VW_PREMIO_IV[[#This Row],[Col Valor]],1),"")</f>
        <v>0</v>
      </c>
      <c r="AA203" s="35" t="str">
        <f>IF(VW_PREMIO_IV[[#This Row],[EQUIPE]]="Hospitalar (HSP)",VLOOKUP(VW_PREMIO_IV[[#This Row],[COBERTURA]],VALORES_IV_HSP[],VW_PREMIO_IV[[#This Row],[Col Valor]],1),"")</f>
        <v/>
      </c>
      <c r="AB203" s="35" t="str">
        <f>IF(VW_PREMIO_IV[[#This Row],[EQUIPE]]="Misto (EMH)",VLOOKUP(VW_PREMIO_IV[[#This Row],[COBERTURA]],VALORES_IV_EMH[],VW_PREMIO_IV[[#This Row],[Col Valor]],1),"")</f>
        <v/>
      </c>
      <c r="AC203" s="35">
        <f>VW_PREMIO_IV[[#This Row],[PREMIO]]-SUM(VW_PREMIO_IV[[#This Row],[Check Gerente]:[Check EMH]])</f>
        <v>0</v>
      </c>
    </row>
    <row r="204" spans="1:29" x14ac:dyDescent="0.25">
      <c r="A204" s="6" t="s">
        <v>370</v>
      </c>
      <c r="B204" s="6" t="s">
        <v>318</v>
      </c>
      <c r="C204" s="6" t="s">
        <v>14</v>
      </c>
      <c r="D204" s="6" t="s">
        <v>204</v>
      </c>
      <c r="E204" s="4">
        <v>20</v>
      </c>
      <c r="F204" s="6" t="s">
        <v>191</v>
      </c>
      <c r="G204" s="6" t="s">
        <v>474</v>
      </c>
      <c r="H204" s="4">
        <v>2021</v>
      </c>
      <c r="I204" s="4">
        <v>2</v>
      </c>
      <c r="J204" s="6" t="s">
        <v>469</v>
      </c>
      <c r="K204" s="4">
        <v>5</v>
      </c>
      <c r="L204" s="6" t="s">
        <v>475</v>
      </c>
      <c r="M204" s="6" t="s">
        <v>476</v>
      </c>
      <c r="N204" s="6" t="s">
        <v>410</v>
      </c>
      <c r="O204" s="4">
        <v>4</v>
      </c>
      <c r="P204" s="6" t="s">
        <v>472</v>
      </c>
      <c r="Q204" s="4">
        <v>11</v>
      </c>
      <c r="R204" s="6" t="s">
        <v>477</v>
      </c>
      <c r="S204" s="4" t="b">
        <v>0</v>
      </c>
      <c r="T204" s="56">
        <v>3866813.52</v>
      </c>
      <c r="U204" s="56">
        <v>699688.31</v>
      </c>
      <c r="V204" s="38">
        <v>0.18099999999999999</v>
      </c>
      <c r="W204" s="35">
        <v>0</v>
      </c>
      <c r="X204" s="42">
        <f>VLOOKUP(VW_PREMIO_IV[[#This Row],[TIPO]],$AL$5:$AM$16,2,0)</f>
        <v>11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>
        <f>IF(VW_PREMIO_IV[[#This Row],[EQUIPE]]="Hospitalar (HSP)",VLOOKUP(VW_PREMIO_IV[[#This Row],[COBERTURA]],VALORES_IV_HSP[],VW_PREMIO_IV[[#This Row],[Col Valor]],1),"")</f>
        <v>0</v>
      </c>
      <c r="AB204" s="35" t="str">
        <f>IF(VW_PREMIO_IV[[#This Row],[EQUIPE]]="Misto (EMH)",VLOOKUP(VW_PREMIO_IV[[#This Row],[COBERTURA]],VALORES_IV_EMH[],VW_PREMIO_IV[[#This Row],[Col Valor]],1),"")</f>
        <v/>
      </c>
      <c r="AC204" s="35">
        <f>VW_PREMIO_IV[[#This Row],[PREMIO]]-SUM(VW_PREMIO_IV[[#This Row],[Check Gerente]:[Check EMH]])</f>
        <v>0</v>
      </c>
    </row>
    <row r="205" spans="1:29" x14ac:dyDescent="0.25">
      <c r="A205" s="6" t="s">
        <v>370</v>
      </c>
      <c r="B205" s="6" t="s">
        <v>318</v>
      </c>
      <c r="C205" s="6" t="s">
        <v>15</v>
      </c>
      <c r="D205" s="6" t="s">
        <v>205</v>
      </c>
      <c r="E205" s="4">
        <v>30</v>
      </c>
      <c r="F205" s="6" t="s">
        <v>198</v>
      </c>
      <c r="G205" s="6" t="s">
        <v>474</v>
      </c>
      <c r="H205" s="4">
        <v>2021</v>
      </c>
      <c r="I205" s="4">
        <v>2</v>
      </c>
      <c r="J205" s="6" t="s">
        <v>469</v>
      </c>
      <c r="K205" s="4">
        <v>5</v>
      </c>
      <c r="L205" s="6" t="s">
        <v>475</v>
      </c>
      <c r="M205" s="6" t="s">
        <v>476</v>
      </c>
      <c r="N205" s="6" t="s">
        <v>410</v>
      </c>
      <c r="O205" s="4">
        <v>4</v>
      </c>
      <c r="P205" s="6" t="s">
        <v>472</v>
      </c>
      <c r="Q205" s="4">
        <v>11</v>
      </c>
      <c r="R205" s="6" t="s">
        <v>477</v>
      </c>
      <c r="S205" s="4" t="b">
        <v>0</v>
      </c>
      <c r="T205" s="56">
        <v>3866813.52</v>
      </c>
      <c r="U205" s="56">
        <v>699688.31</v>
      </c>
      <c r="V205" s="38">
        <v>0.18099999999999999</v>
      </c>
      <c r="W205" s="35">
        <v>0</v>
      </c>
      <c r="X205" s="42">
        <f>VLOOKUP(VW_PREMIO_IV[[#This Row],[TIPO]],$AL$5:$AM$16,2,0)</f>
        <v>11</v>
      </c>
      <c r="Y205" s="35" t="str">
        <f>IF(VW_PREMIO_IV[[#This Row],[EQUIPE]]="Gerentes",VLOOKUP(VW_PREMIO_IV[[#This Row],[COBERTURA]],VALORES_IV_GER[],VW_PREMIO_IV[[#This Row],[Col Valor]],1),"")</f>
        <v/>
      </c>
      <c r="Z205" s="35" t="str">
        <f>IF(VW_PREMIO_IV[[#This Row],[EQUIPE]]="Especialidade (ESP)",VLOOKUP(VW_PREMIO_IV[[#This Row],[COBERTURA]],VALORES_IV_ESP[],VW_PREMIO_IV[[#This Row],[Col Valor]],1),"")</f>
        <v/>
      </c>
      <c r="AA205" s="35" t="str">
        <f>IF(VW_PREMIO_IV[[#This Row],[EQUIPE]]="Hospitalar (HSP)",VLOOKUP(VW_PREMIO_IV[[#This Row],[COBERTURA]],VALORES_IV_HSP[],VW_PREMIO_IV[[#This Row],[Col Valor]],1),"")</f>
        <v/>
      </c>
      <c r="AB205" s="35">
        <f>IF(VW_PREMIO_IV[[#This Row],[EQUIPE]]="Misto (EMH)",VLOOKUP(VW_PREMIO_IV[[#This Row],[COBERTURA]],VALORES_IV_EMH[],VW_PREMIO_IV[[#This Row],[Col Valor]],1),"")</f>
        <v>0</v>
      </c>
      <c r="AC205" s="35">
        <f>VW_PREMIO_IV[[#This Row],[PREMIO]]-SUM(VW_PREMIO_IV[[#This Row],[Check Gerente]:[Check EMH]])</f>
        <v>0</v>
      </c>
    </row>
    <row r="206" spans="1:29" x14ac:dyDescent="0.25">
      <c r="A206" s="6" t="s">
        <v>370</v>
      </c>
      <c r="B206" s="6" t="s">
        <v>318</v>
      </c>
      <c r="C206" s="6" t="s">
        <v>31</v>
      </c>
      <c r="D206" s="6" t="s">
        <v>206</v>
      </c>
      <c r="E206" s="4">
        <v>10</v>
      </c>
      <c r="F206" s="6" t="s">
        <v>196</v>
      </c>
      <c r="G206" s="6" t="s">
        <v>474</v>
      </c>
      <c r="H206" s="4">
        <v>2021</v>
      </c>
      <c r="I206" s="4">
        <v>2</v>
      </c>
      <c r="J206" s="6" t="s">
        <v>469</v>
      </c>
      <c r="K206" s="4">
        <v>5</v>
      </c>
      <c r="L206" s="6" t="s">
        <v>475</v>
      </c>
      <c r="M206" s="6" t="s">
        <v>476</v>
      </c>
      <c r="N206" s="6" t="s">
        <v>410</v>
      </c>
      <c r="O206" s="4">
        <v>4</v>
      </c>
      <c r="P206" s="6" t="s">
        <v>472</v>
      </c>
      <c r="Q206" s="4">
        <v>11</v>
      </c>
      <c r="R206" s="6" t="s">
        <v>477</v>
      </c>
      <c r="S206" s="4" t="b">
        <v>0</v>
      </c>
      <c r="T206" s="56">
        <v>3866813.52</v>
      </c>
      <c r="U206" s="56">
        <v>699688.31</v>
      </c>
      <c r="V206" s="38">
        <v>0.18099999999999999</v>
      </c>
      <c r="W206" s="35">
        <v>0</v>
      </c>
      <c r="X206" s="42">
        <f>VLOOKUP(VW_PREMIO_IV[[#This Row],[TIPO]],$AL$5:$AM$16,2,0)</f>
        <v>11</v>
      </c>
      <c r="Y206" s="35" t="str">
        <f>IF(VW_PREMIO_IV[[#This Row],[EQUIPE]]="Gerentes",VLOOKUP(VW_PREMIO_IV[[#This Row],[COBERTURA]],VALORES_IV_GER[],VW_PREMIO_IV[[#This Row],[Col Valor]],1),"")</f>
        <v/>
      </c>
      <c r="Z206" s="35">
        <f>IF(VW_PREMIO_IV[[#This Row],[EQUIPE]]="Especialidade (ESP)",VLOOKUP(VW_PREMIO_IV[[#This Row],[COBERTURA]],VALORES_IV_ESP[],VW_PREMIO_IV[[#This Row],[Col Valor]],1),"")</f>
        <v>0</v>
      </c>
      <c r="AA206" s="35" t="str">
        <f>IF(VW_PREMIO_IV[[#This Row],[EQUIPE]]="Hospitalar (HSP)",VLOOKUP(VW_PREMIO_IV[[#This Row],[COBERTURA]],VALORES_IV_HSP[],VW_PREMIO_IV[[#This Row],[Col Valor]],1),"")</f>
        <v/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0</v>
      </c>
    </row>
    <row r="207" spans="1:29" x14ac:dyDescent="0.25">
      <c r="A207" s="6" t="s">
        <v>370</v>
      </c>
      <c r="B207" s="6" t="s">
        <v>318</v>
      </c>
      <c r="C207" s="6" t="s">
        <v>16</v>
      </c>
      <c r="D207" s="6" t="s">
        <v>207</v>
      </c>
      <c r="E207" s="4">
        <v>20</v>
      </c>
      <c r="F207" s="6" t="s">
        <v>191</v>
      </c>
      <c r="G207" s="6" t="s">
        <v>474</v>
      </c>
      <c r="H207" s="4">
        <v>2021</v>
      </c>
      <c r="I207" s="4">
        <v>2</v>
      </c>
      <c r="J207" s="6" t="s">
        <v>469</v>
      </c>
      <c r="K207" s="4">
        <v>5</v>
      </c>
      <c r="L207" s="6" t="s">
        <v>475</v>
      </c>
      <c r="M207" s="6" t="s">
        <v>476</v>
      </c>
      <c r="N207" s="6" t="s">
        <v>410</v>
      </c>
      <c r="O207" s="4">
        <v>4</v>
      </c>
      <c r="P207" s="6" t="s">
        <v>472</v>
      </c>
      <c r="Q207" s="4">
        <v>11</v>
      </c>
      <c r="R207" s="6" t="s">
        <v>477</v>
      </c>
      <c r="S207" s="4" t="b">
        <v>0</v>
      </c>
      <c r="T207" s="56">
        <v>3866813.52</v>
      </c>
      <c r="U207" s="56">
        <v>699688.31</v>
      </c>
      <c r="V207" s="38">
        <v>0.18099999999999999</v>
      </c>
      <c r="W207" s="35">
        <v>0</v>
      </c>
      <c r="X207" s="42">
        <f>VLOOKUP(VW_PREMIO_IV[[#This Row],[TIPO]],$AL$5:$AM$16,2,0)</f>
        <v>11</v>
      </c>
      <c r="Y207" s="35" t="str">
        <f>IF(VW_PREMIO_IV[[#This Row],[EQUIPE]]="Gerentes",VLOOKUP(VW_PREMIO_IV[[#This Row],[COBERTURA]],VALORES_IV_GER[],VW_PREMIO_IV[[#This Row],[Col Valor]],1),"")</f>
        <v/>
      </c>
      <c r="Z207" s="35" t="str">
        <f>IF(VW_PREMIO_IV[[#This Row],[EQUIPE]]="Especialidade (ESP)",VLOOKUP(VW_PREMIO_IV[[#This Row],[COBERTURA]],VALORES_IV_ESP[],VW_PREMIO_IV[[#This Row],[Col Valor]],1),"")</f>
        <v/>
      </c>
      <c r="AA207" s="35">
        <f>IF(VW_PREMIO_IV[[#This Row],[EQUIPE]]="Hospitalar (HSP)",VLOOKUP(VW_PREMIO_IV[[#This Row],[COBERTURA]],VALORES_IV_HSP[],VW_PREMIO_IV[[#This Row],[Col Valor]],1),"")</f>
        <v>0</v>
      </c>
      <c r="AB207" s="35" t="str">
        <f>IF(VW_PREMIO_IV[[#This Row],[EQUIPE]]="Misto (EMH)",VLOOKUP(VW_PREMIO_IV[[#This Row],[COBERTURA]],VALORES_IV_EMH[],VW_PREMIO_IV[[#This Row],[Col Valor]],1),"")</f>
        <v/>
      </c>
      <c r="AC207" s="35">
        <f>VW_PREMIO_IV[[#This Row],[PREMIO]]-SUM(VW_PREMIO_IV[[#This Row],[Check Gerente]:[Check EMH]])</f>
        <v>0</v>
      </c>
    </row>
    <row r="208" spans="1:29" x14ac:dyDescent="0.25">
      <c r="A208" s="6" t="s">
        <v>370</v>
      </c>
      <c r="B208" s="6" t="s">
        <v>318</v>
      </c>
      <c r="C208" s="6" t="s">
        <v>18</v>
      </c>
      <c r="D208" s="6" t="s">
        <v>209</v>
      </c>
      <c r="E208" s="4">
        <v>20</v>
      </c>
      <c r="F208" s="6" t="s">
        <v>191</v>
      </c>
      <c r="G208" s="6" t="s">
        <v>474</v>
      </c>
      <c r="H208" s="4">
        <v>2021</v>
      </c>
      <c r="I208" s="4">
        <v>2</v>
      </c>
      <c r="J208" s="6" t="s">
        <v>469</v>
      </c>
      <c r="K208" s="4">
        <v>5</v>
      </c>
      <c r="L208" s="6" t="s">
        <v>475</v>
      </c>
      <c r="M208" s="6" t="s">
        <v>476</v>
      </c>
      <c r="N208" s="6" t="s">
        <v>410</v>
      </c>
      <c r="O208" s="4">
        <v>4</v>
      </c>
      <c r="P208" s="6" t="s">
        <v>472</v>
      </c>
      <c r="Q208" s="4">
        <v>11</v>
      </c>
      <c r="R208" s="6" t="s">
        <v>477</v>
      </c>
      <c r="S208" s="4" t="b">
        <v>0</v>
      </c>
      <c r="T208" s="56">
        <v>3866813.52</v>
      </c>
      <c r="U208" s="56">
        <v>699688.31</v>
      </c>
      <c r="V208" s="38">
        <v>0.18099999999999999</v>
      </c>
      <c r="W208" s="35">
        <v>0</v>
      </c>
      <c r="X208" s="42">
        <f>VLOOKUP(VW_PREMIO_IV[[#This Row],[TIPO]],$AL$5:$AM$16,2,0)</f>
        <v>11</v>
      </c>
      <c r="Y208" s="35" t="str">
        <f>IF(VW_PREMIO_IV[[#This Row],[EQUIPE]]="Gerentes",VLOOKUP(VW_PREMIO_IV[[#This Row],[COBERTURA]],VALORES_IV_GER[],VW_PREMIO_IV[[#This Row],[Col Valor]],1),"")</f>
        <v/>
      </c>
      <c r="Z208" s="35" t="str">
        <f>IF(VW_PREMIO_IV[[#This Row],[EQUIPE]]="Especialidade (ESP)",VLOOKUP(VW_PREMIO_IV[[#This Row],[COBERTURA]],VALORES_IV_ESP[],VW_PREMIO_IV[[#This Row],[Col Valor]],1),"")</f>
        <v/>
      </c>
      <c r="AA208" s="35">
        <f>IF(VW_PREMIO_IV[[#This Row],[EQUIPE]]="Hospitalar (HSP)",VLOOKUP(VW_PREMIO_IV[[#This Row],[COBERTURA]],VALORES_IV_HSP[],VW_PREMIO_IV[[#This Row],[Col Valor]],1),"")</f>
        <v>0</v>
      </c>
      <c r="AB208" s="35" t="str">
        <f>IF(VW_PREMIO_IV[[#This Row],[EQUIPE]]="Misto (EMH)",VLOOKUP(VW_PREMIO_IV[[#This Row],[COBERTURA]],VALORES_IV_EMH[],VW_PREMIO_IV[[#This Row],[Col Valor]],1),"")</f>
        <v/>
      </c>
      <c r="AC208" s="35">
        <f>VW_PREMIO_IV[[#This Row],[PREMIO]]-SUM(VW_PREMIO_IV[[#This Row],[Check Gerente]:[Check EMH]])</f>
        <v>0</v>
      </c>
    </row>
    <row r="209" spans="1:29" x14ac:dyDescent="0.25">
      <c r="A209" s="6" t="s">
        <v>370</v>
      </c>
      <c r="B209" s="6" t="s">
        <v>318</v>
      </c>
      <c r="C209" s="6" t="s">
        <v>19</v>
      </c>
      <c r="D209" s="6" t="s">
        <v>210</v>
      </c>
      <c r="E209" s="4">
        <v>20</v>
      </c>
      <c r="F209" s="6" t="s">
        <v>191</v>
      </c>
      <c r="G209" s="6" t="s">
        <v>474</v>
      </c>
      <c r="H209" s="4">
        <v>2021</v>
      </c>
      <c r="I209" s="4">
        <v>2</v>
      </c>
      <c r="J209" s="6" t="s">
        <v>469</v>
      </c>
      <c r="K209" s="4">
        <v>5</v>
      </c>
      <c r="L209" s="6" t="s">
        <v>475</v>
      </c>
      <c r="M209" s="6" t="s">
        <v>476</v>
      </c>
      <c r="N209" s="6" t="s">
        <v>410</v>
      </c>
      <c r="O209" s="4">
        <v>4</v>
      </c>
      <c r="P209" s="6" t="s">
        <v>472</v>
      </c>
      <c r="Q209" s="4">
        <v>11</v>
      </c>
      <c r="R209" s="6" t="s">
        <v>477</v>
      </c>
      <c r="S209" s="4" t="b">
        <v>0</v>
      </c>
      <c r="T209" s="56">
        <v>3866813.52</v>
      </c>
      <c r="U209" s="56">
        <v>699688.31</v>
      </c>
      <c r="V209" s="38">
        <v>0.18099999999999999</v>
      </c>
      <c r="W209" s="35">
        <v>0</v>
      </c>
      <c r="X209" s="42">
        <f>VLOOKUP(VW_PREMIO_IV[[#This Row],[TIPO]],$AL$5:$AM$16,2,0)</f>
        <v>11</v>
      </c>
      <c r="Y209" s="35" t="str">
        <f>IF(VW_PREMIO_IV[[#This Row],[EQUIPE]]="Gerentes",VLOOKUP(VW_PREMIO_IV[[#This Row],[COBERTURA]],VALORES_IV_GER[],VW_PREMIO_IV[[#This Row],[Col Valor]],1),"")</f>
        <v/>
      </c>
      <c r="Z209" s="35" t="str">
        <f>IF(VW_PREMIO_IV[[#This Row],[EQUIPE]]="Especialidade (ESP)",VLOOKUP(VW_PREMIO_IV[[#This Row],[COBERTURA]],VALORES_IV_ESP[],VW_PREMIO_IV[[#This Row],[Col Valor]],1),"")</f>
        <v/>
      </c>
      <c r="AA209" s="35">
        <f>IF(VW_PREMIO_IV[[#This Row],[EQUIPE]]="Hospitalar (HSP)",VLOOKUP(VW_PREMIO_IV[[#This Row],[COBERTURA]],VALORES_IV_HSP[],VW_PREMIO_IV[[#This Row],[Col Valor]],1),"")</f>
        <v>0</v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0</v>
      </c>
    </row>
    <row r="210" spans="1:29" x14ac:dyDescent="0.25">
      <c r="A210" s="6" t="s">
        <v>370</v>
      </c>
      <c r="B210" s="6" t="s">
        <v>318</v>
      </c>
      <c r="C210" s="6" t="s">
        <v>20</v>
      </c>
      <c r="D210" s="6" t="s">
        <v>211</v>
      </c>
      <c r="E210" s="4">
        <v>20</v>
      </c>
      <c r="F210" s="6" t="s">
        <v>191</v>
      </c>
      <c r="G210" s="6" t="s">
        <v>474</v>
      </c>
      <c r="H210" s="4">
        <v>2021</v>
      </c>
      <c r="I210" s="4">
        <v>2</v>
      </c>
      <c r="J210" s="6" t="s">
        <v>469</v>
      </c>
      <c r="K210" s="4">
        <v>5</v>
      </c>
      <c r="L210" s="6" t="s">
        <v>475</v>
      </c>
      <c r="M210" s="6" t="s">
        <v>476</v>
      </c>
      <c r="N210" s="6" t="s">
        <v>410</v>
      </c>
      <c r="O210" s="4">
        <v>4</v>
      </c>
      <c r="P210" s="6" t="s">
        <v>472</v>
      </c>
      <c r="Q210" s="4">
        <v>11</v>
      </c>
      <c r="R210" s="6" t="s">
        <v>477</v>
      </c>
      <c r="S210" s="4" t="b">
        <v>0</v>
      </c>
      <c r="T210" s="56">
        <v>3866813.52</v>
      </c>
      <c r="U210" s="56">
        <v>699688.31</v>
      </c>
      <c r="V210" s="38">
        <v>0.18099999999999999</v>
      </c>
      <c r="W210" s="35">
        <v>0</v>
      </c>
      <c r="X210" s="42">
        <f>VLOOKUP(VW_PREMIO_IV[[#This Row],[TIPO]],$AL$5:$AM$16,2,0)</f>
        <v>11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0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0</v>
      </c>
    </row>
    <row r="211" spans="1:29" x14ac:dyDescent="0.25">
      <c r="A211" s="6" t="s">
        <v>370</v>
      </c>
      <c r="B211" s="6" t="s">
        <v>318</v>
      </c>
      <c r="C211" s="6" t="s">
        <v>21</v>
      </c>
      <c r="D211" s="6" t="s">
        <v>214</v>
      </c>
      <c r="E211" s="4">
        <v>20</v>
      </c>
      <c r="F211" s="6" t="s">
        <v>191</v>
      </c>
      <c r="G211" s="6" t="s">
        <v>474</v>
      </c>
      <c r="H211" s="4">
        <v>2021</v>
      </c>
      <c r="I211" s="4">
        <v>2</v>
      </c>
      <c r="J211" s="6" t="s">
        <v>469</v>
      </c>
      <c r="K211" s="4">
        <v>5</v>
      </c>
      <c r="L211" s="6" t="s">
        <v>475</v>
      </c>
      <c r="M211" s="6" t="s">
        <v>476</v>
      </c>
      <c r="N211" s="6" t="s">
        <v>410</v>
      </c>
      <c r="O211" s="4">
        <v>4</v>
      </c>
      <c r="P211" s="6" t="s">
        <v>472</v>
      </c>
      <c r="Q211" s="4">
        <v>11</v>
      </c>
      <c r="R211" s="6" t="s">
        <v>477</v>
      </c>
      <c r="S211" s="4" t="b">
        <v>0</v>
      </c>
      <c r="T211" s="56">
        <v>3866813.52</v>
      </c>
      <c r="U211" s="56">
        <v>699688.31</v>
      </c>
      <c r="V211" s="38">
        <v>0.18099999999999999</v>
      </c>
      <c r="W211" s="35">
        <v>0</v>
      </c>
      <c r="X211" s="42">
        <f>VLOOKUP(VW_PREMIO_IV[[#This Row],[TIPO]],$AL$5:$AM$16,2,0)</f>
        <v>11</v>
      </c>
      <c r="Y211" s="35" t="str">
        <f>IF(VW_PREMIO_IV[[#This Row],[EQUIPE]]="Gerentes",VLOOKUP(VW_PREMIO_IV[[#This Row],[COBERTURA]],VALORES_IV_GER[],VW_PREMIO_IV[[#This Row],[Col Valor]],1),"")</f>
        <v/>
      </c>
      <c r="Z211" s="35" t="str">
        <f>IF(VW_PREMIO_IV[[#This Row],[EQUIPE]]="Especialidade (ESP)",VLOOKUP(VW_PREMIO_IV[[#This Row],[COBERTURA]],VALORES_IV_ESP[],VW_PREMIO_IV[[#This Row],[Col Valor]],1),"")</f>
        <v/>
      </c>
      <c r="AA211" s="35">
        <f>IF(VW_PREMIO_IV[[#This Row],[EQUIPE]]="Hospitalar (HSP)",VLOOKUP(VW_PREMIO_IV[[#This Row],[COBERTURA]],VALORES_IV_HSP[],VW_PREMIO_IV[[#This Row],[Col Valor]],1),"")</f>
        <v>0</v>
      </c>
      <c r="AB211" s="35" t="str">
        <f>IF(VW_PREMIO_IV[[#This Row],[EQUIPE]]="Misto (EMH)",VLOOKUP(VW_PREMIO_IV[[#This Row],[COBERTURA]],VALORES_IV_EMH[],VW_PREMIO_IV[[#This Row],[Col Valor]],1),"")</f>
        <v/>
      </c>
      <c r="AC211" s="35">
        <f>VW_PREMIO_IV[[#This Row],[PREMIO]]-SUM(VW_PREMIO_IV[[#This Row],[Check Gerente]:[Check EMH]])</f>
        <v>0</v>
      </c>
    </row>
    <row r="212" spans="1:29" x14ac:dyDescent="0.25">
      <c r="A212" s="6" t="s">
        <v>370</v>
      </c>
      <c r="B212" s="6" t="s">
        <v>318</v>
      </c>
      <c r="C212" s="6" t="s">
        <v>32</v>
      </c>
      <c r="D212" s="6" t="s">
        <v>215</v>
      </c>
      <c r="E212" s="4">
        <v>10</v>
      </c>
      <c r="F212" s="6" t="s">
        <v>196</v>
      </c>
      <c r="G212" s="6" t="s">
        <v>474</v>
      </c>
      <c r="H212" s="4">
        <v>2021</v>
      </c>
      <c r="I212" s="4">
        <v>2</v>
      </c>
      <c r="J212" s="6" t="s">
        <v>469</v>
      </c>
      <c r="K212" s="4">
        <v>5</v>
      </c>
      <c r="L212" s="6" t="s">
        <v>475</v>
      </c>
      <c r="M212" s="6" t="s">
        <v>476</v>
      </c>
      <c r="N212" s="6" t="s">
        <v>410</v>
      </c>
      <c r="O212" s="4">
        <v>4</v>
      </c>
      <c r="P212" s="6" t="s">
        <v>472</v>
      </c>
      <c r="Q212" s="4">
        <v>11</v>
      </c>
      <c r="R212" s="6" t="s">
        <v>477</v>
      </c>
      <c r="S212" s="4" t="b">
        <v>0</v>
      </c>
      <c r="T212" s="56">
        <v>3866813.52</v>
      </c>
      <c r="U212" s="56">
        <v>699688.31</v>
      </c>
      <c r="V212" s="38">
        <v>0.18099999999999999</v>
      </c>
      <c r="W212" s="35">
        <v>0</v>
      </c>
      <c r="X212" s="42">
        <f>VLOOKUP(VW_PREMIO_IV[[#This Row],[TIPO]],$AL$5:$AM$16,2,0)</f>
        <v>11</v>
      </c>
      <c r="Y212" s="35" t="str">
        <f>IF(VW_PREMIO_IV[[#This Row],[EQUIPE]]="Gerentes",VLOOKUP(VW_PREMIO_IV[[#This Row],[COBERTURA]],VALORES_IV_GER[],VW_PREMIO_IV[[#This Row],[Col Valor]],1),"")</f>
        <v/>
      </c>
      <c r="Z212" s="35">
        <f>IF(VW_PREMIO_IV[[#This Row],[EQUIPE]]="Especialidade (ESP)",VLOOKUP(VW_PREMIO_IV[[#This Row],[COBERTURA]],VALORES_IV_ESP[],VW_PREMIO_IV[[#This Row],[Col Valor]],1),"")</f>
        <v>0</v>
      </c>
      <c r="AA212" s="35" t="str">
        <f>IF(VW_PREMIO_IV[[#This Row],[EQUIPE]]="Hospitalar (HSP)",VLOOKUP(VW_PREMIO_IV[[#This Row],[COBERTURA]],VALORES_IV_HSP[],VW_PREMIO_IV[[#This Row],[Col Valor]],1),"")</f>
        <v/>
      </c>
      <c r="AB212" s="35" t="str">
        <f>IF(VW_PREMIO_IV[[#This Row],[EQUIPE]]="Misto (EMH)",VLOOKUP(VW_PREMIO_IV[[#This Row],[COBERTURA]],VALORES_IV_EMH[],VW_PREMIO_IV[[#This Row],[Col Valor]],1),"")</f>
        <v/>
      </c>
      <c r="AC212" s="35">
        <f>VW_PREMIO_IV[[#This Row],[PREMIO]]-SUM(VW_PREMIO_IV[[#This Row],[Check Gerente]:[Check EMH]])</f>
        <v>0</v>
      </c>
    </row>
    <row r="213" spans="1:29" x14ac:dyDescent="0.25">
      <c r="A213" s="6" t="s">
        <v>370</v>
      </c>
      <c r="B213" s="6" t="s">
        <v>318</v>
      </c>
      <c r="C213" s="6" t="s">
        <v>22</v>
      </c>
      <c r="D213" s="6" t="s">
        <v>250</v>
      </c>
      <c r="E213" s="4">
        <v>20</v>
      </c>
      <c r="F213" s="6" t="s">
        <v>191</v>
      </c>
      <c r="G213" s="6" t="s">
        <v>474</v>
      </c>
      <c r="H213" s="4">
        <v>2021</v>
      </c>
      <c r="I213" s="4">
        <v>2</v>
      </c>
      <c r="J213" s="6" t="s">
        <v>469</v>
      </c>
      <c r="K213" s="4">
        <v>5</v>
      </c>
      <c r="L213" s="6" t="s">
        <v>475</v>
      </c>
      <c r="M213" s="6" t="s">
        <v>476</v>
      </c>
      <c r="N213" s="6" t="s">
        <v>410</v>
      </c>
      <c r="O213" s="4">
        <v>4</v>
      </c>
      <c r="P213" s="6" t="s">
        <v>472</v>
      </c>
      <c r="Q213" s="4">
        <v>11</v>
      </c>
      <c r="R213" s="6" t="s">
        <v>477</v>
      </c>
      <c r="S213" s="4" t="b">
        <v>0</v>
      </c>
      <c r="T213" s="56">
        <v>3866813.52</v>
      </c>
      <c r="U213" s="56">
        <v>699688.31</v>
      </c>
      <c r="V213" s="38">
        <v>0.18099999999999999</v>
      </c>
      <c r="W213" s="35">
        <v>0</v>
      </c>
      <c r="X213" s="42">
        <f>VLOOKUP(VW_PREMIO_IV[[#This Row],[TIPO]],$AL$5:$AM$16,2,0)</f>
        <v>11</v>
      </c>
      <c r="Y213" s="35" t="str">
        <f>IF(VW_PREMIO_IV[[#This Row],[EQUIPE]]="Gerentes",VLOOKUP(VW_PREMIO_IV[[#This Row],[COBERTURA]],VALORES_IV_GER[],VW_PREMIO_IV[[#This Row],[Col Valor]],1),"")</f>
        <v/>
      </c>
      <c r="Z213" s="35" t="str">
        <f>IF(VW_PREMIO_IV[[#This Row],[EQUIPE]]="Especialidade (ESP)",VLOOKUP(VW_PREMIO_IV[[#This Row],[COBERTURA]],VALORES_IV_ESP[],VW_PREMIO_IV[[#This Row],[Col Valor]],1),"")</f>
        <v/>
      </c>
      <c r="AA213" s="35">
        <f>IF(VW_PREMIO_IV[[#This Row],[EQUIPE]]="Hospitalar (HSP)",VLOOKUP(VW_PREMIO_IV[[#This Row],[COBERTURA]],VALORES_IV_HSP[],VW_PREMIO_IV[[#This Row],[Col Valor]],1),"")</f>
        <v>0</v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0</v>
      </c>
    </row>
    <row r="214" spans="1:29" x14ac:dyDescent="0.25">
      <c r="A214" s="6" t="s">
        <v>370</v>
      </c>
      <c r="B214" s="6" t="s">
        <v>318</v>
      </c>
      <c r="C214" s="6" t="s">
        <v>23</v>
      </c>
      <c r="D214" s="6" t="s">
        <v>254</v>
      </c>
      <c r="E214" s="4">
        <v>20</v>
      </c>
      <c r="F214" s="6" t="s">
        <v>191</v>
      </c>
      <c r="G214" s="6" t="s">
        <v>474</v>
      </c>
      <c r="H214" s="4">
        <v>2021</v>
      </c>
      <c r="I214" s="4">
        <v>2</v>
      </c>
      <c r="J214" s="6" t="s">
        <v>469</v>
      </c>
      <c r="K214" s="4">
        <v>5</v>
      </c>
      <c r="L214" s="6" t="s">
        <v>475</v>
      </c>
      <c r="M214" s="6" t="s">
        <v>476</v>
      </c>
      <c r="N214" s="6" t="s">
        <v>410</v>
      </c>
      <c r="O214" s="4">
        <v>4</v>
      </c>
      <c r="P214" s="6" t="s">
        <v>472</v>
      </c>
      <c r="Q214" s="4">
        <v>11</v>
      </c>
      <c r="R214" s="6" t="s">
        <v>477</v>
      </c>
      <c r="S214" s="4" t="b">
        <v>0</v>
      </c>
      <c r="T214" s="56">
        <v>3866813.52</v>
      </c>
      <c r="U214" s="56">
        <v>699688.31</v>
      </c>
      <c r="V214" s="38">
        <v>0.18099999999999999</v>
      </c>
      <c r="W214" s="35">
        <v>0</v>
      </c>
      <c r="X214" s="42">
        <f>VLOOKUP(VW_PREMIO_IV[[#This Row],[TIPO]],$AL$5:$AM$16,2,0)</f>
        <v>11</v>
      </c>
      <c r="Y214" s="35" t="str">
        <f>IF(VW_PREMIO_IV[[#This Row],[EQUIPE]]="Gerentes",VLOOKUP(VW_PREMIO_IV[[#This Row],[COBERTURA]],VALORES_IV_GER[],VW_PREMIO_IV[[#This Row],[Col Valor]],1),"")</f>
        <v/>
      </c>
      <c r="Z214" s="35" t="str">
        <f>IF(VW_PREMIO_IV[[#This Row],[EQUIPE]]="Especialidade (ESP)",VLOOKUP(VW_PREMIO_IV[[#This Row],[COBERTURA]],VALORES_IV_ESP[],VW_PREMIO_IV[[#This Row],[Col Valor]],1),"")</f>
        <v/>
      </c>
      <c r="AA214" s="35">
        <f>IF(VW_PREMIO_IV[[#This Row],[EQUIPE]]="Hospitalar (HSP)",VLOOKUP(VW_PREMIO_IV[[#This Row],[COBERTURA]],VALORES_IV_HSP[],VW_PREMIO_IV[[#This Row],[Col Valor]],1),"")</f>
        <v>0</v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0</v>
      </c>
    </row>
    <row r="215" spans="1:29" x14ac:dyDescent="0.25">
      <c r="A215" s="6" t="s">
        <v>370</v>
      </c>
      <c r="B215" s="6" t="s">
        <v>318</v>
      </c>
      <c r="C215" s="6" t="s">
        <v>33</v>
      </c>
      <c r="D215" s="6" t="s">
        <v>290</v>
      </c>
      <c r="E215" s="4">
        <v>10</v>
      </c>
      <c r="F215" s="6" t="s">
        <v>196</v>
      </c>
      <c r="G215" s="6" t="s">
        <v>474</v>
      </c>
      <c r="H215" s="4">
        <v>2021</v>
      </c>
      <c r="I215" s="4">
        <v>2</v>
      </c>
      <c r="J215" s="6" t="s">
        <v>469</v>
      </c>
      <c r="K215" s="4">
        <v>5</v>
      </c>
      <c r="L215" s="6" t="s">
        <v>475</v>
      </c>
      <c r="M215" s="6" t="s">
        <v>476</v>
      </c>
      <c r="N215" s="6" t="s">
        <v>410</v>
      </c>
      <c r="O215" s="4">
        <v>4</v>
      </c>
      <c r="P215" s="6" t="s">
        <v>472</v>
      </c>
      <c r="Q215" s="4">
        <v>11</v>
      </c>
      <c r="R215" s="6" t="s">
        <v>477</v>
      </c>
      <c r="S215" s="4" t="b">
        <v>0</v>
      </c>
      <c r="T215" s="56">
        <v>3866813.52</v>
      </c>
      <c r="U215" s="56">
        <v>699688.31</v>
      </c>
      <c r="V215" s="38">
        <v>0.18099999999999999</v>
      </c>
      <c r="W215" s="35">
        <v>0</v>
      </c>
      <c r="X215" s="42">
        <f>VLOOKUP(VW_PREMIO_IV[[#This Row],[TIPO]],$AL$5:$AM$16,2,0)</f>
        <v>11</v>
      </c>
      <c r="Y215" s="35" t="str">
        <f>IF(VW_PREMIO_IV[[#This Row],[EQUIPE]]="Gerentes",VLOOKUP(VW_PREMIO_IV[[#This Row],[COBERTURA]],VALORES_IV_GER[],VW_PREMIO_IV[[#This Row],[Col Valor]],1),"")</f>
        <v/>
      </c>
      <c r="Z215" s="35">
        <f>IF(VW_PREMIO_IV[[#This Row],[EQUIPE]]="Especialidade (ESP)",VLOOKUP(VW_PREMIO_IV[[#This Row],[COBERTURA]],VALORES_IV_ESP[],VW_PREMIO_IV[[#This Row],[Col Valor]],1),"")</f>
        <v>0</v>
      </c>
      <c r="AA215" s="35" t="str">
        <f>IF(VW_PREMIO_IV[[#This Row],[EQUIPE]]="Hospitalar (HSP)",VLOOKUP(VW_PREMIO_IV[[#This Row],[COBERTURA]],VALORES_IV_HSP[],VW_PREMIO_IV[[#This Row],[Col Valor]],1),"")</f>
        <v/>
      </c>
      <c r="AB215" s="35" t="str">
        <f>IF(VW_PREMIO_IV[[#This Row],[EQUIPE]]="Misto (EMH)",VLOOKUP(VW_PREMIO_IV[[#This Row],[COBERTURA]],VALORES_IV_EMH[],VW_PREMIO_IV[[#This Row],[Col Valor]],1),"")</f>
        <v/>
      </c>
      <c r="AC215" s="35">
        <f>VW_PREMIO_IV[[#This Row],[PREMIO]]-SUM(VW_PREMIO_IV[[#This Row],[Check Gerente]:[Check EMH]])</f>
        <v>0</v>
      </c>
    </row>
    <row r="216" spans="1:29" x14ac:dyDescent="0.25">
      <c r="A216" s="6" t="s">
        <v>370</v>
      </c>
      <c r="B216" s="6" t="s">
        <v>318</v>
      </c>
      <c r="C216" s="6" t="s">
        <v>25</v>
      </c>
      <c r="D216" s="6" t="s">
        <v>291</v>
      </c>
      <c r="E216" s="4">
        <v>30</v>
      </c>
      <c r="F216" s="6" t="s">
        <v>198</v>
      </c>
      <c r="G216" s="6" t="s">
        <v>474</v>
      </c>
      <c r="H216" s="4">
        <v>2021</v>
      </c>
      <c r="I216" s="4">
        <v>2</v>
      </c>
      <c r="J216" s="6" t="s">
        <v>469</v>
      </c>
      <c r="K216" s="4">
        <v>5</v>
      </c>
      <c r="L216" s="6" t="s">
        <v>475</v>
      </c>
      <c r="M216" s="6" t="s">
        <v>476</v>
      </c>
      <c r="N216" s="6" t="s">
        <v>410</v>
      </c>
      <c r="O216" s="4">
        <v>4</v>
      </c>
      <c r="P216" s="6" t="s">
        <v>472</v>
      </c>
      <c r="Q216" s="4">
        <v>11</v>
      </c>
      <c r="R216" s="6" t="s">
        <v>477</v>
      </c>
      <c r="S216" s="4" t="b">
        <v>0</v>
      </c>
      <c r="T216" s="56">
        <v>3866813.52</v>
      </c>
      <c r="U216" s="56">
        <v>699688.31</v>
      </c>
      <c r="V216" s="38">
        <v>0.18099999999999999</v>
      </c>
      <c r="W216" s="35">
        <v>0</v>
      </c>
      <c r="X216" s="42">
        <f>VLOOKUP(VW_PREMIO_IV[[#This Row],[TIPO]],$AL$5:$AM$16,2,0)</f>
        <v>11</v>
      </c>
      <c r="Y216" s="35" t="str">
        <f>IF(VW_PREMIO_IV[[#This Row],[EQUIPE]]="Gerentes",VLOOKUP(VW_PREMIO_IV[[#This Row],[COBERTURA]],VALORES_IV_GER[],VW_PREMIO_IV[[#This Row],[Col Valor]],1),"")</f>
        <v/>
      </c>
      <c r="Z216" s="35" t="str">
        <f>IF(VW_PREMIO_IV[[#This Row],[EQUIPE]]="Especialidade (ESP)",VLOOKUP(VW_PREMIO_IV[[#This Row],[COBERTURA]],VALORES_IV_ESP[],VW_PREMIO_IV[[#This Row],[Col Valor]],1),"")</f>
        <v/>
      </c>
      <c r="AA216" s="35" t="str">
        <f>IF(VW_PREMIO_IV[[#This Row],[EQUIPE]]="Hospitalar (HSP)",VLOOKUP(VW_PREMIO_IV[[#This Row],[COBERTURA]],VALORES_IV_HSP[],VW_PREMIO_IV[[#This Row],[Col Valor]],1),"")</f>
        <v/>
      </c>
      <c r="AB216" s="35">
        <f>IF(VW_PREMIO_IV[[#This Row],[EQUIPE]]="Misto (EMH)",VLOOKUP(VW_PREMIO_IV[[#This Row],[COBERTURA]],VALORES_IV_EMH[],VW_PREMIO_IV[[#This Row],[Col Valor]],1),"")</f>
        <v>0</v>
      </c>
      <c r="AC216" s="35">
        <f>VW_PREMIO_IV[[#This Row],[PREMIO]]-SUM(VW_PREMIO_IV[[#This Row],[Check Gerente]:[Check EMH]])</f>
        <v>0</v>
      </c>
    </row>
    <row r="217" spans="1:29" x14ac:dyDescent="0.25">
      <c r="A217" s="6" t="s">
        <v>370</v>
      </c>
      <c r="B217" s="6" t="s">
        <v>317</v>
      </c>
      <c r="C217" s="6" t="s">
        <v>9</v>
      </c>
      <c r="D217" s="6" t="s">
        <v>189</v>
      </c>
      <c r="E217" s="4">
        <v>20</v>
      </c>
      <c r="F217" s="6" t="s">
        <v>191</v>
      </c>
      <c r="G217" s="6" t="s">
        <v>474</v>
      </c>
      <c r="H217" s="4">
        <v>2021</v>
      </c>
      <c r="I217" s="4">
        <v>2</v>
      </c>
      <c r="J217" s="6" t="s">
        <v>469</v>
      </c>
      <c r="K217" s="4">
        <v>5</v>
      </c>
      <c r="L217" s="6" t="s">
        <v>475</v>
      </c>
      <c r="M217" s="6" t="s">
        <v>476</v>
      </c>
      <c r="N217" s="6" t="s">
        <v>410</v>
      </c>
      <c r="O217" s="4">
        <v>4</v>
      </c>
      <c r="P217" s="6" t="s">
        <v>472</v>
      </c>
      <c r="Q217" s="4">
        <v>11</v>
      </c>
      <c r="R217" s="6" t="s">
        <v>477</v>
      </c>
      <c r="S217" s="4" t="b">
        <v>0</v>
      </c>
      <c r="T217" s="56">
        <v>2257954.31</v>
      </c>
      <c r="U217" s="56">
        <v>95621.48</v>
      </c>
      <c r="V217" s="38">
        <v>4.2000000000000003E-2</v>
      </c>
      <c r="W217" s="35">
        <v>0</v>
      </c>
      <c r="X217" s="42">
        <f>VLOOKUP(VW_PREMIO_IV[[#This Row],[TIPO]],$AL$5:$AM$16,2,0)</f>
        <v>10</v>
      </c>
      <c r="Y217" s="35" t="str">
        <f>IF(VW_PREMIO_IV[[#This Row],[EQUIPE]]="Gerentes",VLOOKUP(VW_PREMIO_IV[[#This Row],[COBERTURA]],VALORES_IV_GER[],VW_PREMIO_IV[[#This Row],[Col Valor]],1),"")</f>
        <v/>
      </c>
      <c r="Z217" s="35" t="str">
        <f>IF(VW_PREMIO_IV[[#This Row],[EQUIPE]]="Especialidade (ESP)",VLOOKUP(VW_PREMIO_IV[[#This Row],[COBERTURA]],VALORES_IV_ESP[],VW_PREMIO_IV[[#This Row],[Col Valor]],1),"")</f>
        <v/>
      </c>
      <c r="AA217" s="35">
        <f>IF(VW_PREMIO_IV[[#This Row],[EQUIPE]]="Hospitalar (HSP)",VLOOKUP(VW_PREMIO_IV[[#This Row],[COBERTURA]],VALORES_IV_HSP[],VW_PREMIO_IV[[#This Row],[Col Valor]],1),"")</f>
        <v>0</v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0</v>
      </c>
    </row>
    <row r="218" spans="1:29" x14ac:dyDescent="0.25">
      <c r="A218" s="6" t="s">
        <v>370</v>
      </c>
      <c r="B218" s="6" t="s">
        <v>317</v>
      </c>
      <c r="C218" s="6" t="s">
        <v>11</v>
      </c>
      <c r="D218" s="6" t="s">
        <v>192</v>
      </c>
      <c r="E218" s="4">
        <v>20</v>
      </c>
      <c r="F218" s="6" t="s">
        <v>191</v>
      </c>
      <c r="G218" s="6" t="s">
        <v>474</v>
      </c>
      <c r="H218" s="4">
        <v>2021</v>
      </c>
      <c r="I218" s="4">
        <v>2</v>
      </c>
      <c r="J218" s="6" t="s">
        <v>469</v>
      </c>
      <c r="K218" s="4">
        <v>5</v>
      </c>
      <c r="L218" s="6" t="s">
        <v>475</v>
      </c>
      <c r="M218" s="6" t="s">
        <v>476</v>
      </c>
      <c r="N218" s="6" t="s">
        <v>410</v>
      </c>
      <c r="O218" s="4">
        <v>4</v>
      </c>
      <c r="P218" s="6" t="s">
        <v>472</v>
      </c>
      <c r="Q218" s="4">
        <v>11</v>
      </c>
      <c r="R218" s="6" t="s">
        <v>477</v>
      </c>
      <c r="S218" s="4" t="b">
        <v>0</v>
      </c>
      <c r="T218" s="56">
        <v>2257954.31</v>
      </c>
      <c r="U218" s="56">
        <v>95621.48</v>
      </c>
      <c r="V218" s="38">
        <v>4.2000000000000003E-2</v>
      </c>
      <c r="W218" s="35">
        <v>0</v>
      </c>
      <c r="X218" s="42">
        <f>VLOOKUP(VW_PREMIO_IV[[#This Row],[TIPO]],$AL$5:$AM$16,2,0)</f>
        <v>10</v>
      </c>
      <c r="Y218" s="35" t="str">
        <f>IF(VW_PREMIO_IV[[#This Row],[EQUIPE]]="Gerentes",VLOOKUP(VW_PREMIO_IV[[#This Row],[COBERTURA]],VALORES_IV_GER[],VW_PREMIO_IV[[#This Row],[Col Valor]],1),"")</f>
        <v/>
      </c>
      <c r="Z218" s="35" t="str">
        <f>IF(VW_PREMIO_IV[[#This Row],[EQUIPE]]="Especialidade (ESP)",VLOOKUP(VW_PREMIO_IV[[#This Row],[COBERTURA]],VALORES_IV_ESP[],VW_PREMIO_IV[[#This Row],[Col Valor]],1),"")</f>
        <v/>
      </c>
      <c r="AA218" s="35">
        <f>IF(VW_PREMIO_IV[[#This Row],[EQUIPE]]="Hospitalar (HSP)",VLOOKUP(VW_PREMIO_IV[[#This Row],[COBERTURA]],VALORES_IV_HSP[],VW_PREMIO_IV[[#This Row],[Col Valor]],1),"")</f>
        <v>0</v>
      </c>
      <c r="AB218" s="35" t="str">
        <f>IF(VW_PREMIO_IV[[#This Row],[EQUIPE]]="Misto (EMH)",VLOOKUP(VW_PREMIO_IV[[#This Row],[COBERTURA]],VALORES_IV_EMH[],VW_PREMIO_IV[[#This Row],[Col Valor]],1),"")</f>
        <v/>
      </c>
      <c r="AC218" s="35">
        <f>VW_PREMIO_IV[[#This Row],[PREMIO]]-SUM(VW_PREMIO_IV[[#This Row],[Check Gerente]:[Check EMH]])</f>
        <v>0</v>
      </c>
    </row>
    <row r="219" spans="1:29" x14ac:dyDescent="0.25">
      <c r="A219" s="6" t="s">
        <v>370</v>
      </c>
      <c r="B219" s="6" t="s">
        <v>317</v>
      </c>
      <c r="C219" s="6" t="s">
        <v>13</v>
      </c>
      <c r="D219" s="6" t="s">
        <v>194</v>
      </c>
      <c r="E219" s="4">
        <v>20</v>
      </c>
      <c r="F219" s="6" t="s">
        <v>191</v>
      </c>
      <c r="G219" s="6" t="s">
        <v>474</v>
      </c>
      <c r="H219" s="4">
        <v>2021</v>
      </c>
      <c r="I219" s="4">
        <v>2</v>
      </c>
      <c r="J219" s="6" t="s">
        <v>469</v>
      </c>
      <c r="K219" s="4">
        <v>5</v>
      </c>
      <c r="L219" s="6" t="s">
        <v>475</v>
      </c>
      <c r="M219" s="6" t="s">
        <v>476</v>
      </c>
      <c r="N219" s="6" t="s">
        <v>410</v>
      </c>
      <c r="O219" s="4">
        <v>4</v>
      </c>
      <c r="P219" s="6" t="s">
        <v>472</v>
      </c>
      <c r="Q219" s="4">
        <v>11</v>
      </c>
      <c r="R219" s="6" t="s">
        <v>477</v>
      </c>
      <c r="S219" s="4" t="b">
        <v>0</v>
      </c>
      <c r="T219" s="56">
        <v>2257954.31</v>
      </c>
      <c r="U219" s="56">
        <v>95621.48</v>
      </c>
      <c r="V219" s="38">
        <v>4.2000000000000003E-2</v>
      </c>
      <c r="W219" s="35">
        <v>0</v>
      </c>
      <c r="X219" s="42">
        <f>VLOOKUP(VW_PREMIO_IV[[#This Row],[TIPO]],$AL$5:$AM$16,2,0)</f>
        <v>10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0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0</v>
      </c>
    </row>
    <row r="220" spans="1:29" x14ac:dyDescent="0.25">
      <c r="A220" s="6" t="s">
        <v>370</v>
      </c>
      <c r="B220" s="6" t="s">
        <v>317</v>
      </c>
      <c r="C220" s="6" t="s">
        <v>28</v>
      </c>
      <c r="D220" s="6" t="s">
        <v>195</v>
      </c>
      <c r="E220" s="4">
        <v>10</v>
      </c>
      <c r="F220" s="6" t="s">
        <v>196</v>
      </c>
      <c r="G220" s="6" t="s">
        <v>474</v>
      </c>
      <c r="H220" s="4">
        <v>2021</v>
      </c>
      <c r="I220" s="4">
        <v>2</v>
      </c>
      <c r="J220" s="6" t="s">
        <v>469</v>
      </c>
      <c r="K220" s="4">
        <v>5</v>
      </c>
      <c r="L220" s="6" t="s">
        <v>475</v>
      </c>
      <c r="M220" s="6" t="s">
        <v>476</v>
      </c>
      <c r="N220" s="6" t="s">
        <v>410</v>
      </c>
      <c r="O220" s="4">
        <v>4</v>
      </c>
      <c r="P220" s="6" t="s">
        <v>472</v>
      </c>
      <c r="Q220" s="4">
        <v>11</v>
      </c>
      <c r="R220" s="6" t="s">
        <v>477</v>
      </c>
      <c r="S220" s="4" t="b">
        <v>0</v>
      </c>
      <c r="T220" s="56">
        <v>2257954.31</v>
      </c>
      <c r="U220" s="56">
        <v>95621.48</v>
      </c>
      <c r="V220" s="38">
        <v>4.2000000000000003E-2</v>
      </c>
      <c r="W220" s="35">
        <v>0</v>
      </c>
      <c r="X220" s="42">
        <f>VLOOKUP(VW_PREMIO_IV[[#This Row],[TIPO]],$AL$5:$AM$16,2,0)</f>
        <v>10</v>
      </c>
      <c r="Y220" s="35" t="str">
        <f>IF(VW_PREMIO_IV[[#This Row],[EQUIPE]]="Gerentes",VLOOKUP(VW_PREMIO_IV[[#This Row],[COBERTURA]],VALORES_IV_GER[],VW_PREMIO_IV[[#This Row],[Col Valor]],1),"")</f>
        <v/>
      </c>
      <c r="Z220" s="35">
        <f>IF(VW_PREMIO_IV[[#This Row],[EQUIPE]]="Especialidade (ESP)",VLOOKUP(VW_PREMIO_IV[[#This Row],[COBERTURA]],VALORES_IV_ESP[],VW_PREMIO_IV[[#This Row],[Col Valor]],1),"")</f>
        <v>0</v>
      </c>
      <c r="AA220" s="35" t="str">
        <f>IF(VW_PREMIO_IV[[#This Row],[EQUIPE]]="Hospitalar (HSP)",VLOOKUP(VW_PREMIO_IV[[#This Row],[COBERTURA]],VALORES_IV_HSP[],VW_PREMIO_IV[[#This Row],[Col Valor]],1),"")</f>
        <v/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0</v>
      </c>
    </row>
    <row r="221" spans="1:29" x14ac:dyDescent="0.25">
      <c r="A221" s="6" t="s">
        <v>370</v>
      </c>
      <c r="B221" s="6" t="s">
        <v>317</v>
      </c>
      <c r="C221" s="6" t="s">
        <v>29</v>
      </c>
      <c r="D221" s="6" t="s">
        <v>197</v>
      </c>
      <c r="E221" s="4">
        <v>30</v>
      </c>
      <c r="F221" s="6" t="s">
        <v>198</v>
      </c>
      <c r="G221" s="6" t="s">
        <v>474</v>
      </c>
      <c r="H221" s="4">
        <v>2021</v>
      </c>
      <c r="I221" s="4">
        <v>2</v>
      </c>
      <c r="J221" s="6" t="s">
        <v>469</v>
      </c>
      <c r="K221" s="4">
        <v>5</v>
      </c>
      <c r="L221" s="6" t="s">
        <v>475</v>
      </c>
      <c r="M221" s="6" t="s">
        <v>476</v>
      </c>
      <c r="N221" s="6" t="s">
        <v>410</v>
      </c>
      <c r="O221" s="4">
        <v>4</v>
      </c>
      <c r="P221" s="6" t="s">
        <v>472</v>
      </c>
      <c r="Q221" s="4">
        <v>11</v>
      </c>
      <c r="R221" s="6" t="s">
        <v>477</v>
      </c>
      <c r="S221" s="4" t="b">
        <v>0</v>
      </c>
      <c r="T221" s="56">
        <v>2257954.31</v>
      </c>
      <c r="U221" s="56">
        <v>95621.48</v>
      </c>
      <c r="V221" s="38">
        <v>4.2000000000000003E-2</v>
      </c>
      <c r="W221" s="35">
        <v>0</v>
      </c>
      <c r="X221" s="42">
        <f>VLOOKUP(VW_PREMIO_IV[[#This Row],[TIPO]],$AL$5:$AM$16,2,0)</f>
        <v>10</v>
      </c>
      <c r="Y221" s="35" t="str">
        <f>IF(VW_PREMIO_IV[[#This Row],[EQUIPE]]="Gerentes",VLOOKUP(VW_PREMIO_IV[[#This Row],[COBERTURA]],VALORES_IV_GER[],VW_PREMIO_IV[[#This Row],[Col Valor]],1),"")</f>
        <v/>
      </c>
      <c r="Z221" s="35" t="str">
        <f>IF(VW_PREMIO_IV[[#This Row],[EQUIPE]]="Especialidade (ESP)",VLOOKUP(VW_PREMIO_IV[[#This Row],[COBERTURA]],VALORES_IV_ESP[],VW_PREMIO_IV[[#This Row],[Col Valor]],1),"")</f>
        <v/>
      </c>
      <c r="AA221" s="35" t="str">
        <f>IF(VW_PREMIO_IV[[#This Row],[EQUIPE]]="Hospitalar (HSP)",VLOOKUP(VW_PREMIO_IV[[#This Row],[COBERTURA]],VALORES_IV_HSP[],VW_PREMIO_IV[[#This Row],[Col Valor]],1),"")</f>
        <v/>
      </c>
      <c r="AB221" s="35">
        <f>IF(VW_PREMIO_IV[[#This Row],[EQUIPE]]="Misto (EMH)",VLOOKUP(VW_PREMIO_IV[[#This Row],[COBERTURA]],VALORES_IV_EMH[],VW_PREMIO_IV[[#This Row],[Col Valor]],1),"")</f>
        <v>0</v>
      </c>
      <c r="AC221" s="35">
        <f>VW_PREMIO_IV[[#This Row],[PREMIO]]-SUM(VW_PREMIO_IV[[#This Row],[Check Gerente]:[Check EMH]])</f>
        <v>0</v>
      </c>
    </row>
    <row r="222" spans="1:29" x14ac:dyDescent="0.25">
      <c r="A222" s="6" t="s">
        <v>370</v>
      </c>
      <c r="B222" s="6" t="s">
        <v>317</v>
      </c>
      <c r="C222" s="6" t="s">
        <v>30</v>
      </c>
      <c r="D222" s="6" t="s">
        <v>203</v>
      </c>
      <c r="E222" s="4">
        <v>10</v>
      </c>
      <c r="F222" s="6" t="s">
        <v>196</v>
      </c>
      <c r="G222" s="6" t="s">
        <v>474</v>
      </c>
      <c r="H222" s="4">
        <v>2021</v>
      </c>
      <c r="I222" s="4">
        <v>2</v>
      </c>
      <c r="J222" s="6" t="s">
        <v>469</v>
      </c>
      <c r="K222" s="4">
        <v>5</v>
      </c>
      <c r="L222" s="6" t="s">
        <v>475</v>
      </c>
      <c r="M222" s="6" t="s">
        <v>476</v>
      </c>
      <c r="N222" s="6" t="s">
        <v>410</v>
      </c>
      <c r="O222" s="4">
        <v>4</v>
      </c>
      <c r="P222" s="6" t="s">
        <v>472</v>
      </c>
      <c r="Q222" s="4">
        <v>11</v>
      </c>
      <c r="R222" s="6" t="s">
        <v>477</v>
      </c>
      <c r="S222" s="4" t="b">
        <v>0</v>
      </c>
      <c r="T222" s="56">
        <v>2257954.31</v>
      </c>
      <c r="U222" s="56">
        <v>95621.48</v>
      </c>
      <c r="V222" s="38">
        <v>4.2000000000000003E-2</v>
      </c>
      <c r="W222" s="35">
        <v>0</v>
      </c>
      <c r="X222" s="42">
        <f>VLOOKUP(VW_PREMIO_IV[[#This Row],[TIPO]],$AL$5:$AM$16,2,0)</f>
        <v>10</v>
      </c>
      <c r="Y222" s="35" t="str">
        <f>IF(VW_PREMIO_IV[[#This Row],[EQUIPE]]="Gerentes",VLOOKUP(VW_PREMIO_IV[[#This Row],[COBERTURA]],VALORES_IV_GER[],VW_PREMIO_IV[[#This Row],[Col Valor]],1),"")</f>
        <v/>
      </c>
      <c r="Z222" s="35">
        <f>IF(VW_PREMIO_IV[[#This Row],[EQUIPE]]="Especialidade (ESP)",VLOOKUP(VW_PREMIO_IV[[#This Row],[COBERTURA]],VALORES_IV_ESP[],VW_PREMIO_IV[[#This Row],[Col Valor]],1),"")</f>
        <v>0</v>
      </c>
      <c r="AA222" s="35" t="str">
        <f>IF(VW_PREMIO_IV[[#This Row],[EQUIPE]]="Hospitalar (HSP)",VLOOKUP(VW_PREMIO_IV[[#This Row],[COBERTURA]],VALORES_IV_HSP[],VW_PREMIO_IV[[#This Row],[Col Valor]],1),"")</f>
        <v/>
      </c>
      <c r="AB222" s="35" t="str">
        <f>IF(VW_PREMIO_IV[[#This Row],[EQUIPE]]="Misto (EMH)",VLOOKUP(VW_PREMIO_IV[[#This Row],[COBERTURA]],VALORES_IV_EMH[],VW_PREMIO_IV[[#This Row],[Col Valor]],1),"")</f>
        <v/>
      </c>
      <c r="AC222" s="35">
        <f>VW_PREMIO_IV[[#This Row],[PREMIO]]-SUM(VW_PREMIO_IV[[#This Row],[Check Gerente]:[Check EMH]])</f>
        <v>0</v>
      </c>
    </row>
    <row r="223" spans="1:29" x14ac:dyDescent="0.25">
      <c r="A223" s="6" t="s">
        <v>370</v>
      </c>
      <c r="B223" s="6" t="s">
        <v>317</v>
      </c>
      <c r="C223" s="6" t="s">
        <v>14</v>
      </c>
      <c r="D223" s="6" t="s">
        <v>204</v>
      </c>
      <c r="E223" s="4">
        <v>20</v>
      </c>
      <c r="F223" s="6" t="s">
        <v>191</v>
      </c>
      <c r="G223" s="6" t="s">
        <v>474</v>
      </c>
      <c r="H223" s="4">
        <v>2021</v>
      </c>
      <c r="I223" s="4">
        <v>2</v>
      </c>
      <c r="J223" s="6" t="s">
        <v>469</v>
      </c>
      <c r="K223" s="4">
        <v>5</v>
      </c>
      <c r="L223" s="6" t="s">
        <v>475</v>
      </c>
      <c r="M223" s="6" t="s">
        <v>476</v>
      </c>
      <c r="N223" s="6" t="s">
        <v>410</v>
      </c>
      <c r="O223" s="4">
        <v>4</v>
      </c>
      <c r="P223" s="6" t="s">
        <v>472</v>
      </c>
      <c r="Q223" s="4">
        <v>11</v>
      </c>
      <c r="R223" s="6" t="s">
        <v>477</v>
      </c>
      <c r="S223" s="4" t="b">
        <v>0</v>
      </c>
      <c r="T223" s="56">
        <v>2257954.31</v>
      </c>
      <c r="U223" s="56">
        <v>95621.48</v>
      </c>
      <c r="V223" s="38">
        <v>4.2000000000000003E-2</v>
      </c>
      <c r="W223" s="35">
        <v>0</v>
      </c>
      <c r="X223" s="42">
        <f>VLOOKUP(VW_PREMIO_IV[[#This Row],[TIPO]],$AL$5:$AM$16,2,0)</f>
        <v>10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>
        <f>IF(VW_PREMIO_IV[[#This Row],[EQUIPE]]="Hospitalar (HSP)",VLOOKUP(VW_PREMIO_IV[[#This Row],[COBERTURA]],VALORES_IV_HSP[],VW_PREMIO_IV[[#This Row],[Col Valor]],1),"")</f>
        <v>0</v>
      </c>
      <c r="AB223" s="35" t="str">
        <f>IF(VW_PREMIO_IV[[#This Row],[EQUIPE]]="Misto (EMH)",VLOOKUP(VW_PREMIO_IV[[#This Row],[COBERTURA]],VALORES_IV_EMH[],VW_PREMIO_IV[[#This Row],[Col Valor]],1),"")</f>
        <v/>
      </c>
      <c r="AC223" s="35">
        <f>VW_PREMIO_IV[[#This Row],[PREMIO]]-SUM(VW_PREMIO_IV[[#This Row],[Check Gerente]:[Check EMH]])</f>
        <v>0</v>
      </c>
    </row>
    <row r="224" spans="1:29" x14ac:dyDescent="0.25">
      <c r="A224" s="6" t="s">
        <v>370</v>
      </c>
      <c r="B224" s="6" t="s">
        <v>317</v>
      </c>
      <c r="C224" s="6" t="s">
        <v>15</v>
      </c>
      <c r="D224" s="6" t="s">
        <v>205</v>
      </c>
      <c r="E224" s="4">
        <v>30</v>
      </c>
      <c r="F224" s="6" t="s">
        <v>198</v>
      </c>
      <c r="G224" s="6" t="s">
        <v>474</v>
      </c>
      <c r="H224" s="4">
        <v>2021</v>
      </c>
      <c r="I224" s="4">
        <v>2</v>
      </c>
      <c r="J224" s="6" t="s">
        <v>469</v>
      </c>
      <c r="K224" s="4">
        <v>5</v>
      </c>
      <c r="L224" s="6" t="s">
        <v>475</v>
      </c>
      <c r="M224" s="6" t="s">
        <v>476</v>
      </c>
      <c r="N224" s="6" t="s">
        <v>410</v>
      </c>
      <c r="O224" s="4">
        <v>4</v>
      </c>
      <c r="P224" s="6" t="s">
        <v>472</v>
      </c>
      <c r="Q224" s="4">
        <v>11</v>
      </c>
      <c r="R224" s="6" t="s">
        <v>477</v>
      </c>
      <c r="S224" s="4" t="b">
        <v>0</v>
      </c>
      <c r="T224" s="56">
        <v>2257954.31</v>
      </c>
      <c r="U224" s="56">
        <v>95621.48</v>
      </c>
      <c r="V224" s="38">
        <v>4.2000000000000003E-2</v>
      </c>
      <c r="W224" s="35">
        <v>0</v>
      </c>
      <c r="X224" s="42">
        <f>VLOOKUP(VW_PREMIO_IV[[#This Row],[TIPO]],$AL$5:$AM$16,2,0)</f>
        <v>10</v>
      </c>
      <c r="Y224" s="35" t="str">
        <f>IF(VW_PREMIO_IV[[#This Row],[EQUIPE]]="Gerentes",VLOOKUP(VW_PREMIO_IV[[#This Row],[COBERTURA]],VALORES_IV_GER[],VW_PREMIO_IV[[#This Row],[Col Valor]],1),"")</f>
        <v/>
      </c>
      <c r="Z224" s="35" t="str">
        <f>IF(VW_PREMIO_IV[[#This Row],[EQUIPE]]="Especialidade (ESP)",VLOOKUP(VW_PREMIO_IV[[#This Row],[COBERTURA]],VALORES_IV_ESP[],VW_PREMIO_IV[[#This Row],[Col Valor]],1),"")</f>
        <v/>
      </c>
      <c r="AA224" s="35" t="str">
        <f>IF(VW_PREMIO_IV[[#This Row],[EQUIPE]]="Hospitalar (HSP)",VLOOKUP(VW_PREMIO_IV[[#This Row],[COBERTURA]],VALORES_IV_HSP[],VW_PREMIO_IV[[#This Row],[Col Valor]],1),"")</f>
        <v/>
      </c>
      <c r="AB224" s="35">
        <f>IF(VW_PREMIO_IV[[#This Row],[EQUIPE]]="Misto (EMH)",VLOOKUP(VW_PREMIO_IV[[#This Row],[COBERTURA]],VALORES_IV_EMH[],VW_PREMIO_IV[[#This Row],[Col Valor]],1),"")</f>
        <v>0</v>
      </c>
      <c r="AC224" s="35">
        <f>VW_PREMIO_IV[[#This Row],[PREMIO]]-SUM(VW_PREMIO_IV[[#This Row],[Check Gerente]:[Check EMH]])</f>
        <v>0</v>
      </c>
    </row>
    <row r="225" spans="1:29" x14ac:dyDescent="0.25">
      <c r="A225" s="6" t="s">
        <v>370</v>
      </c>
      <c r="B225" s="6" t="s">
        <v>317</v>
      </c>
      <c r="C225" s="6" t="s">
        <v>31</v>
      </c>
      <c r="D225" s="6" t="s">
        <v>206</v>
      </c>
      <c r="E225" s="4">
        <v>10</v>
      </c>
      <c r="F225" s="6" t="s">
        <v>196</v>
      </c>
      <c r="G225" s="6" t="s">
        <v>474</v>
      </c>
      <c r="H225" s="4">
        <v>2021</v>
      </c>
      <c r="I225" s="4">
        <v>2</v>
      </c>
      <c r="J225" s="6" t="s">
        <v>469</v>
      </c>
      <c r="K225" s="4">
        <v>5</v>
      </c>
      <c r="L225" s="6" t="s">
        <v>475</v>
      </c>
      <c r="M225" s="6" t="s">
        <v>476</v>
      </c>
      <c r="N225" s="6" t="s">
        <v>410</v>
      </c>
      <c r="O225" s="4">
        <v>4</v>
      </c>
      <c r="P225" s="6" t="s">
        <v>472</v>
      </c>
      <c r="Q225" s="4">
        <v>11</v>
      </c>
      <c r="R225" s="6" t="s">
        <v>477</v>
      </c>
      <c r="S225" s="4" t="b">
        <v>0</v>
      </c>
      <c r="T225" s="56">
        <v>2257954.31</v>
      </c>
      <c r="U225" s="56">
        <v>95621.48</v>
      </c>
      <c r="V225" s="38">
        <v>4.2000000000000003E-2</v>
      </c>
      <c r="W225" s="35">
        <v>0</v>
      </c>
      <c r="X225" s="42">
        <f>VLOOKUP(VW_PREMIO_IV[[#This Row],[TIPO]],$AL$5:$AM$16,2,0)</f>
        <v>10</v>
      </c>
      <c r="Y225" s="35" t="str">
        <f>IF(VW_PREMIO_IV[[#This Row],[EQUIPE]]="Gerentes",VLOOKUP(VW_PREMIO_IV[[#This Row],[COBERTURA]],VALORES_IV_GER[],VW_PREMIO_IV[[#This Row],[Col Valor]],1),"")</f>
        <v/>
      </c>
      <c r="Z225" s="35">
        <f>IF(VW_PREMIO_IV[[#This Row],[EQUIPE]]="Especialidade (ESP)",VLOOKUP(VW_PREMIO_IV[[#This Row],[COBERTURA]],VALORES_IV_ESP[],VW_PREMIO_IV[[#This Row],[Col Valor]],1),"")</f>
        <v>0</v>
      </c>
      <c r="AA225" s="35" t="str">
        <f>IF(VW_PREMIO_IV[[#This Row],[EQUIPE]]="Hospitalar (HSP)",VLOOKUP(VW_PREMIO_IV[[#This Row],[COBERTURA]],VALORES_IV_HSP[],VW_PREMIO_IV[[#This Row],[Col Valor]],1),"")</f>
        <v/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0</v>
      </c>
    </row>
    <row r="226" spans="1:29" x14ac:dyDescent="0.25">
      <c r="A226" s="6" t="s">
        <v>370</v>
      </c>
      <c r="B226" s="6" t="s">
        <v>317</v>
      </c>
      <c r="C226" s="6" t="s">
        <v>16</v>
      </c>
      <c r="D226" s="6" t="s">
        <v>207</v>
      </c>
      <c r="E226" s="4">
        <v>20</v>
      </c>
      <c r="F226" s="6" t="s">
        <v>191</v>
      </c>
      <c r="G226" s="6" t="s">
        <v>474</v>
      </c>
      <c r="H226" s="4">
        <v>2021</v>
      </c>
      <c r="I226" s="4">
        <v>2</v>
      </c>
      <c r="J226" s="6" t="s">
        <v>469</v>
      </c>
      <c r="K226" s="4">
        <v>5</v>
      </c>
      <c r="L226" s="6" t="s">
        <v>475</v>
      </c>
      <c r="M226" s="6" t="s">
        <v>476</v>
      </c>
      <c r="N226" s="6" t="s">
        <v>410</v>
      </c>
      <c r="O226" s="4">
        <v>4</v>
      </c>
      <c r="P226" s="6" t="s">
        <v>472</v>
      </c>
      <c r="Q226" s="4">
        <v>11</v>
      </c>
      <c r="R226" s="6" t="s">
        <v>477</v>
      </c>
      <c r="S226" s="4" t="b">
        <v>0</v>
      </c>
      <c r="T226" s="56">
        <v>2257954.31</v>
      </c>
      <c r="U226" s="56">
        <v>95621.48</v>
      </c>
      <c r="V226" s="38">
        <v>4.2000000000000003E-2</v>
      </c>
      <c r="W226" s="35">
        <v>0</v>
      </c>
      <c r="X226" s="42">
        <f>VLOOKUP(VW_PREMIO_IV[[#This Row],[TIPO]],$AL$5:$AM$16,2,0)</f>
        <v>10</v>
      </c>
      <c r="Y226" s="35" t="str">
        <f>IF(VW_PREMIO_IV[[#This Row],[EQUIPE]]="Gerentes",VLOOKUP(VW_PREMIO_IV[[#This Row],[COBERTURA]],VALORES_IV_GER[],VW_PREMIO_IV[[#This Row],[Col Valor]],1),"")</f>
        <v/>
      </c>
      <c r="Z226" s="35" t="str">
        <f>IF(VW_PREMIO_IV[[#This Row],[EQUIPE]]="Especialidade (ESP)",VLOOKUP(VW_PREMIO_IV[[#This Row],[COBERTURA]],VALORES_IV_ESP[],VW_PREMIO_IV[[#This Row],[Col Valor]],1),"")</f>
        <v/>
      </c>
      <c r="AA226" s="35">
        <f>IF(VW_PREMIO_IV[[#This Row],[EQUIPE]]="Hospitalar (HSP)",VLOOKUP(VW_PREMIO_IV[[#This Row],[COBERTURA]],VALORES_IV_HSP[],VW_PREMIO_IV[[#This Row],[Col Valor]],1),"")</f>
        <v>0</v>
      </c>
      <c r="AB226" s="35" t="str">
        <f>IF(VW_PREMIO_IV[[#This Row],[EQUIPE]]="Misto (EMH)",VLOOKUP(VW_PREMIO_IV[[#This Row],[COBERTURA]],VALORES_IV_EMH[],VW_PREMIO_IV[[#This Row],[Col Valor]],1),"")</f>
        <v/>
      </c>
      <c r="AC226" s="35">
        <f>VW_PREMIO_IV[[#This Row],[PREMIO]]-SUM(VW_PREMIO_IV[[#This Row],[Check Gerente]:[Check EMH]])</f>
        <v>0</v>
      </c>
    </row>
    <row r="227" spans="1:29" x14ac:dyDescent="0.25">
      <c r="A227" s="6" t="s">
        <v>370</v>
      </c>
      <c r="B227" s="6" t="s">
        <v>317</v>
      </c>
      <c r="C227" s="6" t="s">
        <v>18</v>
      </c>
      <c r="D227" s="6" t="s">
        <v>209</v>
      </c>
      <c r="E227" s="4">
        <v>20</v>
      </c>
      <c r="F227" s="6" t="s">
        <v>191</v>
      </c>
      <c r="G227" s="6" t="s">
        <v>474</v>
      </c>
      <c r="H227" s="4">
        <v>2021</v>
      </c>
      <c r="I227" s="4">
        <v>2</v>
      </c>
      <c r="J227" s="6" t="s">
        <v>469</v>
      </c>
      <c r="K227" s="4">
        <v>5</v>
      </c>
      <c r="L227" s="6" t="s">
        <v>475</v>
      </c>
      <c r="M227" s="6" t="s">
        <v>476</v>
      </c>
      <c r="N227" s="6" t="s">
        <v>410</v>
      </c>
      <c r="O227" s="4">
        <v>4</v>
      </c>
      <c r="P227" s="6" t="s">
        <v>472</v>
      </c>
      <c r="Q227" s="4">
        <v>11</v>
      </c>
      <c r="R227" s="6" t="s">
        <v>477</v>
      </c>
      <c r="S227" s="4" t="b">
        <v>0</v>
      </c>
      <c r="T227" s="56">
        <v>2257954.31</v>
      </c>
      <c r="U227" s="56">
        <v>95621.48</v>
      </c>
      <c r="V227" s="38">
        <v>4.2000000000000003E-2</v>
      </c>
      <c r="W227" s="35">
        <v>0</v>
      </c>
      <c r="X227" s="42">
        <f>VLOOKUP(VW_PREMIO_IV[[#This Row],[TIPO]],$AL$5:$AM$16,2,0)</f>
        <v>10</v>
      </c>
      <c r="Y227" s="35" t="str">
        <f>IF(VW_PREMIO_IV[[#This Row],[EQUIPE]]="Gerentes",VLOOKUP(VW_PREMIO_IV[[#This Row],[COBERTURA]],VALORES_IV_GER[],VW_PREMIO_IV[[#This Row],[Col Valor]],1),"")</f>
        <v/>
      </c>
      <c r="Z227" s="35" t="str">
        <f>IF(VW_PREMIO_IV[[#This Row],[EQUIPE]]="Especialidade (ESP)",VLOOKUP(VW_PREMIO_IV[[#This Row],[COBERTURA]],VALORES_IV_ESP[],VW_PREMIO_IV[[#This Row],[Col Valor]],1),"")</f>
        <v/>
      </c>
      <c r="AA227" s="35">
        <f>IF(VW_PREMIO_IV[[#This Row],[EQUIPE]]="Hospitalar (HSP)",VLOOKUP(VW_PREMIO_IV[[#This Row],[COBERTURA]],VALORES_IV_HSP[],VW_PREMIO_IV[[#This Row],[Col Valor]],1),"")</f>
        <v>0</v>
      </c>
      <c r="AB227" s="35" t="str">
        <f>IF(VW_PREMIO_IV[[#This Row],[EQUIPE]]="Misto (EMH)",VLOOKUP(VW_PREMIO_IV[[#This Row],[COBERTURA]],VALORES_IV_EMH[],VW_PREMIO_IV[[#This Row],[Col Valor]],1),"")</f>
        <v/>
      </c>
      <c r="AC227" s="35">
        <f>VW_PREMIO_IV[[#This Row],[PREMIO]]-SUM(VW_PREMIO_IV[[#This Row],[Check Gerente]:[Check EMH]])</f>
        <v>0</v>
      </c>
    </row>
    <row r="228" spans="1:29" x14ac:dyDescent="0.25">
      <c r="A228" s="6" t="s">
        <v>370</v>
      </c>
      <c r="B228" s="6" t="s">
        <v>317</v>
      </c>
      <c r="C228" s="6" t="s">
        <v>19</v>
      </c>
      <c r="D228" s="6" t="s">
        <v>210</v>
      </c>
      <c r="E228" s="4">
        <v>20</v>
      </c>
      <c r="F228" s="6" t="s">
        <v>191</v>
      </c>
      <c r="G228" s="6" t="s">
        <v>474</v>
      </c>
      <c r="H228" s="4">
        <v>2021</v>
      </c>
      <c r="I228" s="4">
        <v>2</v>
      </c>
      <c r="J228" s="6" t="s">
        <v>469</v>
      </c>
      <c r="K228" s="4">
        <v>5</v>
      </c>
      <c r="L228" s="6" t="s">
        <v>475</v>
      </c>
      <c r="M228" s="6" t="s">
        <v>476</v>
      </c>
      <c r="N228" s="6" t="s">
        <v>410</v>
      </c>
      <c r="O228" s="4">
        <v>4</v>
      </c>
      <c r="P228" s="6" t="s">
        <v>472</v>
      </c>
      <c r="Q228" s="4">
        <v>11</v>
      </c>
      <c r="R228" s="6" t="s">
        <v>477</v>
      </c>
      <c r="S228" s="4" t="b">
        <v>0</v>
      </c>
      <c r="T228" s="56">
        <v>2257954.31</v>
      </c>
      <c r="U228" s="56">
        <v>95621.48</v>
      </c>
      <c r="V228" s="38">
        <v>4.2000000000000003E-2</v>
      </c>
      <c r="W228" s="35">
        <v>0</v>
      </c>
      <c r="X228" s="42">
        <f>VLOOKUP(VW_PREMIO_IV[[#This Row],[TIPO]],$AL$5:$AM$16,2,0)</f>
        <v>10</v>
      </c>
      <c r="Y228" s="35" t="str">
        <f>IF(VW_PREMIO_IV[[#This Row],[EQUIPE]]="Gerentes",VLOOKUP(VW_PREMIO_IV[[#This Row],[COBERTURA]],VALORES_IV_GER[],VW_PREMIO_IV[[#This Row],[Col Valor]],1),"")</f>
        <v/>
      </c>
      <c r="Z228" s="35" t="str">
        <f>IF(VW_PREMIO_IV[[#This Row],[EQUIPE]]="Especialidade (ESP)",VLOOKUP(VW_PREMIO_IV[[#This Row],[COBERTURA]],VALORES_IV_ESP[],VW_PREMIO_IV[[#This Row],[Col Valor]],1),"")</f>
        <v/>
      </c>
      <c r="AA228" s="35">
        <f>IF(VW_PREMIO_IV[[#This Row],[EQUIPE]]="Hospitalar (HSP)",VLOOKUP(VW_PREMIO_IV[[#This Row],[COBERTURA]],VALORES_IV_HSP[],VW_PREMIO_IV[[#This Row],[Col Valor]],1),"")</f>
        <v>0</v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0</v>
      </c>
    </row>
    <row r="229" spans="1:29" x14ac:dyDescent="0.25">
      <c r="A229" s="6" t="s">
        <v>370</v>
      </c>
      <c r="B229" s="6" t="s">
        <v>317</v>
      </c>
      <c r="C229" s="6" t="s">
        <v>20</v>
      </c>
      <c r="D229" s="6" t="s">
        <v>211</v>
      </c>
      <c r="E229" s="4">
        <v>20</v>
      </c>
      <c r="F229" s="6" t="s">
        <v>191</v>
      </c>
      <c r="G229" s="6" t="s">
        <v>474</v>
      </c>
      <c r="H229" s="4">
        <v>2021</v>
      </c>
      <c r="I229" s="4">
        <v>2</v>
      </c>
      <c r="J229" s="6" t="s">
        <v>469</v>
      </c>
      <c r="K229" s="4">
        <v>5</v>
      </c>
      <c r="L229" s="6" t="s">
        <v>475</v>
      </c>
      <c r="M229" s="6" t="s">
        <v>476</v>
      </c>
      <c r="N229" s="6" t="s">
        <v>410</v>
      </c>
      <c r="O229" s="4">
        <v>4</v>
      </c>
      <c r="P229" s="6" t="s">
        <v>472</v>
      </c>
      <c r="Q229" s="4">
        <v>11</v>
      </c>
      <c r="R229" s="6" t="s">
        <v>477</v>
      </c>
      <c r="S229" s="4" t="b">
        <v>0</v>
      </c>
      <c r="T229" s="56">
        <v>2257954.31</v>
      </c>
      <c r="U229" s="56">
        <v>95621.48</v>
      </c>
      <c r="V229" s="38">
        <v>4.2000000000000003E-2</v>
      </c>
      <c r="W229" s="35">
        <v>0</v>
      </c>
      <c r="X229" s="42">
        <f>VLOOKUP(VW_PREMIO_IV[[#This Row],[TIPO]],$AL$5:$AM$16,2,0)</f>
        <v>10</v>
      </c>
      <c r="Y229" s="35" t="str">
        <f>IF(VW_PREMIO_IV[[#This Row],[EQUIPE]]="Gerentes",VLOOKUP(VW_PREMIO_IV[[#This Row],[COBERTURA]],VALORES_IV_GER[],VW_PREMIO_IV[[#This Row],[Col Valor]],1),"")</f>
        <v/>
      </c>
      <c r="Z229" s="35" t="str">
        <f>IF(VW_PREMIO_IV[[#This Row],[EQUIPE]]="Especialidade (ESP)",VLOOKUP(VW_PREMIO_IV[[#This Row],[COBERTURA]],VALORES_IV_ESP[],VW_PREMIO_IV[[#This Row],[Col Valor]],1),"")</f>
        <v/>
      </c>
      <c r="AA229" s="35">
        <f>IF(VW_PREMIO_IV[[#This Row],[EQUIPE]]="Hospitalar (HSP)",VLOOKUP(VW_PREMIO_IV[[#This Row],[COBERTURA]],VALORES_IV_HSP[],VW_PREMIO_IV[[#This Row],[Col Valor]],1),"")</f>
        <v>0</v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0</v>
      </c>
    </row>
    <row r="230" spans="1:29" x14ac:dyDescent="0.25">
      <c r="A230" s="6" t="s">
        <v>370</v>
      </c>
      <c r="B230" s="6" t="s">
        <v>317</v>
      </c>
      <c r="C230" s="6" t="s">
        <v>21</v>
      </c>
      <c r="D230" s="6" t="s">
        <v>214</v>
      </c>
      <c r="E230" s="4">
        <v>20</v>
      </c>
      <c r="F230" s="6" t="s">
        <v>191</v>
      </c>
      <c r="G230" s="6" t="s">
        <v>474</v>
      </c>
      <c r="H230" s="4">
        <v>2021</v>
      </c>
      <c r="I230" s="4">
        <v>2</v>
      </c>
      <c r="J230" s="6" t="s">
        <v>469</v>
      </c>
      <c r="K230" s="4">
        <v>5</v>
      </c>
      <c r="L230" s="6" t="s">
        <v>475</v>
      </c>
      <c r="M230" s="6" t="s">
        <v>476</v>
      </c>
      <c r="N230" s="6" t="s">
        <v>410</v>
      </c>
      <c r="O230" s="4">
        <v>4</v>
      </c>
      <c r="P230" s="6" t="s">
        <v>472</v>
      </c>
      <c r="Q230" s="4">
        <v>11</v>
      </c>
      <c r="R230" s="6" t="s">
        <v>477</v>
      </c>
      <c r="S230" s="4" t="b">
        <v>0</v>
      </c>
      <c r="T230" s="56">
        <v>2257954.31</v>
      </c>
      <c r="U230" s="56">
        <v>95621.48</v>
      </c>
      <c r="V230" s="38">
        <v>4.2000000000000003E-2</v>
      </c>
      <c r="W230" s="35">
        <v>0</v>
      </c>
      <c r="X230" s="42">
        <f>VLOOKUP(VW_PREMIO_IV[[#This Row],[TIPO]],$AL$5:$AM$16,2,0)</f>
        <v>10</v>
      </c>
      <c r="Y230" s="35" t="str">
        <f>IF(VW_PREMIO_IV[[#This Row],[EQUIPE]]="Gerentes",VLOOKUP(VW_PREMIO_IV[[#This Row],[COBERTURA]],VALORES_IV_GER[],VW_PREMIO_IV[[#This Row],[Col Valor]],1),"")</f>
        <v/>
      </c>
      <c r="Z230" s="35" t="str">
        <f>IF(VW_PREMIO_IV[[#This Row],[EQUIPE]]="Especialidade (ESP)",VLOOKUP(VW_PREMIO_IV[[#This Row],[COBERTURA]],VALORES_IV_ESP[],VW_PREMIO_IV[[#This Row],[Col Valor]],1),"")</f>
        <v/>
      </c>
      <c r="AA230" s="35">
        <f>IF(VW_PREMIO_IV[[#This Row],[EQUIPE]]="Hospitalar (HSP)",VLOOKUP(VW_PREMIO_IV[[#This Row],[COBERTURA]],VALORES_IV_HSP[],VW_PREMIO_IV[[#This Row],[Col Valor]],1),"")</f>
        <v>0</v>
      </c>
      <c r="AB230" s="35" t="str">
        <f>IF(VW_PREMIO_IV[[#This Row],[EQUIPE]]="Misto (EMH)",VLOOKUP(VW_PREMIO_IV[[#This Row],[COBERTURA]],VALORES_IV_EMH[],VW_PREMIO_IV[[#This Row],[Col Valor]],1),"")</f>
        <v/>
      </c>
      <c r="AC230" s="35">
        <f>VW_PREMIO_IV[[#This Row],[PREMIO]]-SUM(VW_PREMIO_IV[[#This Row],[Check Gerente]:[Check EMH]])</f>
        <v>0</v>
      </c>
    </row>
    <row r="231" spans="1:29" x14ac:dyDescent="0.25">
      <c r="A231" s="6" t="s">
        <v>370</v>
      </c>
      <c r="B231" s="6" t="s">
        <v>317</v>
      </c>
      <c r="C231" s="6" t="s">
        <v>32</v>
      </c>
      <c r="D231" s="6" t="s">
        <v>215</v>
      </c>
      <c r="E231" s="4">
        <v>10</v>
      </c>
      <c r="F231" s="6" t="s">
        <v>196</v>
      </c>
      <c r="G231" s="6" t="s">
        <v>474</v>
      </c>
      <c r="H231" s="4">
        <v>2021</v>
      </c>
      <c r="I231" s="4">
        <v>2</v>
      </c>
      <c r="J231" s="6" t="s">
        <v>469</v>
      </c>
      <c r="K231" s="4">
        <v>5</v>
      </c>
      <c r="L231" s="6" t="s">
        <v>475</v>
      </c>
      <c r="M231" s="6" t="s">
        <v>476</v>
      </c>
      <c r="N231" s="6" t="s">
        <v>410</v>
      </c>
      <c r="O231" s="4">
        <v>4</v>
      </c>
      <c r="P231" s="6" t="s">
        <v>472</v>
      </c>
      <c r="Q231" s="4">
        <v>11</v>
      </c>
      <c r="R231" s="6" t="s">
        <v>477</v>
      </c>
      <c r="S231" s="4" t="b">
        <v>0</v>
      </c>
      <c r="T231" s="56">
        <v>2257954.31</v>
      </c>
      <c r="U231" s="56">
        <v>95621.48</v>
      </c>
      <c r="V231" s="38">
        <v>4.2000000000000003E-2</v>
      </c>
      <c r="W231" s="35">
        <v>0</v>
      </c>
      <c r="X231" s="42">
        <f>VLOOKUP(VW_PREMIO_IV[[#This Row],[TIPO]],$AL$5:$AM$16,2,0)</f>
        <v>10</v>
      </c>
      <c r="Y231" s="35" t="str">
        <f>IF(VW_PREMIO_IV[[#This Row],[EQUIPE]]="Gerentes",VLOOKUP(VW_PREMIO_IV[[#This Row],[COBERTURA]],VALORES_IV_GER[],VW_PREMIO_IV[[#This Row],[Col Valor]],1),"")</f>
        <v/>
      </c>
      <c r="Z231" s="35">
        <f>IF(VW_PREMIO_IV[[#This Row],[EQUIPE]]="Especialidade (ESP)",VLOOKUP(VW_PREMIO_IV[[#This Row],[COBERTURA]],VALORES_IV_ESP[],VW_PREMIO_IV[[#This Row],[Col Valor]],1),"")</f>
        <v>0</v>
      </c>
      <c r="AA231" s="35" t="str">
        <f>IF(VW_PREMIO_IV[[#This Row],[EQUIPE]]="Hospitalar (HSP)",VLOOKUP(VW_PREMIO_IV[[#This Row],[COBERTURA]],VALORES_IV_HSP[],VW_PREMIO_IV[[#This Row],[Col Valor]],1),"")</f>
        <v/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0</v>
      </c>
    </row>
    <row r="232" spans="1:29" x14ac:dyDescent="0.25">
      <c r="A232" s="6" t="s">
        <v>370</v>
      </c>
      <c r="B232" s="6" t="s">
        <v>317</v>
      </c>
      <c r="C232" s="6" t="s">
        <v>22</v>
      </c>
      <c r="D232" s="6" t="s">
        <v>250</v>
      </c>
      <c r="E232" s="4">
        <v>20</v>
      </c>
      <c r="F232" s="6" t="s">
        <v>191</v>
      </c>
      <c r="G232" s="6" t="s">
        <v>474</v>
      </c>
      <c r="H232" s="4">
        <v>2021</v>
      </c>
      <c r="I232" s="4">
        <v>2</v>
      </c>
      <c r="J232" s="6" t="s">
        <v>469</v>
      </c>
      <c r="K232" s="4">
        <v>5</v>
      </c>
      <c r="L232" s="6" t="s">
        <v>475</v>
      </c>
      <c r="M232" s="6" t="s">
        <v>476</v>
      </c>
      <c r="N232" s="6" t="s">
        <v>410</v>
      </c>
      <c r="O232" s="4">
        <v>4</v>
      </c>
      <c r="P232" s="6" t="s">
        <v>472</v>
      </c>
      <c r="Q232" s="4">
        <v>11</v>
      </c>
      <c r="R232" s="6" t="s">
        <v>477</v>
      </c>
      <c r="S232" s="4" t="b">
        <v>0</v>
      </c>
      <c r="T232" s="56">
        <v>2257954.31</v>
      </c>
      <c r="U232" s="56">
        <v>95621.48</v>
      </c>
      <c r="V232" s="38">
        <v>4.2000000000000003E-2</v>
      </c>
      <c r="W232" s="35">
        <v>0</v>
      </c>
      <c r="X232" s="42">
        <f>VLOOKUP(VW_PREMIO_IV[[#This Row],[TIPO]],$AL$5:$AM$16,2,0)</f>
        <v>10</v>
      </c>
      <c r="Y232" s="35" t="str">
        <f>IF(VW_PREMIO_IV[[#This Row],[EQUIPE]]="Gerentes",VLOOKUP(VW_PREMIO_IV[[#This Row],[COBERTURA]],VALORES_IV_GER[],VW_PREMIO_IV[[#This Row],[Col Valor]],1),"")</f>
        <v/>
      </c>
      <c r="Z232" s="35" t="str">
        <f>IF(VW_PREMIO_IV[[#This Row],[EQUIPE]]="Especialidade (ESP)",VLOOKUP(VW_PREMIO_IV[[#This Row],[COBERTURA]],VALORES_IV_ESP[],VW_PREMIO_IV[[#This Row],[Col Valor]],1),"")</f>
        <v/>
      </c>
      <c r="AA232" s="35">
        <f>IF(VW_PREMIO_IV[[#This Row],[EQUIPE]]="Hospitalar (HSP)",VLOOKUP(VW_PREMIO_IV[[#This Row],[COBERTURA]],VALORES_IV_HSP[],VW_PREMIO_IV[[#This Row],[Col Valor]],1),"")</f>
        <v>0</v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0</v>
      </c>
    </row>
    <row r="233" spans="1:29" x14ac:dyDescent="0.25">
      <c r="A233" s="6" t="s">
        <v>370</v>
      </c>
      <c r="B233" s="6" t="s">
        <v>317</v>
      </c>
      <c r="C233" s="6" t="s">
        <v>23</v>
      </c>
      <c r="D233" s="6" t="s">
        <v>254</v>
      </c>
      <c r="E233" s="4">
        <v>20</v>
      </c>
      <c r="F233" s="6" t="s">
        <v>191</v>
      </c>
      <c r="G233" s="6" t="s">
        <v>474</v>
      </c>
      <c r="H233" s="4">
        <v>2021</v>
      </c>
      <c r="I233" s="4">
        <v>2</v>
      </c>
      <c r="J233" s="6" t="s">
        <v>469</v>
      </c>
      <c r="K233" s="4">
        <v>5</v>
      </c>
      <c r="L233" s="6" t="s">
        <v>475</v>
      </c>
      <c r="M233" s="6" t="s">
        <v>476</v>
      </c>
      <c r="N233" s="6" t="s">
        <v>410</v>
      </c>
      <c r="O233" s="4">
        <v>4</v>
      </c>
      <c r="P233" s="6" t="s">
        <v>472</v>
      </c>
      <c r="Q233" s="4">
        <v>11</v>
      </c>
      <c r="R233" s="6" t="s">
        <v>477</v>
      </c>
      <c r="S233" s="4" t="b">
        <v>0</v>
      </c>
      <c r="T233" s="56">
        <v>2257954.31</v>
      </c>
      <c r="U233" s="56">
        <v>95621.48</v>
      </c>
      <c r="V233" s="38">
        <v>4.2000000000000003E-2</v>
      </c>
      <c r="W233" s="35">
        <v>0</v>
      </c>
      <c r="X233" s="42">
        <f>VLOOKUP(VW_PREMIO_IV[[#This Row],[TIPO]],$AL$5:$AM$16,2,0)</f>
        <v>10</v>
      </c>
      <c r="Y233" s="35" t="str">
        <f>IF(VW_PREMIO_IV[[#This Row],[EQUIPE]]="Gerentes",VLOOKUP(VW_PREMIO_IV[[#This Row],[COBERTURA]],VALORES_IV_GER[],VW_PREMIO_IV[[#This Row],[Col Valor]],1),"")</f>
        <v/>
      </c>
      <c r="Z233" s="35" t="str">
        <f>IF(VW_PREMIO_IV[[#This Row],[EQUIPE]]="Especialidade (ESP)",VLOOKUP(VW_PREMIO_IV[[#This Row],[COBERTURA]],VALORES_IV_ESP[],VW_PREMIO_IV[[#This Row],[Col Valor]],1),"")</f>
        <v/>
      </c>
      <c r="AA233" s="35">
        <f>IF(VW_PREMIO_IV[[#This Row],[EQUIPE]]="Hospitalar (HSP)",VLOOKUP(VW_PREMIO_IV[[#This Row],[COBERTURA]],VALORES_IV_HSP[],VW_PREMIO_IV[[#This Row],[Col Valor]],1),"")</f>
        <v>0</v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0</v>
      </c>
    </row>
    <row r="234" spans="1:29" x14ac:dyDescent="0.25">
      <c r="A234" s="6" t="s">
        <v>370</v>
      </c>
      <c r="B234" s="6" t="s">
        <v>317</v>
      </c>
      <c r="C234" s="6" t="s">
        <v>33</v>
      </c>
      <c r="D234" s="6" t="s">
        <v>290</v>
      </c>
      <c r="E234" s="4">
        <v>10</v>
      </c>
      <c r="F234" s="6" t="s">
        <v>196</v>
      </c>
      <c r="G234" s="6" t="s">
        <v>474</v>
      </c>
      <c r="H234" s="4">
        <v>2021</v>
      </c>
      <c r="I234" s="4">
        <v>2</v>
      </c>
      <c r="J234" s="6" t="s">
        <v>469</v>
      </c>
      <c r="K234" s="4">
        <v>5</v>
      </c>
      <c r="L234" s="6" t="s">
        <v>475</v>
      </c>
      <c r="M234" s="6" t="s">
        <v>476</v>
      </c>
      <c r="N234" s="6" t="s">
        <v>410</v>
      </c>
      <c r="O234" s="4">
        <v>4</v>
      </c>
      <c r="P234" s="6" t="s">
        <v>472</v>
      </c>
      <c r="Q234" s="4">
        <v>11</v>
      </c>
      <c r="R234" s="6" t="s">
        <v>477</v>
      </c>
      <c r="S234" s="4" t="b">
        <v>0</v>
      </c>
      <c r="T234" s="56">
        <v>2257954.31</v>
      </c>
      <c r="U234" s="56">
        <v>95621.48</v>
      </c>
      <c r="V234" s="38">
        <v>4.2000000000000003E-2</v>
      </c>
      <c r="W234" s="35">
        <v>0</v>
      </c>
      <c r="X234" s="42">
        <f>VLOOKUP(VW_PREMIO_IV[[#This Row],[TIPO]],$AL$5:$AM$16,2,0)</f>
        <v>10</v>
      </c>
      <c r="Y234" s="35" t="str">
        <f>IF(VW_PREMIO_IV[[#This Row],[EQUIPE]]="Gerentes",VLOOKUP(VW_PREMIO_IV[[#This Row],[COBERTURA]],VALORES_IV_GER[],VW_PREMIO_IV[[#This Row],[Col Valor]],1),"")</f>
        <v/>
      </c>
      <c r="Z234" s="35">
        <f>IF(VW_PREMIO_IV[[#This Row],[EQUIPE]]="Especialidade (ESP)",VLOOKUP(VW_PREMIO_IV[[#This Row],[COBERTURA]],VALORES_IV_ESP[],VW_PREMIO_IV[[#This Row],[Col Valor]],1),"")</f>
        <v>0</v>
      </c>
      <c r="AA234" s="35" t="str">
        <f>IF(VW_PREMIO_IV[[#This Row],[EQUIPE]]="Hospitalar (HSP)",VLOOKUP(VW_PREMIO_IV[[#This Row],[COBERTURA]],VALORES_IV_HSP[],VW_PREMIO_IV[[#This Row],[Col Valor]],1),"")</f>
        <v/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0</v>
      </c>
    </row>
    <row r="235" spans="1:29" x14ac:dyDescent="0.25">
      <c r="A235" s="6" t="s">
        <v>370</v>
      </c>
      <c r="B235" s="6" t="s">
        <v>317</v>
      </c>
      <c r="C235" s="6" t="s">
        <v>25</v>
      </c>
      <c r="D235" s="6" t="s">
        <v>291</v>
      </c>
      <c r="E235" s="4">
        <v>30</v>
      </c>
      <c r="F235" s="6" t="s">
        <v>198</v>
      </c>
      <c r="G235" s="6" t="s">
        <v>474</v>
      </c>
      <c r="H235" s="4">
        <v>2021</v>
      </c>
      <c r="I235" s="4">
        <v>2</v>
      </c>
      <c r="J235" s="6" t="s">
        <v>469</v>
      </c>
      <c r="K235" s="4">
        <v>5</v>
      </c>
      <c r="L235" s="6" t="s">
        <v>475</v>
      </c>
      <c r="M235" s="6" t="s">
        <v>476</v>
      </c>
      <c r="N235" s="6" t="s">
        <v>410</v>
      </c>
      <c r="O235" s="4">
        <v>4</v>
      </c>
      <c r="P235" s="6" t="s">
        <v>472</v>
      </c>
      <c r="Q235" s="4">
        <v>11</v>
      </c>
      <c r="R235" s="6" t="s">
        <v>477</v>
      </c>
      <c r="S235" s="4" t="b">
        <v>0</v>
      </c>
      <c r="T235" s="56">
        <v>2257954.31</v>
      </c>
      <c r="U235" s="56">
        <v>95621.48</v>
      </c>
      <c r="V235" s="38">
        <v>4.2000000000000003E-2</v>
      </c>
      <c r="W235" s="35">
        <v>0</v>
      </c>
      <c r="X235" s="42">
        <f>VLOOKUP(VW_PREMIO_IV[[#This Row],[TIPO]],$AL$5:$AM$16,2,0)</f>
        <v>10</v>
      </c>
      <c r="Y235" s="35" t="str">
        <f>IF(VW_PREMIO_IV[[#This Row],[EQUIPE]]="Gerentes",VLOOKUP(VW_PREMIO_IV[[#This Row],[COBERTURA]],VALORES_IV_GER[],VW_PREMIO_IV[[#This Row],[Col Valor]],1),"")</f>
        <v/>
      </c>
      <c r="Z235" s="35" t="str">
        <f>IF(VW_PREMIO_IV[[#This Row],[EQUIPE]]="Especialidade (ESP)",VLOOKUP(VW_PREMIO_IV[[#This Row],[COBERTURA]],VALORES_IV_ESP[],VW_PREMIO_IV[[#This Row],[Col Valor]],1),"")</f>
        <v/>
      </c>
      <c r="AA235" s="35" t="str">
        <f>IF(VW_PREMIO_IV[[#This Row],[EQUIPE]]="Hospitalar (HSP)",VLOOKUP(VW_PREMIO_IV[[#This Row],[COBERTURA]],VALORES_IV_HSP[],VW_PREMIO_IV[[#This Row],[Col Valor]],1),"")</f>
        <v/>
      </c>
      <c r="AB235" s="35">
        <f>IF(VW_PREMIO_IV[[#This Row],[EQUIPE]]="Misto (EMH)",VLOOKUP(VW_PREMIO_IV[[#This Row],[COBERTURA]],VALORES_IV_EMH[],VW_PREMIO_IV[[#This Row],[Col Valor]],1),"")</f>
        <v>0</v>
      </c>
      <c r="AC235" s="35">
        <f>VW_PREMIO_IV[[#This Row],[PREMIO]]-SUM(VW_PREMIO_IV[[#This Row],[Check Gerente]:[Check EMH]])</f>
        <v>0</v>
      </c>
    </row>
    <row r="236" spans="1:29" x14ac:dyDescent="0.25">
      <c r="A236" s="6" t="s">
        <v>370</v>
      </c>
      <c r="B236" s="6" t="s">
        <v>313</v>
      </c>
      <c r="C236" s="6" t="s">
        <v>9</v>
      </c>
      <c r="D236" s="6" t="s">
        <v>189</v>
      </c>
      <c r="E236" s="4">
        <v>20</v>
      </c>
      <c r="F236" s="6" t="s">
        <v>191</v>
      </c>
      <c r="G236" s="6" t="s">
        <v>474</v>
      </c>
      <c r="H236" s="4">
        <v>2021</v>
      </c>
      <c r="I236" s="4">
        <v>2</v>
      </c>
      <c r="J236" s="6" t="s">
        <v>469</v>
      </c>
      <c r="K236" s="4">
        <v>5</v>
      </c>
      <c r="L236" s="6" t="s">
        <v>475</v>
      </c>
      <c r="M236" s="6" t="s">
        <v>476</v>
      </c>
      <c r="N236" s="6" t="s">
        <v>410</v>
      </c>
      <c r="O236" s="4">
        <v>4</v>
      </c>
      <c r="P236" s="6" t="s">
        <v>472</v>
      </c>
      <c r="Q236" s="4">
        <v>11</v>
      </c>
      <c r="R236" s="6" t="s">
        <v>477</v>
      </c>
      <c r="S236" s="4" t="b">
        <v>0</v>
      </c>
      <c r="T236" s="56">
        <v>150</v>
      </c>
      <c r="U236" s="56">
        <v>10</v>
      </c>
      <c r="V236" s="38">
        <v>6.7000000000000004E-2</v>
      </c>
      <c r="W236" s="35">
        <v>0</v>
      </c>
      <c r="X236" s="42">
        <f>VLOOKUP(VW_PREMIO_IV[[#This Row],[TIPO]],$AL$5:$AM$16,2,0)</f>
        <v>6</v>
      </c>
      <c r="Y236" s="35" t="str">
        <f>IF(VW_PREMIO_IV[[#This Row],[EQUIPE]]="Gerentes",VLOOKUP(VW_PREMIO_IV[[#This Row],[COBERTURA]],VALORES_IV_GER[],VW_PREMIO_IV[[#This Row],[Col Valor]],1),"")</f>
        <v/>
      </c>
      <c r="Z236" s="35" t="str">
        <f>IF(VW_PREMIO_IV[[#This Row],[EQUIPE]]="Especialidade (ESP)",VLOOKUP(VW_PREMIO_IV[[#This Row],[COBERTURA]],VALORES_IV_ESP[],VW_PREMIO_IV[[#This Row],[Col Valor]],1),"")</f>
        <v/>
      </c>
      <c r="AA236" s="35">
        <f>IF(VW_PREMIO_IV[[#This Row],[EQUIPE]]="Hospitalar (HSP)",VLOOKUP(VW_PREMIO_IV[[#This Row],[COBERTURA]],VALORES_IV_HSP[],VW_PREMIO_IV[[#This Row],[Col Valor]],1),"")</f>
        <v>0</v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0</v>
      </c>
    </row>
    <row r="237" spans="1:29" x14ac:dyDescent="0.25">
      <c r="A237" s="6" t="s">
        <v>370</v>
      </c>
      <c r="B237" s="6" t="s">
        <v>313</v>
      </c>
      <c r="C237" s="6" t="s">
        <v>11</v>
      </c>
      <c r="D237" s="6" t="s">
        <v>192</v>
      </c>
      <c r="E237" s="4">
        <v>20</v>
      </c>
      <c r="F237" s="6" t="s">
        <v>191</v>
      </c>
      <c r="G237" s="6" t="s">
        <v>474</v>
      </c>
      <c r="H237" s="4">
        <v>2021</v>
      </c>
      <c r="I237" s="4">
        <v>2</v>
      </c>
      <c r="J237" s="6" t="s">
        <v>469</v>
      </c>
      <c r="K237" s="4">
        <v>5</v>
      </c>
      <c r="L237" s="6" t="s">
        <v>475</v>
      </c>
      <c r="M237" s="6" t="s">
        <v>476</v>
      </c>
      <c r="N237" s="6" t="s">
        <v>410</v>
      </c>
      <c r="O237" s="4">
        <v>4</v>
      </c>
      <c r="P237" s="6" t="s">
        <v>472</v>
      </c>
      <c r="Q237" s="4">
        <v>11</v>
      </c>
      <c r="R237" s="6" t="s">
        <v>477</v>
      </c>
      <c r="S237" s="4" t="b">
        <v>0</v>
      </c>
      <c r="T237" s="56">
        <v>195</v>
      </c>
      <c r="U237" s="56">
        <v>86</v>
      </c>
      <c r="V237" s="38">
        <v>0.441</v>
      </c>
      <c r="W237" s="35">
        <v>0</v>
      </c>
      <c r="X237" s="42">
        <f>VLOOKUP(VW_PREMIO_IV[[#This Row],[TIPO]],$AL$5:$AM$16,2,0)</f>
        <v>6</v>
      </c>
      <c r="Y237" s="35" t="str">
        <f>IF(VW_PREMIO_IV[[#This Row],[EQUIPE]]="Gerentes",VLOOKUP(VW_PREMIO_IV[[#This Row],[COBERTURA]],VALORES_IV_GER[],VW_PREMIO_IV[[#This Row],[Col Valor]],1),"")</f>
        <v/>
      </c>
      <c r="Z237" s="35" t="str">
        <f>IF(VW_PREMIO_IV[[#This Row],[EQUIPE]]="Especialidade (ESP)",VLOOKUP(VW_PREMIO_IV[[#This Row],[COBERTURA]],VALORES_IV_ESP[],VW_PREMIO_IV[[#This Row],[Col Valor]],1),"")</f>
        <v/>
      </c>
      <c r="AA237" s="35">
        <f>IF(VW_PREMIO_IV[[#This Row],[EQUIPE]]="Hospitalar (HSP)",VLOOKUP(VW_PREMIO_IV[[#This Row],[COBERTURA]],VALORES_IV_HSP[],VW_PREMIO_IV[[#This Row],[Col Valor]],1),"")</f>
        <v>0</v>
      </c>
      <c r="AB237" s="35" t="str">
        <f>IF(VW_PREMIO_IV[[#This Row],[EQUIPE]]="Misto (EMH)",VLOOKUP(VW_PREMIO_IV[[#This Row],[COBERTURA]],VALORES_IV_EMH[],VW_PREMIO_IV[[#This Row],[Col Valor]],1),"")</f>
        <v/>
      </c>
      <c r="AC237" s="35">
        <f>VW_PREMIO_IV[[#This Row],[PREMIO]]-SUM(VW_PREMIO_IV[[#This Row],[Check Gerente]:[Check EMH]])</f>
        <v>0</v>
      </c>
    </row>
    <row r="238" spans="1:29" x14ac:dyDescent="0.25">
      <c r="A238" s="6" t="s">
        <v>370</v>
      </c>
      <c r="B238" s="6" t="s">
        <v>313</v>
      </c>
      <c r="C238" s="6" t="s">
        <v>13</v>
      </c>
      <c r="D238" s="6" t="s">
        <v>194</v>
      </c>
      <c r="E238" s="4">
        <v>20</v>
      </c>
      <c r="F238" s="6" t="s">
        <v>191</v>
      </c>
      <c r="G238" s="6" t="s">
        <v>474</v>
      </c>
      <c r="H238" s="4">
        <v>2021</v>
      </c>
      <c r="I238" s="4">
        <v>2</v>
      </c>
      <c r="J238" s="6" t="s">
        <v>469</v>
      </c>
      <c r="K238" s="4">
        <v>5</v>
      </c>
      <c r="L238" s="6" t="s">
        <v>475</v>
      </c>
      <c r="M238" s="6" t="s">
        <v>476</v>
      </c>
      <c r="N238" s="6" t="s">
        <v>410</v>
      </c>
      <c r="O238" s="4">
        <v>4</v>
      </c>
      <c r="P238" s="6" t="s">
        <v>472</v>
      </c>
      <c r="Q238" s="4">
        <v>11</v>
      </c>
      <c r="R238" s="6" t="s">
        <v>477</v>
      </c>
      <c r="S238" s="4" t="b">
        <v>0</v>
      </c>
      <c r="T238" s="56">
        <v>60</v>
      </c>
      <c r="U238" s="56">
        <v>0</v>
      </c>
      <c r="V238" s="38">
        <v>0</v>
      </c>
      <c r="W238" s="35">
        <v>0</v>
      </c>
      <c r="X238" s="42">
        <f>VLOOKUP(VW_PREMIO_IV[[#This Row],[TIPO]],$AL$5:$AM$16,2,0)</f>
        <v>6</v>
      </c>
      <c r="Y238" s="35" t="str">
        <f>IF(VW_PREMIO_IV[[#This Row],[EQUIPE]]="Gerentes",VLOOKUP(VW_PREMIO_IV[[#This Row],[COBERTURA]],VALORES_IV_GER[],VW_PREMIO_IV[[#This Row],[Col Valor]],1),"")</f>
        <v/>
      </c>
      <c r="Z238" s="35" t="str">
        <f>IF(VW_PREMIO_IV[[#This Row],[EQUIPE]]="Especialidade (ESP)",VLOOKUP(VW_PREMIO_IV[[#This Row],[COBERTURA]],VALORES_IV_ESP[],VW_PREMIO_IV[[#This Row],[Col Valor]],1),"")</f>
        <v/>
      </c>
      <c r="AA238" s="35">
        <f>IF(VW_PREMIO_IV[[#This Row],[EQUIPE]]="Hospitalar (HSP)",VLOOKUP(VW_PREMIO_IV[[#This Row],[COBERTURA]],VALORES_IV_HSP[],VW_PREMIO_IV[[#This Row],[Col Valor]],1),"")</f>
        <v>0</v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0</v>
      </c>
    </row>
    <row r="239" spans="1:29" x14ac:dyDescent="0.25">
      <c r="A239" s="6" t="s">
        <v>370</v>
      </c>
      <c r="B239" s="6" t="s">
        <v>313</v>
      </c>
      <c r="C239" s="6" t="s">
        <v>29</v>
      </c>
      <c r="D239" s="6" t="s">
        <v>197</v>
      </c>
      <c r="E239" s="4">
        <v>30</v>
      </c>
      <c r="F239" s="6" t="s">
        <v>198</v>
      </c>
      <c r="G239" s="6" t="s">
        <v>474</v>
      </c>
      <c r="H239" s="4">
        <v>2021</v>
      </c>
      <c r="I239" s="4">
        <v>2</v>
      </c>
      <c r="J239" s="6" t="s">
        <v>469</v>
      </c>
      <c r="K239" s="4">
        <v>5</v>
      </c>
      <c r="L239" s="6" t="s">
        <v>475</v>
      </c>
      <c r="M239" s="6" t="s">
        <v>476</v>
      </c>
      <c r="N239" s="6" t="s">
        <v>410</v>
      </c>
      <c r="O239" s="4">
        <v>4</v>
      </c>
      <c r="P239" s="6" t="s">
        <v>472</v>
      </c>
      <c r="Q239" s="4">
        <v>11</v>
      </c>
      <c r="R239" s="6" t="s">
        <v>477</v>
      </c>
      <c r="S239" s="4" t="b">
        <v>0</v>
      </c>
      <c r="T239" s="56">
        <v>180</v>
      </c>
      <c r="U239" s="56">
        <v>26</v>
      </c>
      <c r="V239" s="38">
        <v>0.14399999999999999</v>
      </c>
      <c r="W239" s="35">
        <v>0</v>
      </c>
      <c r="X239" s="42">
        <f>VLOOKUP(VW_PREMIO_IV[[#This Row],[TIPO]],$AL$5:$AM$16,2,0)</f>
        <v>6</v>
      </c>
      <c r="Y239" s="35" t="str">
        <f>IF(VW_PREMIO_IV[[#This Row],[EQUIPE]]="Gerentes",VLOOKUP(VW_PREMIO_IV[[#This Row],[COBERTURA]],VALORES_IV_GER[],VW_PREMIO_IV[[#This Row],[Col Valor]],1),"")</f>
        <v/>
      </c>
      <c r="Z239" s="35" t="str">
        <f>IF(VW_PREMIO_IV[[#This Row],[EQUIPE]]="Especialidade (ESP)",VLOOKUP(VW_PREMIO_IV[[#This Row],[COBERTURA]],VALORES_IV_ESP[],VW_PREMIO_IV[[#This Row],[Col Valor]],1),"")</f>
        <v/>
      </c>
      <c r="AA239" s="35" t="str">
        <f>IF(VW_PREMIO_IV[[#This Row],[EQUIPE]]="Hospitalar (HSP)",VLOOKUP(VW_PREMIO_IV[[#This Row],[COBERTURA]],VALORES_IV_HSP[],VW_PREMIO_IV[[#This Row],[Col Valor]],1),"")</f>
        <v/>
      </c>
      <c r="AB239" s="35">
        <f>IF(VW_PREMIO_IV[[#This Row],[EQUIPE]]="Misto (EMH)",VLOOKUP(VW_PREMIO_IV[[#This Row],[COBERTURA]],VALORES_IV_EMH[],VW_PREMIO_IV[[#This Row],[Col Valor]],1),"")</f>
        <v>0</v>
      </c>
      <c r="AC239" s="35">
        <f>VW_PREMIO_IV[[#This Row],[PREMIO]]-SUM(VW_PREMIO_IV[[#This Row],[Check Gerente]:[Check EMH]])</f>
        <v>0</v>
      </c>
    </row>
    <row r="240" spans="1:29" x14ac:dyDescent="0.25">
      <c r="A240" s="6" t="s">
        <v>370</v>
      </c>
      <c r="B240" s="6" t="s">
        <v>313</v>
      </c>
      <c r="C240" s="6" t="s">
        <v>14</v>
      </c>
      <c r="D240" s="6" t="s">
        <v>204</v>
      </c>
      <c r="E240" s="4">
        <v>20</v>
      </c>
      <c r="F240" s="6" t="s">
        <v>191</v>
      </c>
      <c r="G240" s="6" t="s">
        <v>474</v>
      </c>
      <c r="H240" s="4">
        <v>2021</v>
      </c>
      <c r="I240" s="4">
        <v>2</v>
      </c>
      <c r="J240" s="6" t="s">
        <v>469</v>
      </c>
      <c r="K240" s="4">
        <v>5</v>
      </c>
      <c r="L240" s="6" t="s">
        <v>475</v>
      </c>
      <c r="M240" s="6" t="s">
        <v>476</v>
      </c>
      <c r="N240" s="6" t="s">
        <v>410</v>
      </c>
      <c r="O240" s="4">
        <v>4</v>
      </c>
      <c r="P240" s="6" t="s">
        <v>472</v>
      </c>
      <c r="Q240" s="4">
        <v>11</v>
      </c>
      <c r="R240" s="6" t="s">
        <v>477</v>
      </c>
      <c r="S240" s="4" t="b">
        <v>0</v>
      </c>
      <c r="T240" s="56">
        <v>60</v>
      </c>
      <c r="U240" s="56">
        <v>0</v>
      </c>
      <c r="V240" s="38">
        <v>0</v>
      </c>
      <c r="W240" s="35">
        <v>0</v>
      </c>
      <c r="X240" s="42">
        <f>VLOOKUP(VW_PREMIO_IV[[#This Row],[TIPO]],$AL$5:$AM$16,2,0)</f>
        <v>6</v>
      </c>
      <c r="Y240" s="35" t="str">
        <f>IF(VW_PREMIO_IV[[#This Row],[EQUIPE]]="Gerentes",VLOOKUP(VW_PREMIO_IV[[#This Row],[COBERTURA]],VALORES_IV_GER[],VW_PREMIO_IV[[#This Row],[Col Valor]],1),"")</f>
        <v/>
      </c>
      <c r="Z240" s="35" t="str">
        <f>IF(VW_PREMIO_IV[[#This Row],[EQUIPE]]="Especialidade (ESP)",VLOOKUP(VW_PREMIO_IV[[#This Row],[COBERTURA]],VALORES_IV_ESP[],VW_PREMIO_IV[[#This Row],[Col Valor]],1),"")</f>
        <v/>
      </c>
      <c r="AA240" s="35">
        <f>IF(VW_PREMIO_IV[[#This Row],[EQUIPE]]="Hospitalar (HSP)",VLOOKUP(VW_PREMIO_IV[[#This Row],[COBERTURA]],VALORES_IV_HSP[],VW_PREMIO_IV[[#This Row],[Col Valor]],1),"")</f>
        <v>0</v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0</v>
      </c>
    </row>
    <row r="241" spans="1:29" x14ac:dyDescent="0.25">
      <c r="A241" s="6" t="s">
        <v>370</v>
      </c>
      <c r="B241" s="6" t="s">
        <v>313</v>
      </c>
      <c r="C241" s="6" t="s">
        <v>15</v>
      </c>
      <c r="D241" s="6" t="s">
        <v>205</v>
      </c>
      <c r="E241" s="4">
        <v>30</v>
      </c>
      <c r="F241" s="6" t="s">
        <v>198</v>
      </c>
      <c r="G241" s="6" t="s">
        <v>474</v>
      </c>
      <c r="H241" s="4">
        <v>2021</v>
      </c>
      <c r="I241" s="4">
        <v>2</v>
      </c>
      <c r="J241" s="6" t="s">
        <v>469</v>
      </c>
      <c r="K241" s="4">
        <v>5</v>
      </c>
      <c r="L241" s="6" t="s">
        <v>475</v>
      </c>
      <c r="M241" s="6" t="s">
        <v>476</v>
      </c>
      <c r="N241" s="6" t="s">
        <v>410</v>
      </c>
      <c r="O241" s="4">
        <v>4</v>
      </c>
      <c r="P241" s="6" t="s">
        <v>472</v>
      </c>
      <c r="Q241" s="4">
        <v>11</v>
      </c>
      <c r="R241" s="6" t="s">
        <v>477</v>
      </c>
      <c r="S241" s="4" t="b">
        <v>0</v>
      </c>
      <c r="T241" s="56">
        <v>45</v>
      </c>
      <c r="U241" s="56">
        <v>25</v>
      </c>
      <c r="V241" s="38">
        <v>0.55600000000000005</v>
      </c>
      <c r="W241" s="35">
        <v>0</v>
      </c>
      <c r="X241" s="42">
        <f>VLOOKUP(VW_PREMIO_IV[[#This Row],[TIPO]],$AL$5:$AM$16,2,0)</f>
        <v>6</v>
      </c>
      <c r="Y241" s="35" t="str">
        <f>IF(VW_PREMIO_IV[[#This Row],[EQUIPE]]="Gerentes",VLOOKUP(VW_PREMIO_IV[[#This Row],[COBERTURA]],VALORES_IV_GER[],VW_PREMIO_IV[[#This Row],[Col Valor]],1),"")</f>
        <v/>
      </c>
      <c r="Z241" s="35" t="str">
        <f>IF(VW_PREMIO_IV[[#This Row],[EQUIPE]]="Especialidade (ESP)",VLOOKUP(VW_PREMIO_IV[[#This Row],[COBERTURA]],VALORES_IV_ESP[],VW_PREMIO_IV[[#This Row],[Col Valor]],1),"")</f>
        <v/>
      </c>
      <c r="AA241" s="35" t="str">
        <f>IF(VW_PREMIO_IV[[#This Row],[EQUIPE]]="Hospitalar (HSP)",VLOOKUP(VW_PREMIO_IV[[#This Row],[COBERTURA]],VALORES_IV_HSP[],VW_PREMIO_IV[[#This Row],[Col Valor]],1),"")</f>
        <v/>
      </c>
      <c r="AB241" s="35">
        <f>IF(VW_PREMIO_IV[[#This Row],[EQUIPE]]="Misto (EMH)",VLOOKUP(VW_PREMIO_IV[[#This Row],[COBERTURA]],VALORES_IV_EMH[],VW_PREMIO_IV[[#This Row],[Col Valor]],1),"")</f>
        <v>0</v>
      </c>
      <c r="AC241" s="35">
        <f>VW_PREMIO_IV[[#This Row],[PREMIO]]-SUM(VW_PREMIO_IV[[#This Row],[Check Gerente]:[Check EMH]])</f>
        <v>0</v>
      </c>
    </row>
    <row r="242" spans="1:29" x14ac:dyDescent="0.25">
      <c r="A242" s="6" t="s">
        <v>370</v>
      </c>
      <c r="B242" s="6" t="s">
        <v>313</v>
      </c>
      <c r="C242" s="6" t="s">
        <v>16</v>
      </c>
      <c r="D242" s="6" t="s">
        <v>207</v>
      </c>
      <c r="E242" s="4">
        <v>20</v>
      </c>
      <c r="F242" s="6" t="s">
        <v>191</v>
      </c>
      <c r="G242" s="6" t="s">
        <v>474</v>
      </c>
      <c r="H242" s="4">
        <v>2021</v>
      </c>
      <c r="I242" s="4">
        <v>2</v>
      </c>
      <c r="J242" s="6" t="s">
        <v>469</v>
      </c>
      <c r="K242" s="4">
        <v>5</v>
      </c>
      <c r="L242" s="6" t="s">
        <v>475</v>
      </c>
      <c r="M242" s="6" t="s">
        <v>476</v>
      </c>
      <c r="N242" s="6" t="s">
        <v>410</v>
      </c>
      <c r="O242" s="4">
        <v>4</v>
      </c>
      <c r="P242" s="6" t="s">
        <v>472</v>
      </c>
      <c r="Q242" s="4">
        <v>11</v>
      </c>
      <c r="R242" s="6" t="s">
        <v>477</v>
      </c>
      <c r="S242" s="4" t="b">
        <v>0</v>
      </c>
      <c r="T242" s="56">
        <v>75</v>
      </c>
      <c r="U242" s="56">
        <v>20</v>
      </c>
      <c r="V242" s="38">
        <v>0.26700000000000002</v>
      </c>
      <c r="W242" s="35">
        <v>0</v>
      </c>
      <c r="X242" s="42">
        <f>VLOOKUP(VW_PREMIO_IV[[#This Row],[TIPO]],$AL$5:$AM$16,2,0)</f>
        <v>6</v>
      </c>
      <c r="Y242" s="35" t="str">
        <f>IF(VW_PREMIO_IV[[#This Row],[EQUIPE]]="Gerentes",VLOOKUP(VW_PREMIO_IV[[#This Row],[COBERTURA]],VALORES_IV_GER[],VW_PREMIO_IV[[#This Row],[Col Valor]],1),"")</f>
        <v/>
      </c>
      <c r="Z242" s="35" t="str">
        <f>IF(VW_PREMIO_IV[[#This Row],[EQUIPE]]="Especialidade (ESP)",VLOOKUP(VW_PREMIO_IV[[#This Row],[COBERTURA]],VALORES_IV_ESP[],VW_PREMIO_IV[[#This Row],[Col Valor]],1),"")</f>
        <v/>
      </c>
      <c r="AA242" s="35">
        <f>IF(VW_PREMIO_IV[[#This Row],[EQUIPE]]="Hospitalar (HSP)",VLOOKUP(VW_PREMIO_IV[[#This Row],[COBERTURA]],VALORES_IV_HSP[],VW_PREMIO_IV[[#This Row],[Col Valor]],1),"")</f>
        <v>0</v>
      </c>
      <c r="AB242" s="35" t="str">
        <f>IF(VW_PREMIO_IV[[#This Row],[EQUIPE]]="Misto (EMH)",VLOOKUP(VW_PREMIO_IV[[#This Row],[COBERTURA]],VALORES_IV_EMH[],VW_PREMIO_IV[[#This Row],[Col Valor]],1),"")</f>
        <v/>
      </c>
      <c r="AC242" s="35">
        <f>VW_PREMIO_IV[[#This Row],[PREMIO]]-SUM(VW_PREMIO_IV[[#This Row],[Check Gerente]:[Check EMH]])</f>
        <v>0</v>
      </c>
    </row>
    <row r="243" spans="1:29" x14ac:dyDescent="0.25">
      <c r="A243" s="6" t="s">
        <v>370</v>
      </c>
      <c r="B243" s="6" t="s">
        <v>313</v>
      </c>
      <c r="C243" s="6" t="s">
        <v>18</v>
      </c>
      <c r="D243" s="6" t="s">
        <v>209</v>
      </c>
      <c r="E243" s="4">
        <v>20</v>
      </c>
      <c r="F243" s="6" t="s">
        <v>191</v>
      </c>
      <c r="G243" s="6" t="s">
        <v>474</v>
      </c>
      <c r="H243" s="4">
        <v>2021</v>
      </c>
      <c r="I243" s="4">
        <v>2</v>
      </c>
      <c r="J243" s="6" t="s">
        <v>469</v>
      </c>
      <c r="K243" s="4">
        <v>5</v>
      </c>
      <c r="L243" s="6" t="s">
        <v>475</v>
      </c>
      <c r="M243" s="6" t="s">
        <v>476</v>
      </c>
      <c r="N243" s="6" t="s">
        <v>410</v>
      </c>
      <c r="O243" s="4">
        <v>4</v>
      </c>
      <c r="P243" s="6" t="s">
        <v>472</v>
      </c>
      <c r="Q243" s="4">
        <v>11</v>
      </c>
      <c r="R243" s="6" t="s">
        <v>477</v>
      </c>
      <c r="S243" s="4" t="b">
        <v>0</v>
      </c>
      <c r="T243" s="56">
        <v>195</v>
      </c>
      <c r="U243" s="56">
        <v>27</v>
      </c>
      <c r="V243" s="38">
        <v>0.13800000000000001</v>
      </c>
      <c r="W243" s="35">
        <v>0</v>
      </c>
      <c r="X243" s="42">
        <f>VLOOKUP(VW_PREMIO_IV[[#This Row],[TIPO]],$AL$5:$AM$16,2,0)</f>
        <v>6</v>
      </c>
      <c r="Y243" s="35" t="str">
        <f>IF(VW_PREMIO_IV[[#This Row],[EQUIPE]]="Gerentes",VLOOKUP(VW_PREMIO_IV[[#This Row],[COBERTURA]],VALORES_IV_GER[],VW_PREMIO_IV[[#This Row],[Col Valor]],1),"")</f>
        <v/>
      </c>
      <c r="Z243" s="35" t="str">
        <f>IF(VW_PREMIO_IV[[#This Row],[EQUIPE]]="Especialidade (ESP)",VLOOKUP(VW_PREMIO_IV[[#This Row],[COBERTURA]],VALORES_IV_ESP[],VW_PREMIO_IV[[#This Row],[Col Valor]],1),"")</f>
        <v/>
      </c>
      <c r="AA243" s="35">
        <f>IF(VW_PREMIO_IV[[#This Row],[EQUIPE]]="Hospitalar (HSP)",VLOOKUP(VW_PREMIO_IV[[#This Row],[COBERTURA]],VALORES_IV_HSP[],VW_PREMIO_IV[[#This Row],[Col Valor]],1),"")</f>
        <v>0</v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0</v>
      </c>
    </row>
    <row r="244" spans="1:29" x14ac:dyDescent="0.25">
      <c r="A244" s="6" t="s">
        <v>370</v>
      </c>
      <c r="B244" s="6" t="s">
        <v>313</v>
      </c>
      <c r="C244" s="6" t="s">
        <v>19</v>
      </c>
      <c r="D244" s="6" t="s">
        <v>210</v>
      </c>
      <c r="E244" s="4">
        <v>20</v>
      </c>
      <c r="F244" s="6" t="s">
        <v>191</v>
      </c>
      <c r="G244" s="6" t="s">
        <v>474</v>
      </c>
      <c r="H244" s="4">
        <v>2021</v>
      </c>
      <c r="I244" s="4">
        <v>2</v>
      </c>
      <c r="J244" s="6" t="s">
        <v>469</v>
      </c>
      <c r="K244" s="4">
        <v>5</v>
      </c>
      <c r="L244" s="6" t="s">
        <v>475</v>
      </c>
      <c r="M244" s="6" t="s">
        <v>476</v>
      </c>
      <c r="N244" s="6" t="s">
        <v>410</v>
      </c>
      <c r="O244" s="4">
        <v>4</v>
      </c>
      <c r="P244" s="6" t="s">
        <v>472</v>
      </c>
      <c r="Q244" s="4">
        <v>11</v>
      </c>
      <c r="R244" s="6" t="s">
        <v>477</v>
      </c>
      <c r="S244" s="4" t="b">
        <v>0</v>
      </c>
      <c r="T244" s="56">
        <v>90</v>
      </c>
      <c r="U244" s="56">
        <v>4</v>
      </c>
      <c r="V244" s="38">
        <v>4.3999999999999997E-2</v>
      </c>
      <c r="W244" s="35">
        <v>0</v>
      </c>
      <c r="X244" s="42">
        <f>VLOOKUP(VW_PREMIO_IV[[#This Row],[TIPO]],$AL$5:$AM$16,2,0)</f>
        <v>6</v>
      </c>
      <c r="Y244" s="35" t="str">
        <f>IF(VW_PREMIO_IV[[#This Row],[EQUIPE]]="Gerentes",VLOOKUP(VW_PREMIO_IV[[#This Row],[COBERTURA]],VALORES_IV_GER[],VW_PREMIO_IV[[#This Row],[Col Valor]],1),"")</f>
        <v/>
      </c>
      <c r="Z244" s="35" t="str">
        <f>IF(VW_PREMIO_IV[[#This Row],[EQUIPE]]="Especialidade (ESP)",VLOOKUP(VW_PREMIO_IV[[#This Row],[COBERTURA]],VALORES_IV_ESP[],VW_PREMIO_IV[[#This Row],[Col Valor]],1),"")</f>
        <v/>
      </c>
      <c r="AA244" s="35">
        <f>IF(VW_PREMIO_IV[[#This Row],[EQUIPE]]="Hospitalar (HSP)",VLOOKUP(VW_PREMIO_IV[[#This Row],[COBERTURA]],VALORES_IV_HSP[],VW_PREMIO_IV[[#This Row],[Col Valor]],1),"")</f>
        <v>0</v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0</v>
      </c>
    </row>
    <row r="245" spans="1:29" x14ac:dyDescent="0.25">
      <c r="A245" s="6" t="s">
        <v>370</v>
      </c>
      <c r="B245" s="6" t="s">
        <v>313</v>
      </c>
      <c r="C245" s="6" t="s">
        <v>20</v>
      </c>
      <c r="D245" s="6" t="s">
        <v>211</v>
      </c>
      <c r="E245" s="4">
        <v>20</v>
      </c>
      <c r="F245" s="6" t="s">
        <v>191</v>
      </c>
      <c r="G245" s="6" t="s">
        <v>474</v>
      </c>
      <c r="H245" s="4">
        <v>2021</v>
      </c>
      <c r="I245" s="4">
        <v>2</v>
      </c>
      <c r="J245" s="6" t="s">
        <v>469</v>
      </c>
      <c r="K245" s="4">
        <v>5</v>
      </c>
      <c r="L245" s="6" t="s">
        <v>475</v>
      </c>
      <c r="M245" s="6" t="s">
        <v>476</v>
      </c>
      <c r="N245" s="6" t="s">
        <v>410</v>
      </c>
      <c r="O245" s="4">
        <v>4</v>
      </c>
      <c r="P245" s="6" t="s">
        <v>472</v>
      </c>
      <c r="Q245" s="4">
        <v>11</v>
      </c>
      <c r="R245" s="6" t="s">
        <v>477</v>
      </c>
      <c r="S245" s="4" t="b">
        <v>0</v>
      </c>
      <c r="T245" s="56">
        <v>45</v>
      </c>
      <c r="U245" s="56">
        <v>0</v>
      </c>
      <c r="V245" s="38">
        <v>0</v>
      </c>
      <c r="W245" s="35">
        <v>0</v>
      </c>
      <c r="X245" s="42">
        <f>VLOOKUP(VW_PREMIO_IV[[#This Row],[TIPO]],$AL$5:$AM$16,2,0)</f>
        <v>6</v>
      </c>
      <c r="Y245" s="35" t="str">
        <f>IF(VW_PREMIO_IV[[#This Row],[EQUIPE]]="Gerentes",VLOOKUP(VW_PREMIO_IV[[#This Row],[COBERTURA]],VALORES_IV_GER[],VW_PREMIO_IV[[#This Row],[Col Valor]],1),"")</f>
        <v/>
      </c>
      <c r="Z245" s="35" t="str">
        <f>IF(VW_PREMIO_IV[[#This Row],[EQUIPE]]="Especialidade (ESP)",VLOOKUP(VW_PREMIO_IV[[#This Row],[COBERTURA]],VALORES_IV_ESP[],VW_PREMIO_IV[[#This Row],[Col Valor]],1),"")</f>
        <v/>
      </c>
      <c r="AA245" s="35">
        <f>IF(VW_PREMIO_IV[[#This Row],[EQUIPE]]="Hospitalar (HSP)",VLOOKUP(VW_PREMIO_IV[[#This Row],[COBERTURA]],VALORES_IV_HSP[],VW_PREMIO_IV[[#This Row],[Col Valor]],1),"")</f>
        <v>0</v>
      </c>
      <c r="AB245" s="35" t="str">
        <f>IF(VW_PREMIO_IV[[#This Row],[EQUIPE]]="Misto (EMH)",VLOOKUP(VW_PREMIO_IV[[#This Row],[COBERTURA]],VALORES_IV_EMH[],VW_PREMIO_IV[[#This Row],[Col Valor]],1),"")</f>
        <v/>
      </c>
      <c r="AC245" s="35">
        <f>VW_PREMIO_IV[[#This Row],[PREMIO]]-SUM(VW_PREMIO_IV[[#This Row],[Check Gerente]:[Check EMH]])</f>
        <v>0</v>
      </c>
    </row>
    <row r="246" spans="1:29" x14ac:dyDescent="0.25">
      <c r="A246" s="6" t="s">
        <v>370</v>
      </c>
      <c r="B246" s="6" t="s">
        <v>313</v>
      </c>
      <c r="C246" s="6" t="s">
        <v>21</v>
      </c>
      <c r="D246" s="6" t="s">
        <v>214</v>
      </c>
      <c r="E246" s="4">
        <v>20</v>
      </c>
      <c r="F246" s="6" t="s">
        <v>191</v>
      </c>
      <c r="G246" s="6" t="s">
        <v>474</v>
      </c>
      <c r="H246" s="4">
        <v>2021</v>
      </c>
      <c r="I246" s="4">
        <v>2</v>
      </c>
      <c r="J246" s="6" t="s">
        <v>469</v>
      </c>
      <c r="K246" s="4">
        <v>5</v>
      </c>
      <c r="L246" s="6" t="s">
        <v>475</v>
      </c>
      <c r="M246" s="6" t="s">
        <v>476</v>
      </c>
      <c r="N246" s="6" t="s">
        <v>410</v>
      </c>
      <c r="O246" s="4">
        <v>4</v>
      </c>
      <c r="P246" s="6" t="s">
        <v>472</v>
      </c>
      <c r="Q246" s="4">
        <v>11</v>
      </c>
      <c r="R246" s="6" t="s">
        <v>477</v>
      </c>
      <c r="S246" s="4" t="b">
        <v>0</v>
      </c>
      <c r="T246" s="56">
        <v>90</v>
      </c>
      <c r="U246" s="56">
        <v>1</v>
      </c>
      <c r="V246" s="38">
        <v>1.0999999999999999E-2</v>
      </c>
      <c r="W246" s="35">
        <v>0</v>
      </c>
      <c r="X246" s="42">
        <f>VLOOKUP(VW_PREMIO_IV[[#This Row],[TIPO]],$AL$5:$AM$16,2,0)</f>
        <v>6</v>
      </c>
      <c r="Y246" s="35" t="str">
        <f>IF(VW_PREMIO_IV[[#This Row],[EQUIPE]]="Gerentes",VLOOKUP(VW_PREMIO_IV[[#This Row],[COBERTURA]],VALORES_IV_GER[],VW_PREMIO_IV[[#This Row],[Col Valor]],1),"")</f>
        <v/>
      </c>
      <c r="Z246" s="35" t="str">
        <f>IF(VW_PREMIO_IV[[#This Row],[EQUIPE]]="Especialidade (ESP)",VLOOKUP(VW_PREMIO_IV[[#This Row],[COBERTURA]],VALORES_IV_ESP[],VW_PREMIO_IV[[#This Row],[Col Valor]],1),"")</f>
        <v/>
      </c>
      <c r="AA246" s="35">
        <f>IF(VW_PREMIO_IV[[#This Row],[EQUIPE]]="Hospitalar (HSP)",VLOOKUP(VW_PREMIO_IV[[#This Row],[COBERTURA]],VALORES_IV_HSP[],VW_PREMIO_IV[[#This Row],[Col Valor]],1),"")</f>
        <v>0</v>
      </c>
      <c r="AB246" s="35" t="str">
        <f>IF(VW_PREMIO_IV[[#This Row],[EQUIPE]]="Misto (EMH)",VLOOKUP(VW_PREMIO_IV[[#This Row],[COBERTURA]],VALORES_IV_EMH[],VW_PREMIO_IV[[#This Row],[Col Valor]],1),"")</f>
        <v/>
      </c>
      <c r="AC246" s="35">
        <f>VW_PREMIO_IV[[#This Row],[PREMIO]]-SUM(VW_PREMIO_IV[[#This Row],[Check Gerente]:[Check EMH]])</f>
        <v>0</v>
      </c>
    </row>
    <row r="247" spans="1:29" x14ac:dyDescent="0.25">
      <c r="A247" s="6" t="s">
        <v>370</v>
      </c>
      <c r="B247" s="6" t="s">
        <v>313</v>
      </c>
      <c r="C247" s="6" t="s">
        <v>22</v>
      </c>
      <c r="D247" s="6" t="s">
        <v>250</v>
      </c>
      <c r="E247" s="4">
        <v>20</v>
      </c>
      <c r="F247" s="6" t="s">
        <v>191</v>
      </c>
      <c r="G247" s="6" t="s">
        <v>474</v>
      </c>
      <c r="H247" s="4">
        <v>2021</v>
      </c>
      <c r="I247" s="4">
        <v>2</v>
      </c>
      <c r="J247" s="6" t="s">
        <v>469</v>
      </c>
      <c r="K247" s="4">
        <v>5</v>
      </c>
      <c r="L247" s="6" t="s">
        <v>475</v>
      </c>
      <c r="M247" s="6" t="s">
        <v>476</v>
      </c>
      <c r="N247" s="6" t="s">
        <v>410</v>
      </c>
      <c r="O247" s="4">
        <v>4</v>
      </c>
      <c r="P247" s="6" t="s">
        <v>472</v>
      </c>
      <c r="Q247" s="4">
        <v>11</v>
      </c>
      <c r="R247" s="6" t="s">
        <v>477</v>
      </c>
      <c r="S247" s="4" t="b">
        <v>0</v>
      </c>
      <c r="T247" s="56">
        <v>180</v>
      </c>
      <c r="U247" s="56">
        <v>116</v>
      </c>
      <c r="V247" s="38">
        <v>0.64400000000000002</v>
      </c>
      <c r="W247" s="35">
        <v>0</v>
      </c>
      <c r="X247" s="42">
        <f>VLOOKUP(VW_PREMIO_IV[[#This Row],[TIPO]],$AL$5:$AM$16,2,0)</f>
        <v>6</v>
      </c>
      <c r="Y247" s="35" t="str">
        <f>IF(VW_PREMIO_IV[[#This Row],[EQUIPE]]="Gerentes",VLOOKUP(VW_PREMIO_IV[[#This Row],[COBERTURA]],VALORES_IV_GER[],VW_PREMIO_IV[[#This Row],[Col Valor]],1),"")</f>
        <v/>
      </c>
      <c r="Z247" s="35" t="str">
        <f>IF(VW_PREMIO_IV[[#This Row],[EQUIPE]]="Especialidade (ESP)",VLOOKUP(VW_PREMIO_IV[[#This Row],[COBERTURA]],VALORES_IV_ESP[],VW_PREMIO_IV[[#This Row],[Col Valor]],1),"")</f>
        <v/>
      </c>
      <c r="AA247" s="35">
        <f>IF(VW_PREMIO_IV[[#This Row],[EQUIPE]]="Hospitalar (HSP)",VLOOKUP(VW_PREMIO_IV[[#This Row],[COBERTURA]],VALORES_IV_HSP[],VW_PREMIO_IV[[#This Row],[Col Valor]],1),"")</f>
        <v>0</v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0</v>
      </c>
    </row>
    <row r="248" spans="1:29" x14ac:dyDescent="0.25">
      <c r="A248" s="6" t="s">
        <v>370</v>
      </c>
      <c r="B248" s="6" t="s">
        <v>313</v>
      </c>
      <c r="C248" s="6" t="s">
        <v>23</v>
      </c>
      <c r="D248" s="6" t="s">
        <v>254</v>
      </c>
      <c r="E248" s="4">
        <v>20</v>
      </c>
      <c r="F248" s="6" t="s">
        <v>191</v>
      </c>
      <c r="G248" s="6" t="s">
        <v>474</v>
      </c>
      <c r="H248" s="4">
        <v>2021</v>
      </c>
      <c r="I248" s="4">
        <v>2</v>
      </c>
      <c r="J248" s="6" t="s">
        <v>469</v>
      </c>
      <c r="K248" s="4">
        <v>5</v>
      </c>
      <c r="L248" s="6" t="s">
        <v>475</v>
      </c>
      <c r="M248" s="6" t="s">
        <v>476</v>
      </c>
      <c r="N248" s="6" t="s">
        <v>410</v>
      </c>
      <c r="O248" s="4">
        <v>4</v>
      </c>
      <c r="P248" s="6" t="s">
        <v>472</v>
      </c>
      <c r="Q248" s="4">
        <v>11</v>
      </c>
      <c r="R248" s="6" t="s">
        <v>477</v>
      </c>
      <c r="S248" s="4" t="b">
        <v>0</v>
      </c>
      <c r="T248" s="56">
        <v>120</v>
      </c>
      <c r="U248" s="56">
        <v>69</v>
      </c>
      <c r="V248" s="38">
        <v>0.57499999999999996</v>
      </c>
      <c r="W248" s="35">
        <v>0</v>
      </c>
      <c r="X248" s="42">
        <f>VLOOKUP(VW_PREMIO_IV[[#This Row],[TIPO]],$AL$5:$AM$16,2,0)</f>
        <v>6</v>
      </c>
      <c r="Y248" s="35" t="str">
        <f>IF(VW_PREMIO_IV[[#This Row],[EQUIPE]]="Gerentes",VLOOKUP(VW_PREMIO_IV[[#This Row],[COBERTURA]],VALORES_IV_GER[],VW_PREMIO_IV[[#This Row],[Col Valor]],1),"")</f>
        <v/>
      </c>
      <c r="Z248" s="35" t="str">
        <f>IF(VW_PREMIO_IV[[#This Row],[EQUIPE]]="Especialidade (ESP)",VLOOKUP(VW_PREMIO_IV[[#This Row],[COBERTURA]],VALORES_IV_ESP[],VW_PREMIO_IV[[#This Row],[Col Valor]],1),"")</f>
        <v/>
      </c>
      <c r="AA248" s="35">
        <f>IF(VW_PREMIO_IV[[#This Row],[EQUIPE]]="Hospitalar (HSP)",VLOOKUP(VW_PREMIO_IV[[#This Row],[COBERTURA]],VALORES_IV_HSP[],VW_PREMIO_IV[[#This Row],[Col Valor]],1),"")</f>
        <v>0</v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0</v>
      </c>
    </row>
    <row r="249" spans="1:29" x14ac:dyDescent="0.25">
      <c r="A249" s="6" t="s">
        <v>370</v>
      </c>
      <c r="B249" s="6" t="s">
        <v>313</v>
      </c>
      <c r="C249" s="6" t="s">
        <v>25</v>
      </c>
      <c r="D249" s="6" t="s">
        <v>291</v>
      </c>
      <c r="E249" s="4">
        <v>30</v>
      </c>
      <c r="F249" s="6" t="s">
        <v>198</v>
      </c>
      <c r="G249" s="6" t="s">
        <v>474</v>
      </c>
      <c r="H249" s="4">
        <v>2021</v>
      </c>
      <c r="I249" s="4">
        <v>2</v>
      </c>
      <c r="J249" s="6" t="s">
        <v>469</v>
      </c>
      <c r="K249" s="4">
        <v>5</v>
      </c>
      <c r="L249" s="6" t="s">
        <v>475</v>
      </c>
      <c r="M249" s="6" t="s">
        <v>476</v>
      </c>
      <c r="N249" s="6" t="s">
        <v>410</v>
      </c>
      <c r="O249" s="4">
        <v>4</v>
      </c>
      <c r="P249" s="6" t="s">
        <v>472</v>
      </c>
      <c r="Q249" s="4">
        <v>11</v>
      </c>
      <c r="R249" s="6" t="s">
        <v>477</v>
      </c>
      <c r="S249" s="4" t="b">
        <v>0</v>
      </c>
      <c r="T249" s="56">
        <v>15</v>
      </c>
      <c r="U249" s="56">
        <v>2</v>
      </c>
      <c r="V249" s="38">
        <v>0.13300000000000001</v>
      </c>
      <c r="W249" s="35">
        <v>0</v>
      </c>
      <c r="X249" s="42">
        <f>VLOOKUP(VW_PREMIO_IV[[#This Row],[TIPO]],$AL$5:$AM$16,2,0)</f>
        <v>6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 t="str">
        <f>IF(VW_PREMIO_IV[[#This Row],[EQUIPE]]="Hospitalar (HSP)",VLOOKUP(VW_PREMIO_IV[[#This Row],[COBERTURA]],VALORES_IV_HSP[],VW_PREMIO_IV[[#This Row],[Col Valor]],1),"")</f>
        <v/>
      </c>
      <c r="AB249" s="35">
        <f>IF(VW_PREMIO_IV[[#This Row],[EQUIPE]]="Misto (EMH)",VLOOKUP(VW_PREMIO_IV[[#This Row],[COBERTURA]],VALORES_IV_EMH[],VW_PREMIO_IV[[#This Row],[Col Valor]],1),"")</f>
        <v>0</v>
      </c>
      <c r="AC249" s="35">
        <f>VW_PREMIO_IV[[#This Row],[PREMIO]]-SUM(VW_PREMIO_IV[[#This Row],[Check Gerente]:[Check EMH]])</f>
        <v>0</v>
      </c>
    </row>
    <row r="250" spans="1:29" x14ac:dyDescent="0.25">
      <c r="A250" s="6" t="s">
        <v>370</v>
      </c>
      <c r="B250" s="6" t="s">
        <v>314</v>
      </c>
      <c r="C250" s="6" t="s">
        <v>9</v>
      </c>
      <c r="D250" s="6" t="s">
        <v>189</v>
      </c>
      <c r="E250" s="4">
        <v>20</v>
      </c>
      <c r="F250" s="6" t="s">
        <v>191</v>
      </c>
      <c r="G250" s="6" t="s">
        <v>474</v>
      </c>
      <c r="H250" s="4">
        <v>2021</v>
      </c>
      <c r="I250" s="4">
        <v>2</v>
      </c>
      <c r="J250" s="6" t="s">
        <v>469</v>
      </c>
      <c r="K250" s="4">
        <v>5</v>
      </c>
      <c r="L250" s="6" t="s">
        <v>475</v>
      </c>
      <c r="M250" s="6" t="s">
        <v>476</v>
      </c>
      <c r="N250" s="6" t="s">
        <v>410</v>
      </c>
      <c r="O250" s="4">
        <v>4</v>
      </c>
      <c r="P250" s="6" t="s">
        <v>472</v>
      </c>
      <c r="Q250" s="4">
        <v>11</v>
      </c>
      <c r="R250" s="6" t="s">
        <v>477</v>
      </c>
      <c r="S250" s="4" t="b">
        <v>0</v>
      </c>
      <c r="T250" s="56">
        <v>84</v>
      </c>
      <c r="U250" s="56">
        <v>20</v>
      </c>
      <c r="V250" s="38">
        <v>0.23799999999999999</v>
      </c>
      <c r="W250" s="35">
        <v>0</v>
      </c>
      <c r="X250" s="42">
        <f>VLOOKUP(VW_PREMIO_IV[[#This Row],[TIPO]],$AL$5:$AM$16,2,0)</f>
        <v>5</v>
      </c>
      <c r="Y250" s="35" t="str">
        <f>IF(VW_PREMIO_IV[[#This Row],[EQUIPE]]="Gerentes",VLOOKUP(VW_PREMIO_IV[[#This Row],[COBERTURA]],VALORES_IV_GER[],VW_PREMIO_IV[[#This Row],[Col Valor]],1),"")</f>
        <v/>
      </c>
      <c r="Z250" s="35" t="str">
        <f>IF(VW_PREMIO_IV[[#This Row],[EQUIPE]]="Especialidade (ESP)",VLOOKUP(VW_PREMIO_IV[[#This Row],[COBERTURA]],VALORES_IV_ESP[],VW_PREMIO_IV[[#This Row],[Col Valor]],1),"")</f>
        <v/>
      </c>
      <c r="AA250" s="35">
        <f>IF(VW_PREMIO_IV[[#This Row],[EQUIPE]]="Hospitalar (HSP)",VLOOKUP(VW_PREMIO_IV[[#This Row],[COBERTURA]],VALORES_IV_HSP[],VW_PREMIO_IV[[#This Row],[Col Valor]],1),"")</f>
        <v>0</v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0</v>
      </c>
    </row>
    <row r="251" spans="1:29" x14ac:dyDescent="0.25">
      <c r="A251" s="6" t="s">
        <v>370</v>
      </c>
      <c r="B251" s="6" t="s">
        <v>314</v>
      </c>
      <c r="C251" s="6" t="s">
        <v>11</v>
      </c>
      <c r="D251" s="6" t="s">
        <v>192</v>
      </c>
      <c r="E251" s="4">
        <v>20</v>
      </c>
      <c r="F251" s="6" t="s">
        <v>191</v>
      </c>
      <c r="G251" s="6" t="s">
        <v>474</v>
      </c>
      <c r="H251" s="4">
        <v>2021</v>
      </c>
      <c r="I251" s="4">
        <v>2</v>
      </c>
      <c r="J251" s="6" t="s">
        <v>469</v>
      </c>
      <c r="K251" s="4">
        <v>5</v>
      </c>
      <c r="L251" s="6" t="s">
        <v>475</v>
      </c>
      <c r="M251" s="6" t="s">
        <v>476</v>
      </c>
      <c r="N251" s="6" t="s">
        <v>410</v>
      </c>
      <c r="O251" s="4">
        <v>4</v>
      </c>
      <c r="P251" s="6" t="s">
        <v>472</v>
      </c>
      <c r="Q251" s="4">
        <v>11</v>
      </c>
      <c r="R251" s="6" t="s">
        <v>477</v>
      </c>
      <c r="S251" s="4" t="b">
        <v>0</v>
      </c>
      <c r="T251" s="56">
        <v>112</v>
      </c>
      <c r="U251" s="56">
        <v>2</v>
      </c>
      <c r="V251" s="38">
        <v>1.7999999999999999E-2</v>
      </c>
      <c r="W251" s="35">
        <v>0</v>
      </c>
      <c r="X251" s="42">
        <f>VLOOKUP(VW_PREMIO_IV[[#This Row],[TIPO]],$AL$5:$AM$16,2,0)</f>
        <v>5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0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0</v>
      </c>
    </row>
    <row r="252" spans="1:29" x14ac:dyDescent="0.25">
      <c r="A252" s="6" t="s">
        <v>370</v>
      </c>
      <c r="B252" s="6" t="s">
        <v>314</v>
      </c>
      <c r="C252" s="6" t="s">
        <v>13</v>
      </c>
      <c r="D252" s="6" t="s">
        <v>194</v>
      </c>
      <c r="E252" s="4">
        <v>20</v>
      </c>
      <c r="F252" s="6" t="s">
        <v>191</v>
      </c>
      <c r="G252" s="6" t="s">
        <v>474</v>
      </c>
      <c r="H252" s="4">
        <v>2021</v>
      </c>
      <c r="I252" s="4">
        <v>2</v>
      </c>
      <c r="J252" s="6" t="s">
        <v>469</v>
      </c>
      <c r="K252" s="4">
        <v>5</v>
      </c>
      <c r="L252" s="6" t="s">
        <v>475</v>
      </c>
      <c r="M252" s="6" t="s">
        <v>476</v>
      </c>
      <c r="N252" s="6" t="s">
        <v>410</v>
      </c>
      <c r="O252" s="4">
        <v>4</v>
      </c>
      <c r="P252" s="6" t="s">
        <v>472</v>
      </c>
      <c r="Q252" s="4">
        <v>11</v>
      </c>
      <c r="R252" s="6" t="s">
        <v>477</v>
      </c>
      <c r="S252" s="4" t="b">
        <v>0</v>
      </c>
      <c r="T252" s="56">
        <v>70</v>
      </c>
      <c r="U252" s="56">
        <v>1</v>
      </c>
      <c r="V252" s="38">
        <v>1.4E-2</v>
      </c>
      <c r="W252" s="35">
        <v>0</v>
      </c>
      <c r="X252" s="42">
        <f>VLOOKUP(VW_PREMIO_IV[[#This Row],[TIPO]],$AL$5:$AM$16,2,0)</f>
        <v>5</v>
      </c>
      <c r="Y252" s="35" t="str">
        <f>IF(VW_PREMIO_IV[[#This Row],[EQUIPE]]="Gerentes",VLOOKUP(VW_PREMIO_IV[[#This Row],[COBERTURA]],VALORES_IV_GER[],VW_PREMIO_IV[[#This Row],[Col Valor]],1),"")</f>
        <v/>
      </c>
      <c r="Z252" s="35" t="str">
        <f>IF(VW_PREMIO_IV[[#This Row],[EQUIPE]]="Especialidade (ESP)",VLOOKUP(VW_PREMIO_IV[[#This Row],[COBERTURA]],VALORES_IV_ESP[],VW_PREMIO_IV[[#This Row],[Col Valor]],1),"")</f>
        <v/>
      </c>
      <c r="AA252" s="35">
        <f>IF(VW_PREMIO_IV[[#This Row],[EQUIPE]]="Hospitalar (HSP)",VLOOKUP(VW_PREMIO_IV[[#This Row],[COBERTURA]],VALORES_IV_HSP[],VW_PREMIO_IV[[#This Row],[Col Valor]],1),"")</f>
        <v>0</v>
      </c>
      <c r="AB252" s="35" t="str">
        <f>IF(VW_PREMIO_IV[[#This Row],[EQUIPE]]="Misto (EMH)",VLOOKUP(VW_PREMIO_IV[[#This Row],[COBERTURA]],VALORES_IV_EMH[],VW_PREMIO_IV[[#This Row],[Col Valor]],1),"")</f>
        <v/>
      </c>
      <c r="AC252" s="35">
        <f>VW_PREMIO_IV[[#This Row],[PREMIO]]-SUM(VW_PREMIO_IV[[#This Row],[Check Gerente]:[Check EMH]])</f>
        <v>0</v>
      </c>
    </row>
    <row r="253" spans="1:29" x14ac:dyDescent="0.25">
      <c r="A253" s="6" t="s">
        <v>370</v>
      </c>
      <c r="B253" s="6" t="s">
        <v>314</v>
      </c>
      <c r="C253" s="6" t="s">
        <v>29</v>
      </c>
      <c r="D253" s="6" t="s">
        <v>197</v>
      </c>
      <c r="E253" s="4">
        <v>30</v>
      </c>
      <c r="F253" s="6" t="s">
        <v>198</v>
      </c>
      <c r="G253" s="6" t="s">
        <v>474</v>
      </c>
      <c r="H253" s="4">
        <v>2021</v>
      </c>
      <c r="I253" s="4">
        <v>2</v>
      </c>
      <c r="J253" s="6" t="s">
        <v>469</v>
      </c>
      <c r="K253" s="4">
        <v>5</v>
      </c>
      <c r="L253" s="6" t="s">
        <v>475</v>
      </c>
      <c r="M253" s="6" t="s">
        <v>476</v>
      </c>
      <c r="N253" s="6" t="s">
        <v>410</v>
      </c>
      <c r="O253" s="4">
        <v>4</v>
      </c>
      <c r="P253" s="6" t="s">
        <v>472</v>
      </c>
      <c r="Q253" s="4">
        <v>11</v>
      </c>
      <c r="R253" s="6" t="s">
        <v>477</v>
      </c>
      <c r="S253" s="4" t="b">
        <v>0</v>
      </c>
      <c r="T253" s="56">
        <v>126</v>
      </c>
      <c r="U253" s="56">
        <v>128</v>
      </c>
      <c r="V253" s="38">
        <v>1.016</v>
      </c>
      <c r="W253" s="35">
        <v>380.03</v>
      </c>
      <c r="X253" s="42">
        <f>VLOOKUP(VW_PREMIO_IV[[#This Row],[TIPO]],$AL$5:$AM$16,2,0)</f>
        <v>5</v>
      </c>
      <c r="Y253" s="35" t="str">
        <f>IF(VW_PREMIO_IV[[#This Row],[EQUIPE]]="Gerentes",VLOOKUP(VW_PREMIO_IV[[#This Row],[COBERTURA]],VALORES_IV_GER[],VW_PREMIO_IV[[#This Row],[Col Valor]],1),"")</f>
        <v/>
      </c>
      <c r="Z253" s="35" t="str">
        <f>IF(VW_PREMIO_IV[[#This Row],[EQUIPE]]="Especialidade (ESP)",VLOOKUP(VW_PREMIO_IV[[#This Row],[COBERTURA]],VALORES_IV_ESP[],VW_PREMIO_IV[[#This Row],[Col Valor]],1),"")</f>
        <v/>
      </c>
      <c r="AA253" s="35" t="str">
        <f>IF(VW_PREMIO_IV[[#This Row],[EQUIPE]]="Hospitalar (HSP)",VLOOKUP(VW_PREMIO_IV[[#This Row],[COBERTURA]],VALORES_IV_HSP[],VW_PREMIO_IV[[#This Row],[Col Valor]],1),"")</f>
        <v/>
      </c>
      <c r="AB253" s="35">
        <f>IF(VW_PREMIO_IV[[#This Row],[EQUIPE]]="Misto (EMH)",VLOOKUP(VW_PREMIO_IV[[#This Row],[COBERTURA]],VALORES_IV_EMH[],VW_PREMIO_IV[[#This Row],[Col Valor]],1),"")</f>
        <v>380.0301</v>
      </c>
      <c r="AC253" s="35">
        <f>VW_PREMIO_IV[[#This Row],[PREMIO]]-SUM(VW_PREMIO_IV[[#This Row],[Check Gerente]:[Check EMH]])</f>
        <v>-1.0000000003174137E-4</v>
      </c>
    </row>
    <row r="254" spans="1:29" x14ac:dyDescent="0.25">
      <c r="A254" s="6" t="s">
        <v>370</v>
      </c>
      <c r="B254" s="6" t="s">
        <v>314</v>
      </c>
      <c r="C254" s="6" t="s">
        <v>14</v>
      </c>
      <c r="D254" s="6" t="s">
        <v>204</v>
      </c>
      <c r="E254" s="4">
        <v>20</v>
      </c>
      <c r="F254" s="6" t="s">
        <v>191</v>
      </c>
      <c r="G254" s="6" t="s">
        <v>474</v>
      </c>
      <c r="H254" s="4">
        <v>2021</v>
      </c>
      <c r="I254" s="4">
        <v>2</v>
      </c>
      <c r="J254" s="6" t="s">
        <v>469</v>
      </c>
      <c r="K254" s="4">
        <v>5</v>
      </c>
      <c r="L254" s="6" t="s">
        <v>475</v>
      </c>
      <c r="M254" s="6" t="s">
        <v>476</v>
      </c>
      <c r="N254" s="6" t="s">
        <v>410</v>
      </c>
      <c r="O254" s="4">
        <v>4</v>
      </c>
      <c r="P254" s="6" t="s">
        <v>472</v>
      </c>
      <c r="Q254" s="4">
        <v>11</v>
      </c>
      <c r="R254" s="6" t="s">
        <v>477</v>
      </c>
      <c r="S254" s="4" t="b">
        <v>0</v>
      </c>
      <c r="T254" s="56">
        <v>42</v>
      </c>
      <c r="U254" s="56">
        <v>0</v>
      </c>
      <c r="V254" s="38">
        <v>0</v>
      </c>
      <c r="W254" s="35">
        <v>0</v>
      </c>
      <c r="X254" s="42">
        <f>VLOOKUP(VW_PREMIO_IV[[#This Row],[TIPO]],$AL$5:$AM$16,2,0)</f>
        <v>5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0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0</v>
      </c>
    </row>
    <row r="255" spans="1:29" x14ac:dyDescent="0.25">
      <c r="A255" s="6" t="s">
        <v>370</v>
      </c>
      <c r="B255" s="6" t="s">
        <v>314</v>
      </c>
      <c r="C255" s="6" t="s">
        <v>15</v>
      </c>
      <c r="D255" s="6" t="s">
        <v>205</v>
      </c>
      <c r="E255" s="4">
        <v>30</v>
      </c>
      <c r="F255" s="6" t="s">
        <v>198</v>
      </c>
      <c r="G255" s="6" t="s">
        <v>474</v>
      </c>
      <c r="H255" s="4">
        <v>2021</v>
      </c>
      <c r="I255" s="4">
        <v>2</v>
      </c>
      <c r="J255" s="6" t="s">
        <v>469</v>
      </c>
      <c r="K255" s="4">
        <v>5</v>
      </c>
      <c r="L255" s="6" t="s">
        <v>475</v>
      </c>
      <c r="M255" s="6" t="s">
        <v>476</v>
      </c>
      <c r="N255" s="6" t="s">
        <v>410</v>
      </c>
      <c r="O255" s="4">
        <v>4</v>
      </c>
      <c r="P255" s="6" t="s">
        <v>472</v>
      </c>
      <c r="Q255" s="4">
        <v>11</v>
      </c>
      <c r="R255" s="6" t="s">
        <v>477</v>
      </c>
      <c r="S255" s="4" t="b">
        <v>0</v>
      </c>
      <c r="T255" s="56">
        <v>42</v>
      </c>
      <c r="U255" s="56">
        <v>0</v>
      </c>
      <c r="V255" s="38">
        <v>0</v>
      </c>
      <c r="W255" s="35">
        <v>0</v>
      </c>
      <c r="X255" s="42">
        <f>VLOOKUP(VW_PREMIO_IV[[#This Row],[TIPO]],$AL$5:$AM$16,2,0)</f>
        <v>5</v>
      </c>
      <c r="Y255" s="35" t="str">
        <f>IF(VW_PREMIO_IV[[#This Row],[EQUIPE]]="Gerentes",VLOOKUP(VW_PREMIO_IV[[#This Row],[COBERTURA]],VALORES_IV_GER[],VW_PREMIO_IV[[#This Row],[Col Valor]],1),"")</f>
        <v/>
      </c>
      <c r="Z255" s="35" t="str">
        <f>IF(VW_PREMIO_IV[[#This Row],[EQUIPE]]="Especialidade (ESP)",VLOOKUP(VW_PREMIO_IV[[#This Row],[COBERTURA]],VALORES_IV_ESP[],VW_PREMIO_IV[[#This Row],[Col Valor]],1),"")</f>
        <v/>
      </c>
      <c r="AA255" s="35" t="str">
        <f>IF(VW_PREMIO_IV[[#This Row],[EQUIPE]]="Hospitalar (HSP)",VLOOKUP(VW_PREMIO_IV[[#This Row],[COBERTURA]],VALORES_IV_HSP[],VW_PREMIO_IV[[#This Row],[Col Valor]],1),"")</f>
        <v/>
      </c>
      <c r="AB255" s="35">
        <f>IF(VW_PREMIO_IV[[#This Row],[EQUIPE]]="Misto (EMH)",VLOOKUP(VW_PREMIO_IV[[#This Row],[COBERTURA]],VALORES_IV_EMH[],VW_PREMIO_IV[[#This Row],[Col Valor]],1),"")</f>
        <v>0</v>
      </c>
      <c r="AC255" s="35">
        <f>VW_PREMIO_IV[[#This Row],[PREMIO]]-SUM(VW_PREMIO_IV[[#This Row],[Check Gerente]:[Check EMH]])</f>
        <v>0</v>
      </c>
    </row>
    <row r="256" spans="1:29" x14ac:dyDescent="0.25">
      <c r="A256" s="6" t="s">
        <v>370</v>
      </c>
      <c r="B256" s="6" t="s">
        <v>314</v>
      </c>
      <c r="C256" s="6" t="s">
        <v>16</v>
      </c>
      <c r="D256" s="6" t="s">
        <v>207</v>
      </c>
      <c r="E256" s="4">
        <v>20</v>
      </c>
      <c r="F256" s="6" t="s">
        <v>191</v>
      </c>
      <c r="G256" s="6" t="s">
        <v>474</v>
      </c>
      <c r="H256" s="4">
        <v>2021</v>
      </c>
      <c r="I256" s="4">
        <v>2</v>
      </c>
      <c r="J256" s="6" t="s">
        <v>469</v>
      </c>
      <c r="K256" s="4">
        <v>5</v>
      </c>
      <c r="L256" s="6" t="s">
        <v>475</v>
      </c>
      <c r="M256" s="6" t="s">
        <v>476</v>
      </c>
      <c r="N256" s="6" t="s">
        <v>410</v>
      </c>
      <c r="O256" s="4">
        <v>4</v>
      </c>
      <c r="P256" s="6" t="s">
        <v>472</v>
      </c>
      <c r="Q256" s="4">
        <v>11</v>
      </c>
      <c r="R256" s="6" t="s">
        <v>477</v>
      </c>
      <c r="S256" s="4" t="b">
        <v>0</v>
      </c>
      <c r="T256" s="56">
        <v>154</v>
      </c>
      <c r="U256" s="56">
        <v>52</v>
      </c>
      <c r="V256" s="38">
        <v>0.33800000000000002</v>
      </c>
      <c r="W256" s="35">
        <v>0</v>
      </c>
      <c r="X256" s="42">
        <f>VLOOKUP(VW_PREMIO_IV[[#This Row],[TIPO]],$AL$5:$AM$16,2,0)</f>
        <v>5</v>
      </c>
      <c r="Y256" s="35" t="str">
        <f>IF(VW_PREMIO_IV[[#This Row],[EQUIPE]]="Gerentes",VLOOKUP(VW_PREMIO_IV[[#This Row],[COBERTURA]],VALORES_IV_GER[],VW_PREMIO_IV[[#This Row],[Col Valor]],1),"")</f>
        <v/>
      </c>
      <c r="Z256" s="35" t="str">
        <f>IF(VW_PREMIO_IV[[#This Row],[EQUIPE]]="Especialidade (ESP)",VLOOKUP(VW_PREMIO_IV[[#This Row],[COBERTURA]],VALORES_IV_ESP[],VW_PREMIO_IV[[#This Row],[Col Valor]],1),"")</f>
        <v/>
      </c>
      <c r="AA256" s="35">
        <f>IF(VW_PREMIO_IV[[#This Row],[EQUIPE]]="Hospitalar (HSP)",VLOOKUP(VW_PREMIO_IV[[#This Row],[COBERTURA]],VALORES_IV_HSP[],VW_PREMIO_IV[[#This Row],[Col Valor]],1),"")</f>
        <v>0</v>
      </c>
      <c r="AB256" s="35" t="str">
        <f>IF(VW_PREMIO_IV[[#This Row],[EQUIPE]]="Misto (EMH)",VLOOKUP(VW_PREMIO_IV[[#This Row],[COBERTURA]],VALORES_IV_EMH[],VW_PREMIO_IV[[#This Row],[Col Valor]],1),"")</f>
        <v/>
      </c>
      <c r="AC256" s="35">
        <f>VW_PREMIO_IV[[#This Row],[PREMIO]]-SUM(VW_PREMIO_IV[[#This Row],[Check Gerente]:[Check EMH]])</f>
        <v>0</v>
      </c>
    </row>
    <row r="257" spans="1:29" x14ac:dyDescent="0.25">
      <c r="A257" s="6" t="s">
        <v>370</v>
      </c>
      <c r="B257" s="6" t="s">
        <v>314</v>
      </c>
      <c r="C257" s="6" t="s">
        <v>18</v>
      </c>
      <c r="D257" s="6" t="s">
        <v>209</v>
      </c>
      <c r="E257" s="4">
        <v>20</v>
      </c>
      <c r="F257" s="6" t="s">
        <v>191</v>
      </c>
      <c r="G257" s="6" t="s">
        <v>474</v>
      </c>
      <c r="H257" s="4">
        <v>2021</v>
      </c>
      <c r="I257" s="4">
        <v>2</v>
      </c>
      <c r="J257" s="6" t="s">
        <v>469</v>
      </c>
      <c r="K257" s="4">
        <v>5</v>
      </c>
      <c r="L257" s="6" t="s">
        <v>475</v>
      </c>
      <c r="M257" s="6" t="s">
        <v>476</v>
      </c>
      <c r="N257" s="6" t="s">
        <v>410</v>
      </c>
      <c r="O257" s="4">
        <v>4</v>
      </c>
      <c r="P257" s="6" t="s">
        <v>472</v>
      </c>
      <c r="Q257" s="4">
        <v>11</v>
      </c>
      <c r="R257" s="6" t="s">
        <v>477</v>
      </c>
      <c r="S257" s="4" t="b">
        <v>0</v>
      </c>
      <c r="T257" s="56">
        <v>70</v>
      </c>
      <c r="U257" s="56">
        <v>0</v>
      </c>
      <c r="V257" s="38">
        <v>0</v>
      </c>
      <c r="W257" s="35">
        <v>0</v>
      </c>
      <c r="X257" s="42">
        <f>VLOOKUP(VW_PREMIO_IV[[#This Row],[TIPO]],$AL$5:$AM$16,2,0)</f>
        <v>5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0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0</v>
      </c>
    </row>
    <row r="258" spans="1:29" x14ac:dyDescent="0.25">
      <c r="A258" s="6" t="s">
        <v>370</v>
      </c>
      <c r="B258" s="6" t="s">
        <v>314</v>
      </c>
      <c r="C258" s="6" t="s">
        <v>19</v>
      </c>
      <c r="D258" s="6" t="s">
        <v>210</v>
      </c>
      <c r="E258" s="4">
        <v>20</v>
      </c>
      <c r="F258" s="6" t="s">
        <v>191</v>
      </c>
      <c r="G258" s="6" t="s">
        <v>474</v>
      </c>
      <c r="H258" s="4">
        <v>2021</v>
      </c>
      <c r="I258" s="4">
        <v>2</v>
      </c>
      <c r="J258" s="6" t="s">
        <v>469</v>
      </c>
      <c r="K258" s="4">
        <v>5</v>
      </c>
      <c r="L258" s="6" t="s">
        <v>475</v>
      </c>
      <c r="M258" s="6" t="s">
        <v>476</v>
      </c>
      <c r="N258" s="6" t="s">
        <v>410</v>
      </c>
      <c r="O258" s="4">
        <v>4</v>
      </c>
      <c r="P258" s="6" t="s">
        <v>472</v>
      </c>
      <c r="Q258" s="4">
        <v>11</v>
      </c>
      <c r="R258" s="6" t="s">
        <v>477</v>
      </c>
      <c r="S258" s="4" t="b">
        <v>0</v>
      </c>
      <c r="T258" s="56">
        <v>112</v>
      </c>
      <c r="U258" s="56">
        <v>14</v>
      </c>
      <c r="V258" s="38">
        <v>0.125</v>
      </c>
      <c r="W258" s="35">
        <v>0</v>
      </c>
      <c r="X258" s="42">
        <f>VLOOKUP(VW_PREMIO_IV[[#This Row],[TIPO]],$AL$5:$AM$16,2,0)</f>
        <v>5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0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0</v>
      </c>
    </row>
    <row r="259" spans="1:29" x14ac:dyDescent="0.25">
      <c r="A259" s="6" t="s">
        <v>370</v>
      </c>
      <c r="B259" s="6" t="s">
        <v>314</v>
      </c>
      <c r="C259" s="6" t="s">
        <v>20</v>
      </c>
      <c r="D259" s="6" t="s">
        <v>211</v>
      </c>
      <c r="E259" s="4">
        <v>20</v>
      </c>
      <c r="F259" s="6" t="s">
        <v>191</v>
      </c>
      <c r="G259" s="6" t="s">
        <v>474</v>
      </c>
      <c r="H259" s="4">
        <v>2021</v>
      </c>
      <c r="I259" s="4">
        <v>2</v>
      </c>
      <c r="J259" s="6" t="s">
        <v>469</v>
      </c>
      <c r="K259" s="4">
        <v>5</v>
      </c>
      <c r="L259" s="6" t="s">
        <v>475</v>
      </c>
      <c r="M259" s="6" t="s">
        <v>476</v>
      </c>
      <c r="N259" s="6" t="s">
        <v>410</v>
      </c>
      <c r="O259" s="4">
        <v>4</v>
      </c>
      <c r="P259" s="6" t="s">
        <v>472</v>
      </c>
      <c r="Q259" s="4">
        <v>11</v>
      </c>
      <c r="R259" s="6" t="s">
        <v>477</v>
      </c>
      <c r="S259" s="4" t="b">
        <v>0</v>
      </c>
      <c r="T259" s="56">
        <v>168</v>
      </c>
      <c r="U259" s="56">
        <v>20</v>
      </c>
      <c r="V259" s="38">
        <v>0.11899999999999999</v>
      </c>
      <c r="W259" s="35">
        <v>0</v>
      </c>
      <c r="X259" s="42">
        <f>VLOOKUP(VW_PREMIO_IV[[#This Row],[TIPO]],$AL$5:$AM$16,2,0)</f>
        <v>5</v>
      </c>
      <c r="Y259" s="35" t="str">
        <f>IF(VW_PREMIO_IV[[#This Row],[EQUIPE]]="Gerentes",VLOOKUP(VW_PREMIO_IV[[#This Row],[COBERTURA]],VALORES_IV_GER[],VW_PREMIO_IV[[#This Row],[Col Valor]],1),"")</f>
        <v/>
      </c>
      <c r="Z259" s="35" t="str">
        <f>IF(VW_PREMIO_IV[[#This Row],[EQUIPE]]="Especialidade (ESP)",VLOOKUP(VW_PREMIO_IV[[#This Row],[COBERTURA]],VALORES_IV_ESP[],VW_PREMIO_IV[[#This Row],[Col Valor]],1),"")</f>
        <v/>
      </c>
      <c r="AA259" s="35">
        <f>IF(VW_PREMIO_IV[[#This Row],[EQUIPE]]="Hospitalar (HSP)",VLOOKUP(VW_PREMIO_IV[[#This Row],[COBERTURA]],VALORES_IV_HSP[],VW_PREMIO_IV[[#This Row],[Col Valor]],1),"")</f>
        <v>0</v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0</v>
      </c>
    </row>
    <row r="260" spans="1:29" x14ac:dyDescent="0.25">
      <c r="A260" s="6" t="s">
        <v>370</v>
      </c>
      <c r="B260" s="6" t="s">
        <v>314</v>
      </c>
      <c r="C260" s="6" t="s">
        <v>21</v>
      </c>
      <c r="D260" s="6" t="s">
        <v>214</v>
      </c>
      <c r="E260" s="4">
        <v>20</v>
      </c>
      <c r="F260" s="6" t="s">
        <v>191</v>
      </c>
      <c r="G260" s="6" t="s">
        <v>474</v>
      </c>
      <c r="H260" s="4">
        <v>2021</v>
      </c>
      <c r="I260" s="4">
        <v>2</v>
      </c>
      <c r="J260" s="6" t="s">
        <v>469</v>
      </c>
      <c r="K260" s="4">
        <v>5</v>
      </c>
      <c r="L260" s="6" t="s">
        <v>475</v>
      </c>
      <c r="M260" s="6" t="s">
        <v>476</v>
      </c>
      <c r="N260" s="6" t="s">
        <v>410</v>
      </c>
      <c r="O260" s="4">
        <v>4</v>
      </c>
      <c r="P260" s="6" t="s">
        <v>472</v>
      </c>
      <c r="Q260" s="4">
        <v>11</v>
      </c>
      <c r="R260" s="6" t="s">
        <v>477</v>
      </c>
      <c r="S260" s="4" t="b">
        <v>0</v>
      </c>
      <c r="T260" s="56">
        <v>70</v>
      </c>
      <c r="U260" s="56">
        <v>0</v>
      </c>
      <c r="V260" s="38">
        <v>0</v>
      </c>
      <c r="W260" s="35">
        <v>0</v>
      </c>
      <c r="X260" s="42">
        <f>VLOOKUP(VW_PREMIO_IV[[#This Row],[TIPO]],$AL$5:$AM$16,2,0)</f>
        <v>5</v>
      </c>
      <c r="Y260" s="35" t="str">
        <f>IF(VW_PREMIO_IV[[#This Row],[EQUIPE]]="Gerentes",VLOOKUP(VW_PREMIO_IV[[#This Row],[COBERTURA]],VALORES_IV_GER[],VW_PREMIO_IV[[#This Row],[Col Valor]],1),"")</f>
        <v/>
      </c>
      <c r="Z260" s="35" t="str">
        <f>IF(VW_PREMIO_IV[[#This Row],[EQUIPE]]="Especialidade (ESP)",VLOOKUP(VW_PREMIO_IV[[#This Row],[COBERTURA]],VALORES_IV_ESP[],VW_PREMIO_IV[[#This Row],[Col Valor]],1),"")</f>
        <v/>
      </c>
      <c r="AA260" s="35">
        <f>IF(VW_PREMIO_IV[[#This Row],[EQUIPE]]="Hospitalar (HSP)",VLOOKUP(VW_PREMIO_IV[[#This Row],[COBERTURA]],VALORES_IV_HSP[],VW_PREMIO_IV[[#This Row],[Col Valor]],1),"")</f>
        <v>0</v>
      </c>
      <c r="AB260" s="35" t="str">
        <f>IF(VW_PREMIO_IV[[#This Row],[EQUIPE]]="Misto (EMH)",VLOOKUP(VW_PREMIO_IV[[#This Row],[COBERTURA]],VALORES_IV_EMH[],VW_PREMIO_IV[[#This Row],[Col Valor]],1),"")</f>
        <v/>
      </c>
      <c r="AC260" s="35">
        <f>VW_PREMIO_IV[[#This Row],[PREMIO]]-SUM(VW_PREMIO_IV[[#This Row],[Check Gerente]:[Check EMH]])</f>
        <v>0</v>
      </c>
    </row>
    <row r="261" spans="1:29" x14ac:dyDescent="0.25">
      <c r="A261" s="6" t="s">
        <v>370</v>
      </c>
      <c r="B261" s="6" t="s">
        <v>314</v>
      </c>
      <c r="C261" s="6" t="s">
        <v>22</v>
      </c>
      <c r="D261" s="6" t="s">
        <v>250</v>
      </c>
      <c r="E261" s="4">
        <v>20</v>
      </c>
      <c r="F261" s="6" t="s">
        <v>191</v>
      </c>
      <c r="G261" s="6" t="s">
        <v>474</v>
      </c>
      <c r="H261" s="4">
        <v>2021</v>
      </c>
      <c r="I261" s="4">
        <v>2</v>
      </c>
      <c r="J261" s="6" t="s">
        <v>469</v>
      </c>
      <c r="K261" s="4">
        <v>5</v>
      </c>
      <c r="L261" s="6" t="s">
        <v>475</v>
      </c>
      <c r="M261" s="6" t="s">
        <v>476</v>
      </c>
      <c r="N261" s="6" t="s">
        <v>410</v>
      </c>
      <c r="O261" s="4">
        <v>4</v>
      </c>
      <c r="P261" s="6" t="s">
        <v>472</v>
      </c>
      <c r="Q261" s="4">
        <v>11</v>
      </c>
      <c r="R261" s="6" t="s">
        <v>477</v>
      </c>
      <c r="S261" s="4" t="b">
        <v>0</v>
      </c>
      <c r="T261" s="56">
        <v>154</v>
      </c>
      <c r="U261" s="56">
        <v>110</v>
      </c>
      <c r="V261" s="38">
        <v>0.71399999999999997</v>
      </c>
      <c r="W261" s="35">
        <v>0</v>
      </c>
      <c r="X261" s="42">
        <f>VLOOKUP(VW_PREMIO_IV[[#This Row],[TIPO]],$AL$5:$AM$16,2,0)</f>
        <v>5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>
        <f>IF(VW_PREMIO_IV[[#This Row],[EQUIPE]]="Hospitalar (HSP)",VLOOKUP(VW_PREMIO_IV[[#This Row],[COBERTURA]],VALORES_IV_HSP[],VW_PREMIO_IV[[#This Row],[Col Valor]],1),"")</f>
        <v>0</v>
      </c>
      <c r="AB261" s="35" t="str">
        <f>IF(VW_PREMIO_IV[[#This Row],[EQUIPE]]="Misto (EMH)",VLOOKUP(VW_PREMIO_IV[[#This Row],[COBERTURA]],VALORES_IV_EMH[],VW_PREMIO_IV[[#This Row],[Col Valor]],1),"")</f>
        <v/>
      </c>
      <c r="AC261" s="35">
        <f>VW_PREMIO_IV[[#This Row],[PREMIO]]-SUM(VW_PREMIO_IV[[#This Row],[Check Gerente]:[Check EMH]])</f>
        <v>0</v>
      </c>
    </row>
    <row r="262" spans="1:29" x14ac:dyDescent="0.25">
      <c r="A262" s="6" t="s">
        <v>370</v>
      </c>
      <c r="B262" s="6" t="s">
        <v>314</v>
      </c>
      <c r="C262" s="6" t="s">
        <v>23</v>
      </c>
      <c r="D262" s="6" t="s">
        <v>254</v>
      </c>
      <c r="E262" s="4">
        <v>20</v>
      </c>
      <c r="F262" s="6" t="s">
        <v>191</v>
      </c>
      <c r="G262" s="6" t="s">
        <v>474</v>
      </c>
      <c r="H262" s="4">
        <v>2021</v>
      </c>
      <c r="I262" s="4">
        <v>2</v>
      </c>
      <c r="J262" s="6" t="s">
        <v>469</v>
      </c>
      <c r="K262" s="4">
        <v>5</v>
      </c>
      <c r="L262" s="6" t="s">
        <v>475</v>
      </c>
      <c r="M262" s="6" t="s">
        <v>476</v>
      </c>
      <c r="N262" s="6" t="s">
        <v>410</v>
      </c>
      <c r="O262" s="4">
        <v>4</v>
      </c>
      <c r="P262" s="6" t="s">
        <v>472</v>
      </c>
      <c r="Q262" s="4">
        <v>11</v>
      </c>
      <c r="R262" s="6" t="s">
        <v>477</v>
      </c>
      <c r="S262" s="4" t="b">
        <v>0</v>
      </c>
      <c r="T262" s="56">
        <v>140</v>
      </c>
      <c r="U262" s="56">
        <v>127</v>
      </c>
      <c r="V262" s="38">
        <v>0.90700000000000003</v>
      </c>
      <c r="W262" s="35">
        <v>383.75</v>
      </c>
      <c r="X262" s="42">
        <f>VLOOKUP(VW_PREMIO_IV[[#This Row],[TIPO]],$AL$5:$AM$16,2,0)</f>
        <v>5</v>
      </c>
      <c r="Y262" s="35" t="str">
        <f>IF(VW_PREMIO_IV[[#This Row],[EQUIPE]]="Gerentes",VLOOKUP(VW_PREMIO_IV[[#This Row],[COBERTURA]],VALORES_IV_GER[],VW_PREMIO_IV[[#This Row],[Col Valor]],1),"")</f>
        <v/>
      </c>
      <c r="Z262" s="35" t="str">
        <f>IF(VW_PREMIO_IV[[#This Row],[EQUIPE]]="Especialidade (ESP)",VLOOKUP(VW_PREMIO_IV[[#This Row],[COBERTURA]],VALORES_IV_ESP[],VW_PREMIO_IV[[#This Row],[Col Valor]],1),"")</f>
        <v/>
      </c>
      <c r="AA262" s="35">
        <f>IF(VW_PREMIO_IV[[#This Row],[EQUIPE]]="Hospitalar (HSP)",VLOOKUP(VW_PREMIO_IV[[#This Row],[COBERTURA]],VALORES_IV_HSP[],VW_PREMIO_IV[[#This Row],[Col Valor]],1),"")</f>
        <v>383.745</v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4.9999999999954525E-3</v>
      </c>
    </row>
    <row r="263" spans="1:29" x14ac:dyDescent="0.25">
      <c r="A263" s="6" t="s">
        <v>370</v>
      </c>
      <c r="B263" s="6" t="s">
        <v>314</v>
      </c>
      <c r="C263" s="6" t="s">
        <v>25</v>
      </c>
      <c r="D263" s="6" t="s">
        <v>291</v>
      </c>
      <c r="E263" s="4">
        <v>30</v>
      </c>
      <c r="F263" s="6" t="s">
        <v>198</v>
      </c>
      <c r="G263" s="6" t="s">
        <v>474</v>
      </c>
      <c r="H263" s="4">
        <v>2021</v>
      </c>
      <c r="I263" s="4">
        <v>2</v>
      </c>
      <c r="J263" s="6" t="s">
        <v>469</v>
      </c>
      <c r="K263" s="4">
        <v>5</v>
      </c>
      <c r="L263" s="6" t="s">
        <v>475</v>
      </c>
      <c r="M263" s="6" t="s">
        <v>476</v>
      </c>
      <c r="N263" s="6" t="s">
        <v>410</v>
      </c>
      <c r="O263" s="4">
        <v>4</v>
      </c>
      <c r="P263" s="6" t="s">
        <v>472</v>
      </c>
      <c r="Q263" s="4">
        <v>11</v>
      </c>
      <c r="R263" s="6" t="s">
        <v>477</v>
      </c>
      <c r="S263" s="4" t="b">
        <v>0</v>
      </c>
      <c r="T263" s="56">
        <v>56</v>
      </c>
      <c r="U263" s="56">
        <v>0</v>
      </c>
      <c r="V263" s="38">
        <v>0</v>
      </c>
      <c r="W263" s="35">
        <v>0</v>
      </c>
      <c r="X263" s="42">
        <f>VLOOKUP(VW_PREMIO_IV[[#This Row],[TIPO]],$AL$5:$AM$16,2,0)</f>
        <v>5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 t="str">
        <f>IF(VW_PREMIO_IV[[#This Row],[EQUIPE]]="Hospitalar (HSP)",VLOOKUP(VW_PREMIO_IV[[#This Row],[COBERTURA]],VALORES_IV_HSP[],VW_PREMIO_IV[[#This Row],[Col Valor]],1),"")</f>
        <v/>
      </c>
      <c r="AB263" s="35">
        <f>IF(VW_PREMIO_IV[[#This Row],[EQUIPE]]="Misto (EMH)",VLOOKUP(VW_PREMIO_IV[[#This Row],[COBERTURA]],VALORES_IV_EMH[],VW_PREMIO_IV[[#This Row],[Col Valor]],1),"")</f>
        <v>0</v>
      </c>
      <c r="AC263" s="35">
        <f>VW_PREMIO_IV[[#This Row],[PREMIO]]-SUM(VW_PREMIO_IV[[#This Row],[Check Gerente]:[Check EMH]])</f>
        <v>0</v>
      </c>
    </row>
    <row r="264" spans="1:29" x14ac:dyDescent="0.25">
      <c r="A264" s="6" t="s">
        <v>370</v>
      </c>
      <c r="B264" s="6" t="s">
        <v>315</v>
      </c>
      <c r="C264" s="6" t="s">
        <v>28</v>
      </c>
      <c r="D264" s="6" t="s">
        <v>195</v>
      </c>
      <c r="E264" s="4">
        <v>10</v>
      </c>
      <c r="F264" s="6" t="s">
        <v>196</v>
      </c>
      <c r="G264" s="6" t="s">
        <v>474</v>
      </c>
      <c r="H264" s="4">
        <v>2021</v>
      </c>
      <c r="I264" s="4">
        <v>2</v>
      </c>
      <c r="J264" s="6" t="s">
        <v>469</v>
      </c>
      <c r="K264" s="4">
        <v>5</v>
      </c>
      <c r="L264" s="6" t="s">
        <v>475</v>
      </c>
      <c r="M264" s="6" t="s">
        <v>476</v>
      </c>
      <c r="N264" s="6" t="s">
        <v>410</v>
      </c>
      <c r="O264" s="4">
        <v>4</v>
      </c>
      <c r="P264" s="6" t="s">
        <v>472</v>
      </c>
      <c r="Q264" s="4">
        <v>11</v>
      </c>
      <c r="R264" s="6" t="s">
        <v>477</v>
      </c>
      <c r="S264" s="4" t="b">
        <v>0</v>
      </c>
      <c r="T264" s="56">
        <v>37.5</v>
      </c>
      <c r="U264" s="56">
        <v>0</v>
      </c>
      <c r="V264" s="38">
        <v>0</v>
      </c>
      <c r="W264" s="35">
        <v>0</v>
      </c>
      <c r="X264" s="42">
        <f>VLOOKUP(VW_PREMIO_IV[[#This Row],[TIPO]],$AL$5:$AM$16,2,0)</f>
        <v>4</v>
      </c>
      <c r="Y264" s="35" t="str">
        <f>IF(VW_PREMIO_IV[[#This Row],[EQUIPE]]="Gerentes",VLOOKUP(VW_PREMIO_IV[[#This Row],[COBERTURA]],VALORES_IV_GER[],VW_PREMIO_IV[[#This Row],[Col Valor]],1),"")</f>
        <v/>
      </c>
      <c r="Z264" s="35">
        <f>IF(VW_PREMIO_IV[[#This Row],[EQUIPE]]="Especialidade (ESP)",VLOOKUP(VW_PREMIO_IV[[#This Row],[COBERTURA]],VALORES_IV_ESP[],VW_PREMIO_IV[[#This Row],[Col Valor]],1),"")</f>
        <v>0</v>
      </c>
      <c r="AA264" s="35" t="str">
        <f>IF(VW_PREMIO_IV[[#This Row],[EQUIPE]]="Hospitalar (HSP)",VLOOKUP(VW_PREMIO_IV[[#This Row],[COBERTURA]],VALORES_IV_HSP[],VW_PREMIO_IV[[#This Row],[Col Valor]],1),"")</f>
        <v/>
      </c>
      <c r="AB264" s="35" t="str">
        <f>IF(VW_PREMIO_IV[[#This Row],[EQUIPE]]="Misto (EMH)",VLOOKUP(VW_PREMIO_IV[[#This Row],[COBERTURA]],VALORES_IV_EMH[],VW_PREMIO_IV[[#This Row],[Col Valor]],1),"")</f>
        <v/>
      </c>
      <c r="AC264" s="35">
        <f>VW_PREMIO_IV[[#This Row],[PREMIO]]-SUM(VW_PREMIO_IV[[#This Row],[Check Gerente]:[Check EMH]])</f>
        <v>0</v>
      </c>
    </row>
    <row r="265" spans="1:29" x14ac:dyDescent="0.25">
      <c r="A265" s="6" t="s">
        <v>370</v>
      </c>
      <c r="B265" s="6" t="s">
        <v>315</v>
      </c>
      <c r="C265" s="6" t="s">
        <v>29</v>
      </c>
      <c r="D265" s="6" t="s">
        <v>197</v>
      </c>
      <c r="E265" s="4">
        <v>30</v>
      </c>
      <c r="F265" s="6" t="s">
        <v>198</v>
      </c>
      <c r="G265" s="6" t="s">
        <v>474</v>
      </c>
      <c r="H265" s="4">
        <v>2021</v>
      </c>
      <c r="I265" s="4">
        <v>2</v>
      </c>
      <c r="J265" s="6" t="s">
        <v>469</v>
      </c>
      <c r="K265" s="4">
        <v>5</v>
      </c>
      <c r="L265" s="6" t="s">
        <v>475</v>
      </c>
      <c r="M265" s="6" t="s">
        <v>476</v>
      </c>
      <c r="N265" s="6" t="s">
        <v>410</v>
      </c>
      <c r="O265" s="4">
        <v>4</v>
      </c>
      <c r="P265" s="6" t="s">
        <v>472</v>
      </c>
      <c r="Q265" s="4">
        <v>11</v>
      </c>
      <c r="R265" s="6" t="s">
        <v>477</v>
      </c>
      <c r="S265" s="4" t="b">
        <v>0</v>
      </c>
      <c r="T265" s="56">
        <v>37.5</v>
      </c>
      <c r="U265" s="56">
        <v>0</v>
      </c>
      <c r="V265" s="38">
        <v>0</v>
      </c>
      <c r="W265" s="35">
        <v>0</v>
      </c>
      <c r="X265" s="42">
        <f>VLOOKUP(VW_PREMIO_IV[[#This Row],[TIPO]],$AL$5:$AM$16,2,0)</f>
        <v>4</v>
      </c>
      <c r="Y265" s="35" t="str">
        <f>IF(VW_PREMIO_IV[[#This Row],[EQUIPE]]="Gerentes",VLOOKUP(VW_PREMIO_IV[[#This Row],[COBERTURA]],VALORES_IV_GER[],VW_PREMIO_IV[[#This Row],[Col Valor]],1),"")</f>
        <v/>
      </c>
      <c r="Z265" s="35" t="str">
        <f>IF(VW_PREMIO_IV[[#This Row],[EQUIPE]]="Especialidade (ESP)",VLOOKUP(VW_PREMIO_IV[[#This Row],[COBERTURA]],VALORES_IV_ESP[],VW_PREMIO_IV[[#This Row],[Col Valor]],1),"")</f>
        <v/>
      </c>
      <c r="AA265" s="35" t="str">
        <f>IF(VW_PREMIO_IV[[#This Row],[EQUIPE]]="Hospitalar (HSP)",VLOOKUP(VW_PREMIO_IV[[#This Row],[COBERTURA]],VALORES_IV_HSP[],VW_PREMIO_IV[[#This Row],[Col Valor]],1),"")</f>
        <v/>
      </c>
      <c r="AB265" s="35">
        <f>IF(VW_PREMIO_IV[[#This Row],[EQUIPE]]="Misto (EMH)",VLOOKUP(VW_PREMIO_IV[[#This Row],[COBERTURA]],VALORES_IV_EMH[],VW_PREMIO_IV[[#This Row],[Col Valor]],1),"")</f>
        <v>0</v>
      </c>
      <c r="AC265" s="35">
        <f>VW_PREMIO_IV[[#This Row],[PREMIO]]-SUM(VW_PREMIO_IV[[#This Row],[Check Gerente]:[Check EMH]])</f>
        <v>0</v>
      </c>
    </row>
    <row r="266" spans="1:29" x14ac:dyDescent="0.25">
      <c r="A266" s="6" t="s">
        <v>370</v>
      </c>
      <c r="B266" s="6" t="s">
        <v>315</v>
      </c>
      <c r="C266" s="6" t="s">
        <v>30</v>
      </c>
      <c r="D266" s="6" t="s">
        <v>203</v>
      </c>
      <c r="E266" s="4">
        <v>10</v>
      </c>
      <c r="F266" s="6" t="s">
        <v>196</v>
      </c>
      <c r="G266" s="6" t="s">
        <v>474</v>
      </c>
      <c r="H266" s="4">
        <v>2021</v>
      </c>
      <c r="I266" s="4">
        <v>2</v>
      </c>
      <c r="J266" s="6" t="s">
        <v>469</v>
      </c>
      <c r="K266" s="4">
        <v>5</v>
      </c>
      <c r="L266" s="6" t="s">
        <v>475</v>
      </c>
      <c r="M266" s="6" t="s">
        <v>476</v>
      </c>
      <c r="N266" s="6" t="s">
        <v>410</v>
      </c>
      <c r="O266" s="4">
        <v>4</v>
      </c>
      <c r="P266" s="6" t="s">
        <v>472</v>
      </c>
      <c r="Q266" s="4">
        <v>11</v>
      </c>
      <c r="R266" s="6" t="s">
        <v>477</v>
      </c>
      <c r="S266" s="4" t="b">
        <v>0</v>
      </c>
      <c r="T266" s="56">
        <v>37.5</v>
      </c>
      <c r="U266" s="56">
        <v>10</v>
      </c>
      <c r="V266" s="38">
        <v>0.26700000000000002</v>
      </c>
      <c r="W266" s="35">
        <v>0</v>
      </c>
      <c r="X266" s="42">
        <f>VLOOKUP(VW_PREMIO_IV[[#This Row],[TIPO]],$AL$5:$AM$16,2,0)</f>
        <v>4</v>
      </c>
      <c r="Y266" s="35" t="str">
        <f>IF(VW_PREMIO_IV[[#This Row],[EQUIPE]]="Gerentes",VLOOKUP(VW_PREMIO_IV[[#This Row],[COBERTURA]],VALORES_IV_GER[],VW_PREMIO_IV[[#This Row],[Col Valor]],1),"")</f>
        <v/>
      </c>
      <c r="Z266" s="35">
        <f>IF(VW_PREMIO_IV[[#This Row],[EQUIPE]]="Especialidade (ESP)",VLOOKUP(VW_PREMIO_IV[[#This Row],[COBERTURA]],VALORES_IV_ESP[],VW_PREMIO_IV[[#This Row],[Col Valor]],1),"")</f>
        <v>0</v>
      </c>
      <c r="AA266" s="35" t="str">
        <f>IF(VW_PREMIO_IV[[#This Row],[EQUIPE]]="Hospitalar (HSP)",VLOOKUP(VW_PREMIO_IV[[#This Row],[COBERTURA]],VALORES_IV_HSP[],VW_PREMIO_IV[[#This Row],[Col Valor]],1),"")</f>
        <v/>
      </c>
      <c r="AB266" s="35" t="str">
        <f>IF(VW_PREMIO_IV[[#This Row],[EQUIPE]]="Misto (EMH)",VLOOKUP(VW_PREMIO_IV[[#This Row],[COBERTURA]],VALORES_IV_EMH[],VW_PREMIO_IV[[#This Row],[Col Valor]],1),"")</f>
        <v/>
      </c>
      <c r="AC266" s="35">
        <f>VW_PREMIO_IV[[#This Row],[PREMIO]]-SUM(VW_PREMIO_IV[[#This Row],[Check Gerente]:[Check EMH]])</f>
        <v>0</v>
      </c>
    </row>
    <row r="267" spans="1:29" x14ac:dyDescent="0.25">
      <c r="A267" s="6" t="s">
        <v>370</v>
      </c>
      <c r="B267" s="6" t="s">
        <v>315</v>
      </c>
      <c r="C267" s="6" t="s">
        <v>15</v>
      </c>
      <c r="D267" s="6" t="s">
        <v>205</v>
      </c>
      <c r="E267" s="4">
        <v>30</v>
      </c>
      <c r="F267" s="6" t="s">
        <v>198</v>
      </c>
      <c r="G267" s="6" t="s">
        <v>474</v>
      </c>
      <c r="H267" s="4">
        <v>2021</v>
      </c>
      <c r="I267" s="4">
        <v>2</v>
      </c>
      <c r="J267" s="6" t="s">
        <v>469</v>
      </c>
      <c r="K267" s="4">
        <v>5</v>
      </c>
      <c r="L267" s="6" t="s">
        <v>475</v>
      </c>
      <c r="M267" s="6" t="s">
        <v>476</v>
      </c>
      <c r="N267" s="6" t="s">
        <v>410</v>
      </c>
      <c r="O267" s="4">
        <v>4</v>
      </c>
      <c r="P267" s="6" t="s">
        <v>472</v>
      </c>
      <c r="Q267" s="4">
        <v>11</v>
      </c>
      <c r="R267" s="6" t="s">
        <v>477</v>
      </c>
      <c r="S267" s="4" t="b">
        <v>0</v>
      </c>
      <c r="T267" s="56">
        <v>37.5</v>
      </c>
      <c r="U267" s="56">
        <v>0</v>
      </c>
      <c r="V267" s="38">
        <v>0</v>
      </c>
      <c r="W267" s="35">
        <v>0</v>
      </c>
      <c r="X267" s="42">
        <f>VLOOKUP(VW_PREMIO_IV[[#This Row],[TIPO]],$AL$5:$AM$16,2,0)</f>
        <v>4</v>
      </c>
      <c r="Y267" s="35" t="str">
        <f>IF(VW_PREMIO_IV[[#This Row],[EQUIPE]]="Gerentes",VLOOKUP(VW_PREMIO_IV[[#This Row],[COBERTURA]],VALORES_IV_GER[],VW_PREMIO_IV[[#This Row],[Col Valor]],1),"")</f>
        <v/>
      </c>
      <c r="Z267" s="35" t="str">
        <f>IF(VW_PREMIO_IV[[#This Row],[EQUIPE]]="Especialidade (ESP)",VLOOKUP(VW_PREMIO_IV[[#This Row],[COBERTURA]],VALORES_IV_ESP[],VW_PREMIO_IV[[#This Row],[Col Valor]],1),"")</f>
        <v/>
      </c>
      <c r="AA267" s="35" t="str">
        <f>IF(VW_PREMIO_IV[[#This Row],[EQUIPE]]="Hospitalar (HSP)",VLOOKUP(VW_PREMIO_IV[[#This Row],[COBERTURA]],VALORES_IV_HSP[],VW_PREMIO_IV[[#This Row],[Col Valor]],1),"")</f>
        <v/>
      </c>
      <c r="AB267" s="35">
        <f>IF(VW_PREMIO_IV[[#This Row],[EQUIPE]]="Misto (EMH)",VLOOKUP(VW_PREMIO_IV[[#This Row],[COBERTURA]],VALORES_IV_EMH[],VW_PREMIO_IV[[#This Row],[Col Valor]],1),"")</f>
        <v>0</v>
      </c>
      <c r="AC267" s="35">
        <f>VW_PREMIO_IV[[#This Row],[PREMIO]]-SUM(VW_PREMIO_IV[[#This Row],[Check Gerente]:[Check EMH]])</f>
        <v>0</v>
      </c>
    </row>
    <row r="268" spans="1:29" x14ac:dyDescent="0.25">
      <c r="A268" s="6" t="s">
        <v>370</v>
      </c>
      <c r="B268" s="6" t="s">
        <v>315</v>
      </c>
      <c r="C268" s="6" t="s">
        <v>31</v>
      </c>
      <c r="D268" s="6" t="s">
        <v>206</v>
      </c>
      <c r="E268" s="4">
        <v>10</v>
      </c>
      <c r="F268" s="6" t="s">
        <v>196</v>
      </c>
      <c r="G268" s="6" t="s">
        <v>474</v>
      </c>
      <c r="H268" s="4">
        <v>2021</v>
      </c>
      <c r="I268" s="4">
        <v>2</v>
      </c>
      <c r="J268" s="6" t="s">
        <v>469</v>
      </c>
      <c r="K268" s="4">
        <v>5</v>
      </c>
      <c r="L268" s="6" t="s">
        <v>475</v>
      </c>
      <c r="M268" s="6" t="s">
        <v>476</v>
      </c>
      <c r="N268" s="6" t="s">
        <v>410</v>
      </c>
      <c r="O268" s="4">
        <v>4</v>
      </c>
      <c r="P268" s="6" t="s">
        <v>472</v>
      </c>
      <c r="Q268" s="4">
        <v>11</v>
      </c>
      <c r="R268" s="6" t="s">
        <v>477</v>
      </c>
      <c r="S268" s="4" t="b">
        <v>0</v>
      </c>
      <c r="T268" s="56">
        <v>75</v>
      </c>
      <c r="U268" s="56">
        <v>0</v>
      </c>
      <c r="V268" s="38">
        <v>0</v>
      </c>
      <c r="W268" s="35">
        <v>0</v>
      </c>
      <c r="X268" s="42">
        <f>VLOOKUP(VW_PREMIO_IV[[#This Row],[TIPO]],$AL$5:$AM$16,2,0)</f>
        <v>4</v>
      </c>
      <c r="Y268" s="35" t="str">
        <f>IF(VW_PREMIO_IV[[#This Row],[EQUIPE]]="Gerentes",VLOOKUP(VW_PREMIO_IV[[#This Row],[COBERTURA]],VALORES_IV_GER[],VW_PREMIO_IV[[#This Row],[Col Valor]],1),"")</f>
        <v/>
      </c>
      <c r="Z268" s="35">
        <f>IF(VW_PREMIO_IV[[#This Row],[EQUIPE]]="Especialidade (ESP)",VLOOKUP(VW_PREMIO_IV[[#This Row],[COBERTURA]],VALORES_IV_ESP[],VW_PREMIO_IV[[#This Row],[Col Valor]],1),"")</f>
        <v>0</v>
      </c>
      <c r="AA268" s="35" t="str">
        <f>IF(VW_PREMIO_IV[[#This Row],[EQUIPE]]="Hospitalar (HSP)",VLOOKUP(VW_PREMIO_IV[[#This Row],[COBERTURA]],VALORES_IV_HSP[],VW_PREMIO_IV[[#This Row],[Col Valor]],1),"")</f>
        <v/>
      </c>
      <c r="AB268" s="35" t="str">
        <f>IF(VW_PREMIO_IV[[#This Row],[EQUIPE]]="Misto (EMH)",VLOOKUP(VW_PREMIO_IV[[#This Row],[COBERTURA]],VALORES_IV_EMH[],VW_PREMIO_IV[[#This Row],[Col Valor]],1),"")</f>
        <v/>
      </c>
      <c r="AC268" s="35">
        <f>VW_PREMIO_IV[[#This Row],[PREMIO]]-SUM(VW_PREMIO_IV[[#This Row],[Check Gerente]:[Check EMH]])</f>
        <v>0</v>
      </c>
    </row>
    <row r="269" spans="1:29" x14ac:dyDescent="0.25">
      <c r="A269" s="6" t="s">
        <v>370</v>
      </c>
      <c r="B269" s="6" t="s">
        <v>315</v>
      </c>
      <c r="C269" s="6" t="s">
        <v>32</v>
      </c>
      <c r="D269" s="6" t="s">
        <v>215</v>
      </c>
      <c r="E269" s="4">
        <v>10</v>
      </c>
      <c r="F269" s="6" t="s">
        <v>196</v>
      </c>
      <c r="G269" s="6" t="s">
        <v>474</v>
      </c>
      <c r="H269" s="4">
        <v>2021</v>
      </c>
      <c r="I269" s="4">
        <v>2</v>
      </c>
      <c r="J269" s="6" t="s">
        <v>469</v>
      </c>
      <c r="K269" s="4">
        <v>5</v>
      </c>
      <c r="L269" s="6" t="s">
        <v>475</v>
      </c>
      <c r="M269" s="6" t="s">
        <v>476</v>
      </c>
      <c r="N269" s="6" t="s">
        <v>410</v>
      </c>
      <c r="O269" s="4">
        <v>4</v>
      </c>
      <c r="P269" s="6" t="s">
        <v>472</v>
      </c>
      <c r="Q269" s="4">
        <v>11</v>
      </c>
      <c r="R269" s="6" t="s">
        <v>477</v>
      </c>
      <c r="S269" s="4" t="b">
        <v>0</v>
      </c>
      <c r="T269" s="56">
        <v>300</v>
      </c>
      <c r="U269" s="56">
        <v>0</v>
      </c>
      <c r="V269" s="38">
        <v>0</v>
      </c>
      <c r="W269" s="35">
        <v>0</v>
      </c>
      <c r="X269" s="42">
        <f>VLOOKUP(VW_PREMIO_IV[[#This Row],[TIPO]],$AL$5:$AM$16,2,0)</f>
        <v>4</v>
      </c>
      <c r="Y269" s="35" t="str">
        <f>IF(VW_PREMIO_IV[[#This Row],[EQUIPE]]="Gerentes",VLOOKUP(VW_PREMIO_IV[[#This Row],[COBERTURA]],VALORES_IV_GER[],VW_PREMIO_IV[[#This Row],[Col Valor]],1),"")</f>
        <v/>
      </c>
      <c r="Z269" s="35">
        <f>IF(VW_PREMIO_IV[[#This Row],[EQUIPE]]="Especialidade (ESP)",VLOOKUP(VW_PREMIO_IV[[#This Row],[COBERTURA]],VALORES_IV_ESP[],VW_PREMIO_IV[[#This Row],[Col Valor]],1),"")</f>
        <v>0</v>
      </c>
      <c r="AA269" s="35" t="str">
        <f>IF(VW_PREMIO_IV[[#This Row],[EQUIPE]]="Hospitalar (HSP)",VLOOKUP(VW_PREMIO_IV[[#This Row],[COBERTURA]],VALORES_IV_HSP[],VW_PREMIO_IV[[#This Row],[Col Valor]],1),"")</f>
        <v/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0</v>
      </c>
    </row>
    <row r="270" spans="1:29" x14ac:dyDescent="0.25">
      <c r="A270" s="6" t="s">
        <v>370</v>
      </c>
      <c r="B270" s="6" t="s">
        <v>315</v>
      </c>
      <c r="C270" s="6" t="s">
        <v>33</v>
      </c>
      <c r="D270" s="6" t="s">
        <v>290</v>
      </c>
      <c r="E270" s="4">
        <v>10</v>
      </c>
      <c r="F270" s="6" t="s">
        <v>196</v>
      </c>
      <c r="G270" s="6" t="s">
        <v>474</v>
      </c>
      <c r="H270" s="4">
        <v>2021</v>
      </c>
      <c r="I270" s="4">
        <v>2</v>
      </c>
      <c r="J270" s="6" t="s">
        <v>469</v>
      </c>
      <c r="K270" s="4">
        <v>5</v>
      </c>
      <c r="L270" s="6" t="s">
        <v>475</v>
      </c>
      <c r="M270" s="6" t="s">
        <v>476</v>
      </c>
      <c r="N270" s="6" t="s">
        <v>410</v>
      </c>
      <c r="O270" s="4">
        <v>4</v>
      </c>
      <c r="P270" s="6" t="s">
        <v>472</v>
      </c>
      <c r="Q270" s="4">
        <v>11</v>
      </c>
      <c r="R270" s="6" t="s">
        <v>477</v>
      </c>
      <c r="S270" s="4" t="b">
        <v>0</v>
      </c>
      <c r="T270" s="56">
        <v>187.5</v>
      </c>
      <c r="U270" s="56">
        <v>144</v>
      </c>
      <c r="V270" s="38">
        <v>0.76800000000000002</v>
      </c>
      <c r="W270" s="35">
        <v>0</v>
      </c>
      <c r="X270" s="42">
        <f>VLOOKUP(VW_PREMIO_IV[[#This Row],[TIPO]],$AL$5:$AM$16,2,0)</f>
        <v>4</v>
      </c>
      <c r="Y270" s="35" t="str">
        <f>IF(VW_PREMIO_IV[[#This Row],[EQUIPE]]="Gerentes",VLOOKUP(VW_PREMIO_IV[[#This Row],[COBERTURA]],VALORES_IV_GER[],VW_PREMIO_IV[[#This Row],[Col Valor]],1),"")</f>
        <v/>
      </c>
      <c r="Z270" s="35">
        <f>IF(VW_PREMIO_IV[[#This Row],[EQUIPE]]="Especialidade (ESP)",VLOOKUP(VW_PREMIO_IV[[#This Row],[COBERTURA]],VALORES_IV_ESP[],VW_PREMIO_IV[[#This Row],[Col Valor]],1),"")</f>
        <v>0</v>
      </c>
      <c r="AA270" s="35" t="str">
        <f>IF(VW_PREMIO_IV[[#This Row],[EQUIPE]]="Hospitalar (HSP)",VLOOKUP(VW_PREMIO_IV[[#This Row],[COBERTURA]],VALORES_IV_HSP[],VW_PREMIO_IV[[#This Row],[Col Valor]],1),"")</f>
        <v/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0</v>
      </c>
    </row>
    <row r="271" spans="1:29" x14ac:dyDescent="0.25">
      <c r="A271" s="6" t="s">
        <v>370</v>
      </c>
      <c r="B271" s="6" t="s">
        <v>315</v>
      </c>
      <c r="C271" s="6" t="s">
        <v>25</v>
      </c>
      <c r="D271" s="6" t="s">
        <v>291</v>
      </c>
      <c r="E271" s="4">
        <v>30</v>
      </c>
      <c r="F271" s="6" t="s">
        <v>198</v>
      </c>
      <c r="G271" s="6" t="s">
        <v>474</v>
      </c>
      <c r="H271" s="4">
        <v>2021</v>
      </c>
      <c r="I271" s="4">
        <v>2</v>
      </c>
      <c r="J271" s="6" t="s">
        <v>469</v>
      </c>
      <c r="K271" s="4">
        <v>5</v>
      </c>
      <c r="L271" s="6" t="s">
        <v>475</v>
      </c>
      <c r="M271" s="6" t="s">
        <v>476</v>
      </c>
      <c r="N271" s="6" t="s">
        <v>410</v>
      </c>
      <c r="O271" s="4">
        <v>4</v>
      </c>
      <c r="P271" s="6" t="s">
        <v>472</v>
      </c>
      <c r="Q271" s="4">
        <v>11</v>
      </c>
      <c r="R271" s="6" t="s">
        <v>477</v>
      </c>
      <c r="S271" s="4" t="b">
        <v>0</v>
      </c>
      <c r="T271" s="56">
        <v>37.5</v>
      </c>
      <c r="U271" s="56">
        <v>0</v>
      </c>
      <c r="V271" s="38">
        <v>0</v>
      </c>
      <c r="W271" s="35">
        <v>0</v>
      </c>
      <c r="X271" s="42">
        <f>VLOOKUP(VW_PREMIO_IV[[#This Row],[TIPO]],$AL$5:$AM$16,2,0)</f>
        <v>4</v>
      </c>
      <c r="Y271" s="35" t="str">
        <f>IF(VW_PREMIO_IV[[#This Row],[EQUIPE]]="Gerentes",VLOOKUP(VW_PREMIO_IV[[#This Row],[COBERTURA]],VALORES_IV_GER[],VW_PREMIO_IV[[#This Row],[Col Valor]],1),"")</f>
        <v/>
      </c>
      <c r="Z271" s="35" t="str">
        <f>IF(VW_PREMIO_IV[[#This Row],[EQUIPE]]="Especialidade (ESP)",VLOOKUP(VW_PREMIO_IV[[#This Row],[COBERTURA]],VALORES_IV_ESP[],VW_PREMIO_IV[[#This Row],[Col Valor]],1),"")</f>
        <v/>
      </c>
      <c r="AA271" s="35" t="str">
        <f>IF(VW_PREMIO_IV[[#This Row],[EQUIPE]]="Hospitalar (HSP)",VLOOKUP(VW_PREMIO_IV[[#This Row],[COBERTURA]],VALORES_IV_HSP[],VW_PREMIO_IV[[#This Row],[Col Valor]],1),"")</f>
        <v/>
      </c>
      <c r="AB271" s="35">
        <f>IF(VW_PREMIO_IV[[#This Row],[EQUIPE]]="Misto (EMH)",VLOOKUP(VW_PREMIO_IV[[#This Row],[COBERTURA]],VALORES_IV_EMH[],VW_PREMIO_IV[[#This Row],[Col Valor]],1),"")</f>
        <v>0</v>
      </c>
      <c r="AC271" s="35">
        <f>VW_PREMIO_IV[[#This Row],[PREMIO]]-SUM(VW_PREMIO_IV[[#This Row],[Check Gerente]:[Check EMH]])</f>
        <v>0</v>
      </c>
    </row>
    <row r="272" spans="1:29" x14ac:dyDescent="0.25">
      <c r="A272" s="6" t="s">
        <v>368</v>
      </c>
      <c r="B272" s="6" t="s">
        <v>319</v>
      </c>
      <c r="C272" s="6" t="s">
        <v>12</v>
      </c>
      <c r="D272" s="6" t="s">
        <v>193</v>
      </c>
      <c r="E272" s="4">
        <v>0</v>
      </c>
      <c r="F272" s="6" t="s">
        <v>369</v>
      </c>
      <c r="G272" s="6" t="s">
        <v>478</v>
      </c>
      <c r="H272" s="4">
        <v>2021</v>
      </c>
      <c r="I272" s="4">
        <v>2</v>
      </c>
      <c r="J272" s="6" t="s">
        <v>469</v>
      </c>
      <c r="K272" s="4">
        <v>6</v>
      </c>
      <c r="L272" s="6" t="s">
        <v>479</v>
      </c>
      <c r="M272" s="6" t="s">
        <v>480</v>
      </c>
      <c r="N272" s="6" t="s">
        <v>410</v>
      </c>
      <c r="O272" s="4">
        <v>4</v>
      </c>
      <c r="P272" s="6" t="s">
        <v>472</v>
      </c>
      <c r="Q272" s="4">
        <v>12</v>
      </c>
      <c r="R272" s="6" t="s">
        <v>481</v>
      </c>
      <c r="S272" s="4" t="b">
        <v>0</v>
      </c>
      <c r="T272" s="56">
        <v>3809418.24</v>
      </c>
      <c r="U272" s="56">
        <v>0</v>
      </c>
      <c r="V272" s="38">
        <v>0</v>
      </c>
      <c r="W272" s="35">
        <v>0</v>
      </c>
      <c r="X272" s="42">
        <f>VLOOKUP(VW_PREMIO_IV[[#This Row],[TIPO]],$AL$5:$AM$16,2,0)</f>
        <v>9</v>
      </c>
      <c r="Y272" s="35">
        <f>IF(VW_PREMIO_IV[[#This Row],[EQUIPE]]="Gerentes",VLOOKUP(VW_PREMIO_IV[[#This Row],[COBERTURA]],VALORES_IV_GER[],VW_PREMIO_IV[[#This Row],[Col Valor]],1),"")</f>
        <v>0</v>
      </c>
      <c r="Z272" s="35" t="str">
        <f>IF(VW_PREMIO_IV[[#This Row],[EQUIPE]]="Especialidade (ESP)",VLOOKUP(VW_PREMIO_IV[[#This Row],[COBERTURA]],VALORES_IV_ESP[],VW_PREMIO_IV[[#This Row],[Col Valor]],1),"")</f>
        <v/>
      </c>
      <c r="AA272" s="35" t="str">
        <f>IF(VW_PREMIO_IV[[#This Row],[EQUIPE]]="Hospitalar (HSP)",VLOOKUP(VW_PREMIO_IV[[#This Row],[COBERTURA]],VALORES_IV_HSP[],VW_PREMIO_IV[[#This Row],[Col Valor]],1),"")</f>
        <v/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0</v>
      </c>
    </row>
    <row r="273" spans="1:29" x14ac:dyDescent="0.25">
      <c r="A273" s="6" t="s">
        <v>368</v>
      </c>
      <c r="B273" s="6" t="s">
        <v>319</v>
      </c>
      <c r="C273" s="6" t="s">
        <v>17</v>
      </c>
      <c r="D273" s="6" t="s">
        <v>208</v>
      </c>
      <c r="E273" s="4">
        <v>0</v>
      </c>
      <c r="F273" s="6" t="s">
        <v>369</v>
      </c>
      <c r="G273" s="6" t="s">
        <v>478</v>
      </c>
      <c r="H273" s="4">
        <v>2021</v>
      </c>
      <c r="I273" s="4">
        <v>2</v>
      </c>
      <c r="J273" s="6" t="s">
        <v>469</v>
      </c>
      <c r="K273" s="4">
        <v>6</v>
      </c>
      <c r="L273" s="6" t="s">
        <v>479</v>
      </c>
      <c r="M273" s="6" t="s">
        <v>480</v>
      </c>
      <c r="N273" s="6" t="s">
        <v>410</v>
      </c>
      <c r="O273" s="4">
        <v>4</v>
      </c>
      <c r="P273" s="6" t="s">
        <v>472</v>
      </c>
      <c r="Q273" s="4">
        <v>12</v>
      </c>
      <c r="R273" s="6" t="s">
        <v>481</v>
      </c>
      <c r="S273" s="4" t="b">
        <v>0</v>
      </c>
      <c r="T273" s="56">
        <v>3809418.24</v>
      </c>
      <c r="U273" s="56">
        <v>0</v>
      </c>
      <c r="V273" s="38">
        <v>0</v>
      </c>
      <c r="W273" s="35">
        <v>0</v>
      </c>
      <c r="X273" s="42">
        <f>VLOOKUP(VW_PREMIO_IV[[#This Row],[TIPO]],$AL$5:$AM$16,2,0)</f>
        <v>9</v>
      </c>
      <c r="Y273" s="35">
        <f>IF(VW_PREMIO_IV[[#This Row],[EQUIPE]]="Gerentes",VLOOKUP(VW_PREMIO_IV[[#This Row],[COBERTURA]],VALORES_IV_GER[],VW_PREMIO_IV[[#This Row],[Col Valor]],1),"")</f>
        <v>0</v>
      </c>
      <c r="Z273" s="35" t="str">
        <f>IF(VW_PREMIO_IV[[#This Row],[EQUIPE]]="Especialidade (ESP)",VLOOKUP(VW_PREMIO_IV[[#This Row],[COBERTURA]],VALORES_IV_ESP[],VW_PREMIO_IV[[#This Row],[Col Valor]],1),"")</f>
        <v/>
      </c>
      <c r="AA273" s="35" t="str">
        <f>IF(VW_PREMIO_IV[[#This Row],[EQUIPE]]="Hospitalar (HSP)",VLOOKUP(VW_PREMIO_IV[[#This Row],[COBERTURA]],VALORES_IV_HSP[],VW_PREMIO_IV[[#This Row],[Col Valor]],1),"")</f>
        <v/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0</v>
      </c>
    </row>
    <row r="274" spans="1:29" x14ac:dyDescent="0.25">
      <c r="A274" s="6" t="s">
        <v>368</v>
      </c>
      <c r="B274" s="6" t="s">
        <v>319</v>
      </c>
      <c r="C274" s="6" t="s">
        <v>10</v>
      </c>
      <c r="D274" s="6" t="s">
        <v>190</v>
      </c>
      <c r="E274" s="4">
        <v>0</v>
      </c>
      <c r="F274" s="6" t="s">
        <v>369</v>
      </c>
      <c r="G274" s="6" t="s">
        <v>478</v>
      </c>
      <c r="H274" s="4">
        <v>2021</v>
      </c>
      <c r="I274" s="4">
        <v>2</v>
      </c>
      <c r="J274" s="6" t="s">
        <v>469</v>
      </c>
      <c r="K274" s="4">
        <v>6</v>
      </c>
      <c r="L274" s="6" t="s">
        <v>479</v>
      </c>
      <c r="M274" s="6" t="s">
        <v>480</v>
      </c>
      <c r="N274" s="6" t="s">
        <v>410</v>
      </c>
      <c r="O274" s="4">
        <v>4</v>
      </c>
      <c r="P274" s="6" t="s">
        <v>472</v>
      </c>
      <c r="Q274" s="4">
        <v>12</v>
      </c>
      <c r="R274" s="6" t="s">
        <v>481</v>
      </c>
      <c r="S274" s="4" t="b">
        <v>0</v>
      </c>
      <c r="T274" s="56">
        <v>3809418.24</v>
      </c>
      <c r="U274" s="56">
        <v>0</v>
      </c>
      <c r="V274" s="38">
        <v>0</v>
      </c>
      <c r="W274" s="35">
        <v>0</v>
      </c>
      <c r="X274" s="42">
        <f>VLOOKUP(VW_PREMIO_IV[[#This Row],[TIPO]],$AL$5:$AM$16,2,0)</f>
        <v>9</v>
      </c>
      <c r="Y274" s="35">
        <f>IF(VW_PREMIO_IV[[#This Row],[EQUIPE]]="Gerentes",VLOOKUP(VW_PREMIO_IV[[#This Row],[COBERTURA]],VALORES_IV_GER[],VW_PREMIO_IV[[#This Row],[Col Valor]],1),"")</f>
        <v>0</v>
      </c>
      <c r="Z274" s="35" t="str">
        <f>IF(VW_PREMIO_IV[[#This Row],[EQUIPE]]="Especialidade (ESP)",VLOOKUP(VW_PREMIO_IV[[#This Row],[COBERTURA]],VALORES_IV_ESP[],VW_PREMIO_IV[[#This Row],[Col Valor]],1),"")</f>
        <v/>
      </c>
      <c r="AA274" s="35" t="str">
        <f>IF(VW_PREMIO_IV[[#This Row],[EQUIPE]]="Hospitalar (HSP)",VLOOKUP(VW_PREMIO_IV[[#This Row],[COBERTURA]],VALORES_IV_HSP[],VW_PREMIO_IV[[#This Row],[Col Valor]],1),"")</f>
        <v/>
      </c>
      <c r="AB274" s="35" t="str">
        <f>IF(VW_PREMIO_IV[[#This Row],[EQUIPE]]="Misto (EMH)",VLOOKUP(VW_PREMIO_IV[[#This Row],[COBERTURA]],VALORES_IV_EMH[],VW_PREMIO_IV[[#This Row],[Col Valor]],1),"")</f>
        <v/>
      </c>
      <c r="AC274" s="35">
        <f>VW_PREMIO_IV[[#This Row],[PREMIO]]-SUM(VW_PREMIO_IV[[#This Row],[Check Gerente]:[Check EMH]])</f>
        <v>0</v>
      </c>
    </row>
    <row r="275" spans="1:29" x14ac:dyDescent="0.25">
      <c r="A275" s="6" t="s">
        <v>368</v>
      </c>
      <c r="B275" s="6" t="s">
        <v>318</v>
      </c>
      <c r="C275" s="6" t="s">
        <v>12</v>
      </c>
      <c r="D275" s="6" t="s">
        <v>193</v>
      </c>
      <c r="E275" s="4">
        <v>0</v>
      </c>
      <c r="F275" s="6" t="s">
        <v>369</v>
      </c>
      <c r="G275" s="6" t="s">
        <v>478</v>
      </c>
      <c r="H275" s="4">
        <v>2021</v>
      </c>
      <c r="I275" s="4">
        <v>2</v>
      </c>
      <c r="J275" s="6" t="s">
        <v>469</v>
      </c>
      <c r="K275" s="4">
        <v>6</v>
      </c>
      <c r="L275" s="6" t="s">
        <v>479</v>
      </c>
      <c r="M275" s="6" t="s">
        <v>480</v>
      </c>
      <c r="N275" s="6" t="s">
        <v>410</v>
      </c>
      <c r="O275" s="4">
        <v>4</v>
      </c>
      <c r="P275" s="6" t="s">
        <v>472</v>
      </c>
      <c r="Q275" s="4">
        <v>12</v>
      </c>
      <c r="R275" s="6" t="s">
        <v>481</v>
      </c>
      <c r="S275" s="4" t="b">
        <v>0</v>
      </c>
      <c r="T275" s="56">
        <v>3790857.41</v>
      </c>
      <c r="U275" s="56">
        <v>0</v>
      </c>
      <c r="V275" s="38">
        <v>0</v>
      </c>
      <c r="W275" s="35">
        <v>0</v>
      </c>
      <c r="X275" s="42">
        <f>VLOOKUP(VW_PREMIO_IV[[#This Row],[TIPO]],$AL$5:$AM$16,2,0)</f>
        <v>11</v>
      </c>
      <c r="Y275" s="35">
        <f>IF(VW_PREMIO_IV[[#This Row],[EQUIPE]]="Gerentes",VLOOKUP(VW_PREMIO_IV[[#This Row],[COBERTURA]],VALORES_IV_GER[],VW_PREMIO_IV[[#This Row],[Col Valor]],1),"")</f>
        <v>0</v>
      </c>
      <c r="Z275" s="35" t="str">
        <f>IF(VW_PREMIO_IV[[#This Row],[EQUIPE]]="Especialidade (ESP)",VLOOKUP(VW_PREMIO_IV[[#This Row],[COBERTURA]],VALORES_IV_ESP[],VW_PREMIO_IV[[#This Row],[Col Valor]],1),"")</f>
        <v/>
      </c>
      <c r="AA275" s="35" t="str">
        <f>IF(VW_PREMIO_IV[[#This Row],[EQUIPE]]="Hospitalar (HSP)",VLOOKUP(VW_PREMIO_IV[[#This Row],[COBERTURA]],VALORES_IV_HSP[],VW_PREMIO_IV[[#This Row],[Col Valor]],1),"")</f>
        <v/>
      </c>
      <c r="AB275" s="35" t="str">
        <f>IF(VW_PREMIO_IV[[#This Row],[EQUIPE]]="Misto (EMH)",VLOOKUP(VW_PREMIO_IV[[#This Row],[COBERTURA]],VALORES_IV_EMH[],VW_PREMIO_IV[[#This Row],[Col Valor]],1),"")</f>
        <v/>
      </c>
      <c r="AC275" s="35">
        <f>VW_PREMIO_IV[[#This Row],[PREMIO]]-SUM(VW_PREMIO_IV[[#This Row],[Check Gerente]:[Check EMH]])</f>
        <v>0</v>
      </c>
    </row>
    <row r="276" spans="1:29" x14ac:dyDescent="0.25">
      <c r="A276" s="6" t="s">
        <v>368</v>
      </c>
      <c r="B276" s="6" t="s">
        <v>318</v>
      </c>
      <c r="C276" s="6" t="s">
        <v>17</v>
      </c>
      <c r="D276" s="6" t="s">
        <v>208</v>
      </c>
      <c r="E276" s="4">
        <v>0</v>
      </c>
      <c r="F276" s="6" t="s">
        <v>369</v>
      </c>
      <c r="G276" s="6" t="s">
        <v>478</v>
      </c>
      <c r="H276" s="4">
        <v>2021</v>
      </c>
      <c r="I276" s="4">
        <v>2</v>
      </c>
      <c r="J276" s="6" t="s">
        <v>469</v>
      </c>
      <c r="K276" s="4">
        <v>6</v>
      </c>
      <c r="L276" s="6" t="s">
        <v>479</v>
      </c>
      <c r="M276" s="6" t="s">
        <v>480</v>
      </c>
      <c r="N276" s="6" t="s">
        <v>410</v>
      </c>
      <c r="O276" s="4">
        <v>4</v>
      </c>
      <c r="P276" s="6" t="s">
        <v>472</v>
      </c>
      <c r="Q276" s="4">
        <v>12</v>
      </c>
      <c r="R276" s="6" t="s">
        <v>481</v>
      </c>
      <c r="S276" s="4" t="b">
        <v>0</v>
      </c>
      <c r="T276" s="56">
        <v>3790857.41</v>
      </c>
      <c r="U276" s="56">
        <v>0</v>
      </c>
      <c r="V276" s="38">
        <v>0</v>
      </c>
      <c r="W276" s="35">
        <v>0</v>
      </c>
      <c r="X276" s="42">
        <f>VLOOKUP(VW_PREMIO_IV[[#This Row],[TIPO]],$AL$5:$AM$16,2,0)</f>
        <v>11</v>
      </c>
      <c r="Y276" s="35">
        <f>IF(VW_PREMIO_IV[[#This Row],[EQUIPE]]="Gerentes",VLOOKUP(VW_PREMIO_IV[[#This Row],[COBERTURA]],VALORES_IV_GER[],VW_PREMIO_IV[[#This Row],[Col Valor]],1),"")</f>
        <v>0</v>
      </c>
      <c r="Z276" s="35" t="str">
        <f>IF(VW_PREMIO_IV[[#This Row],[EQUIPE]]="Especialidade (ESP)",VLOOKUP(VW_PREMIO_IV[[#This Row],[COBERTURA]],VALORES_IV_ESP[],VW_PREMIO_IV[[#This Row],[Col Valor]],1),"")</f>
        <v/>
      </c>
      <c r="AA276" s="35" t="str">
        <f>IF(VW_PREMIO_IV[[#This Row],[EQUIPE]]="Hospitalar (HSP)",VLOOKUP(VW_PREMIO_IV[[#This Row],[COBERTURA]],VALORES_IV_HSP[],VW_PREMIO_IV[[#This Row],[Col Valor]],1),"")</f>
        <v/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x14ac:dyDescent="0.25">
      <c r="A277" s="6" t="s">
        <v>368</v>
      </c>
      <c r="B277" s="6" t="s">
        <v>318</v>
      </c>
      <c r="C277" s="6" t="s">
        <v>10</v>
      </c>
      <c r="D277" s="6" t="s">
        <v>190</v>
      </c>
      <c r="E277" s="4">
        <v>0</v>
      </c>
      <c r="F277" s="6" t="s">
        <v>369</v>
      </c>
      <c r="G277" s="6" t="s">
        <v>478</v>
      </c>
      <c r="H277" s="4">
        <v>2021</v>
      </c>
      <c r="I277" s="4">
        <v>2</v>
      </c>
      <c r="J277" s="6" t="s">
        <v>469</v>
      </c>
      <c r="K277" s="4">
        <v>6</v>
      </c>
      <c r="L277" s="6" t="s">
        <v>479</v>
      </c>
      <c r="M277" s="6" t="s">
        <v>480</v>
      </c>
      <c r="N277" s="6" t="s">
        <v>410</v>
      </c>
      <c r="O277" s="4">
        <v>4</v>
      </c>
      <c r="P277" s="6" t="s">
        <v>472</v>
      </c>
      <c r="Q277" s="4">
        <v>12</v>
      </c>
      <c r="R277" s="6" t="s">
        <v>481</v>
      </c>
      <c r="S277" s="4" t="b">
        <v>0</v>
      </c>
      <c r="T277" s="56">
        <v>3790857.41</v>
      </c>
      <c r="U277" s="56">
        <v>0</v>
      </c>
      <c r="V277" s="38">
        <v>0</v>
      </c>
      <c r="W277" s="35">
        <v>0</v>
      </c>
      <c r="X277" s="42">
        <f>VLOOKUP(VW_PREMIO_IV[[#This Row],[TIPO]],$AL$5:$AM$16,2,0)</f>
        <v>11</v>
      </c>
      <c r="Y277" s="35">
        <f>IF(VW_PREMIO_IV[[#This Row],[EQUIPE]]="Gerentes",VLOOKUP(VW_PREMIO_IV[[#This Row],[COBERTURA]],VALORES_IV_GER[],VW_PREMIO_IV[[#This Row],[Col Valor]],1),"")</f>
        <v>0</v>
      </c>
      <c r="Z277" s="35" t="str">
        <f>IF(VW_PREMIO_IV[[#This Row],[EQUIPE]]="Especialidade (ESP)",VLOOKUP(VW_PREMIO_IV[[#This Row],[COBERTURA]],VALORES_IV_ESP[],VW_PREMIO_IV[[#This Row],[Col Valor]],1),"")</f>
        <v/>
      </c>
      <c r="AA277" s="35" t="str">
        <f>IF(VW_PREMIO_IV[[#This Row],[EQUIPE]]="Hospitalar (HSP)",VLOOKUP(VW_PREMIO_IV[[#This Row],[COBERTURA]],VALORES_IV_HSP[],VW_PREMIO_IV[[#This Row],[Col Valor]],1),"")</f>
        <v/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0</v>
      </c>
    </row>
    <row r="278" spans="1:29" x14ac:dyDescent="0.25">
      <c r="A278" s="6" t="s">
        <v>368</v>
      </c>
      <c r="B278" s="6" t="s">
        <v>317</v>
      </c>
      <c r="C278" s="6" t="s">
        <v>12</v>
      </c>
      <c r="D278" s="6" t="s">
        <v>193</v>
      </c>
      <c r="E278" s="4">
        <v>0</v>
      </c>
      <c r="F278" s="6" t="s">
        <v>369</v>
      </c>
      <c r="G278" s="6" t="s">
        <v>478</v>
      </c>
      <c r="H278" s="4">
        <v>2021</v>
      </c>
      <c r="I278" s="4">
        <v>2</v>
      </c>
      <c r="J278" s="6" t="s">
        <v>469</v>
      </c>
      <c r="K278" s="4">
        <v>6</v>
      </c>
      <c r="L278" s="6" t="s">
        <v>479</v>
      </c>
      <c r="M278" s="6" t="s">
        <v>480</v>
      </c>
      <c r="N278" s="6" t="s">
        <v>410</v>
      </c>
      <c r="O278" s="4">
        <v>4</v>
      </c>
      <c r="P278" s="6" t="s">
        <v>472</v>
      </c>
      <c r="Q278" s="4">
        <v>12</v>
      </c>
      <c r="R278" s="6" t="s">
        <v>481</v>
      </c>
      <c r="S278" s="4" t="b">
        <v>0</v>
      </c>
      <c r="T278" s="56">
        <v>2495633.7200000002</v>
      </c>
      <c r="U278" s="56">
        <v>0</v>
      </c>
      <c r="V278" s="38">
        <v>0</v>
      </c>
      <c r="W278" s="35">
        <v>0</v>
      </c>
      <c r="X278" s="42">
        <f>VLOOKUP(VW_PREMIO_IV[[#This Row],[TIPO]],$AL$5:$AM$16,2,0)</f>
        <v>10</v>
      </c>
      <c r="Y278" s="35">
        <f>IF(VW_PREMIO_IV[[#This Row],[EQUIPE]]="Gerentes",VLOOKUP(VW_PREMIO_IV[[#This Row],[COBERTURA]],VALORES_IV_GER[],VW_PREMIO_IV[[#This Row],[Col Valor]],1),"")</f>
        <v>0</v>
      </c>
      <c r="Z278" s="35" t="str">
        <f>IF(VW_PREMIO_IV[[#This Row],[EQUIPE]]="Especialidade (ESP)",VLOOKUP(VW_PREMIO_IV[[#This Row],[COBERTURA]],VALORES_IV_ESP[],VW_PREMIO_IV[[#This Row],[Col Valor]],1),"")</f>
        <v/>
      </c>
      <c r="AA278" s="35" t="str">
        <f>IF(VW_PREMIO_IV[[#This Row],[EQUIPE]]="Hospitalar (HSP)",VLOOKUP(VW_PREMIO_IV[[#This Row],[COBERTURA]],VALORES_IV_HSP[],VW_PREMIO_IV[[#This Row],[Col Valor]],1),"")</f>
        <v/>
      </c>
      <c r="AB278" s="35" t="str">
        <f>IF(VW_PREMIO_IV[[#This Row],[EQUIPE]]="Misto (EMH)",VLOOKUP(VW_PREMIO_IV[[#This Row],[COBERTURA]],VALORES_IV_EMH[],VW_PREMIO_IV[[#This Row],[Col Valor]],1),"")</f>
        <v/>
      </c>
      <c r="AC278" s="35">
        <f>VW_PREMIO_IV[[#This Row],[PREMIO]]-SUM(VW_PREMIO_IV[[#This Row],[Check Gerente]:[Check EMH]])</f>
        <v>0</v>
      </c>
    </row>
    <row r="279" spans="1:29" x14ac:dyDescent="0.25">
      <c r="A279" s="6" t="s">
        <v>368</v>
      </c>
      <c r="B279" s="6" t="s">
        <v>317</v>
      </c>
      <c r="C279" s="6" t="s">
        <v>17</v>
      </c>
      <c r="D279" s="6" t="s">
        <v>208</v>
      </c>
      <c r="E279" s="4">
        <v>0</v>
      </c>
      <c r="F279" s="6" t="s">
        <v>369</v>
      </c>
      <c r="G279" s="6" t="s">
        <v>478</v>
      </c>
      <c r="H279" s="4">
        <v>2021</v>
      </c>
      <c r="I279" s="4">
        <v>2</v>
      </c>
      <c r="J279" s="6" t="s">
        <v>469</v>
      </c>
      <c r="K279" s="4">
        <v>6</v>
      </c>
      <c r="L279" s="6" t="s">
        <v>479</v>
      </c>
      <c r="M279" s="6" t="s">
        <v>480</v>
      </c>
      <c r="N279" s="6" t="s">
        <v>410</v>
      </c>
      <c r="O279" s="4">
        <v>4</v>
      </c>
      <c r="P279" s="6" t="s">
        <v>472</v>
      </c>
      <c r="Q279" s="4">
        <v>12</v>
      </c>
      <c r="R279" s="6" t="s">
        <v>481</v>
      </c>
      <c r="S279" s="4" t="b">
        <v>0</v>
      </c>
      <c r="T279" s="56">
        <v>2495633.7200000002</v>
      </c>
      <c r="U279" s="56">
        <v>0</v>
      </c>
      <c r="V279" s="38">
        <v>0</v>
      </c>
      <c r="W279" s="35">
        <v>0</v>
      </c>
      <c r="X279" s="42">
        <f>VLOOKUP(VW_PREMIO_IV[[#This Row],[TIPO]],$AL$5:$AM$16,2,0)</f>
        <v>10</v>
      </c>
      <c r="Y279" s="35">
        <f>IF(VW_PREMIO_IV[[#This Row],[EQUIPE]]="Gerentes",VLOOKUP(VW_PREMIO_IV[[#This Row],[COBERTURA]],VALORES_IV_GER[],VW_PREMIO_IV[[#This Row],[Col Valor]],1),"")</f>
        <v>0</v>
      </c>
      <c r="Z279" s="35" t="str">
        <f>IF(VW_PREMIO_IV[[#This Row],[EQUIPE]]="Especialidade (ESP)",VLOOKUP(VW_PREMIO_IV[[#This Row],[COBERTURA]],VALORES_IV_ESP[],VW_PREMIO_IV[[#This Row],[Col Valor]],1),"")</f>
        <v/>
      </c>
      <c r="AA279" s="35" t="str">
        <f>IF(VW_PREMIO_IV[[#This Row],[EQUIPE]]="Hospitalar (HSP)",VLOOKUP(VW_PREMIO_IV[[#This Row],[COBERTURA]],VALORES_IV_HSP[],VW_PREMIO_IV[[#This Row],[Col Valor]],1),"")</f>
        <v/>
      </c>
      <c r="AB279" s="35" t="str">
        <f>IF(VW_PREMIO_IV[[#This Row],[EQUIPE]]="Misto (EMH)",VLOOKUP(VW_PREMIO_IV[[#This Row],[COBERTURA]],VALORES_IV_EMH[],VW_PREMIO_IV[[#This Row],[Col Valor]],1),"")</f>
        <v/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368</v>
      </c>
      <c r="B280" s="6" t="s">
        <v>317</v>
      </c>
      <c r="C280" s="6" t="s">
        <v>10</v>
      </c>
      <c r="D280" s="6" t="s">
        <v>190</v>
      </c>
      <c r="E280" s="4">
        <v>0</v>
      </c>
      <c r="F280" s="6" t="s">
        <v>369</v>
      </c>
      <c r="G280" s="6" t="s">
        <v>478</v>
      </c>
      <c r="H280" s="4">
        <v>2021</v>
      </c>
      <c r="I280" s="4">
        <v>2</v>
      </c>
      <c r="J280" s="6" t="s">
        <v>469</v>
      </c>
      <c r="K280" s="4">
        <v>6</v>
      </c>
      <c r="L280" s="6" t="s">
        <v>479</v>
      </c>
      <c r="M280" s="6" t="s">
        <v>480</v>
      </c>
      <c r="N280" s="6" t="s">
        <v>410</v>
      </c>
      <c r="O280" s="4">
        <v>4</v>
      </c>
      <c r="P280" s="6" t="s">
        <v>472</v>
      </c>
      <c r="Q280" s="4">
        <v>12</v>
      </c>
      <c r="R280" s="6" t="s">
        <v>481</v>
      </c>
      <c r="S280" s="4" t="b">
        <v>0</v>
      </c>
      <c r="T280" s="56">
        <v>2495633.7200000002</v>
      </c>
      <c r="U280" s="56">
        <v>0</v>
      </c>
      <c r="V280" s="38">
        <v>0</v>
      </c>
      <c r="W280" s="35">
        <v>0</v>
      </c>
      <c r="X280" s="42">
        <f>VLOOKUP(VW_PREMIO_IV[[#This Row],[TIPO]],$AL$5:$AM$16,2,0)</f>
        <v>10</v>
      </c>
      <c r="Y280" s="35">
        <f>IF(VW_PREMIO_IV[[#This Row],[EQUIPE]]="Gerentes",VLOOKUP(VW_PREMIO_IV[[#This Row],[COBERTURA]],VALORES_IV_GER[],VW_PREMIO_IV[[#This Row],[Col Valor]],1),"")</f>
        <v>0</v>
      </c>
      <c r="Z280" s="35" t="str">
        <f>IF(VW_PREMIO_IV[[#This Row],[EQUIPE]]="Especialidade (ESP)",VLOOKUP(VW_PREMIO_IV[[#This Row],[COBERTURA]],VALORES_IV_ESP[],VW_PREMIO_IV[[#This Row],[Col Valor]],1),"")</f>
        <v/>
      </c>
      <c r="AA280" s="35" t="str">
        <f>IF(VW_PREMIO_IV[[#This Row],[EQUIPE]]="Hospitalar (HSP)",VLOOKUP(VW_PREMIO_IV[[#This Row],[COBERTURA]],VALORES_IV_HSP[],VW_PREMIO_IV[[#This Row],[Col Valor]],1),"")</f>
        <v/>
      </c>
      <c r="AB280" s="35" t="str">
        <f>IF(VW_PREMIO_IV[[#This Row],[EQUIPE]]="Misto (EMH)",VLOOKUP(VW_PREMIO_IV[[#This Row],[COBERTURA]],VALORES_IV_EMH[],VW_PREMIO_IV[[#This Row],[Col Valor]],1),"")</f>
        <v/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368</v>
      </c>
      <c r="B281" s="6" t="s">
        <v>313</v>
      </c>
      <c r="C281" s="6" t="s">
        <v>12</v>
      </c>
      <c r="D281" s="6" t="s">
        <v>193</v>
      </c>
      <c r="E281" s="4">
        <v>0</v>
      </c>
      <c r="F281" s="6" t="s">
        <v>369</v>
      </c>
      <c r="G281" s="6" t="s">
        <v>478</v>
      </c>
      <c r="H281" s="4">
        <v>2021</v>
      </c>
      <c r="I281" s="4">
        <v>2</v>
      </c>
      <c r="J281" s="6" t="s">
        <v>469</v>
      </c>
      <c r="K281" s="4">
        <v>6</v>
      </c>
      <c r="L281" s="6" t="s">
        <v>479</v>
      </c>
      <c r="M281" s="6" t="s">
        <v>480</v>
      </c>
      <c r="N281" s="6" t="s">
        <v>410</v>
      </c>
      <c r="O281" s="4">
        <v>4</v>
      </c>
      <c r="P281" s="6" t="s">
        <v>472</v>
      </c>
      <c r="Q281" s="4">
        <v>12</v>
      </c>
      <c r="R281" s="6" t="s">
        <v>481</v>
      </c>
      <c r="S281" s="4" t="b">
        <v>0</v>
      </c>
      <c r="T281" s="56">
        <v>555</v>
      </c>
      <c r="U281" s="56">
        <v>0</v>
      </c>
      <c r="V281" s="38">
        <v>0</v>
      </c>
      <c r="W281" s="35">
        <v>0</v>
      </c>
      <c r="X281" s="42">
        <f>VLOOKUP(VW_PREMIO_IV[[#This Row],[TIPO]],$AL$5:$AM$16,2,0)</f>
        <v>6</v>
      </c>
      <c r="Y281" s="35">
        <f>IF(VW_PREMIO_IV[[#This Row],[EQUIPE]]="Gerentes",VLOOKUP(VW_PREMIO_IV[[#This Row],[COBERTURA]],VALORES_IV_GER[],VW_PREMIO_IV[[#This Row],[Col Valor]],1),"")</f>
        <v>0</v>
      </c>
      <c r="Z281" s="35" t="str">
        <f>IF(VW_PREMIO_IV[[#This Row],[EQUIPE]]="Especialidade (ESP)",VLOOKUP(VW_PREMIO_IV[[#This Row],[COBERTURA]],VALORES_IV_ESP[],VW_PREMIO_IV[[#This Row],[Col Valor]],1),"")</f>
        <v/>
      </c>
      <c r="AA281" s="35" t="str">
        <f>IF(VW_PREMIO_IV[[#This Row],[EQUIPE]]="Hospitalar (HSP)",VLOOKUP(VW_PREMIO_IV[[#This Row],[COBERTURA]],VALORES_IV_HSP[],VW_PREMIO_IV[[#This Row],[Col Valor]],1),"")</f>
        <v/>
      </c>
      <c r="AB281" s="35" t="str">
        <f>IF(VW_PREMIO_IV[[#This Row],[EQUIPE]]="Misto (EMH)",VLOOKUP(VW_PREMIO_IV[[#This Row],[COBERTURA]],VALORES_IV_EMH[],VW_PREMIO_IV[[#This Row],[Col Valor]],1),"")</f>
        <v/>
      </c>
      <c r="AC281" s="35">
        <f>VW_PREMIO_IV[[#This Row],[PREMIO]]-SUM(VW_PREMIO_IV[[#This Row],[Check Gerente]:[Check EMH]])</f>
        <v>0</v>
      </c>
    </row>
    <row r="282" spans="1:29" x14ac:dyDescent="0.25">
      <c r="A282" s="6" t="s">
        <v>368</v>
      </c>
      <c r="B282" s="6" t="s">
        <v>313</v>
      </c>
      <c r="C282" s="6" t="s">
        <v>17</v>
      </c>
      <c r="D282" s="6" t="s">
        <v>208</v>
      </c>
      <c r="E282" s="4">
        <v>0</v>
      </c>
      <c r="F282" s="6" t="s">
        <v>369</v>
      </c>
      <c r="G282" s="6" t="s">
        <v>478</v>
      </c>
      <c r="H282" s="4">
        <v>2021</v>
      </c>
      <c r="I282" s="4">
        <v>2</v>
      </c>
      <c r="J282" s="6" t="s">
        <v>469</v>
      </c>
      <c r="K282" s="4">
        <v>6</v>
      </c>
      <c r="L282" s="6" t="s">
        <v>479</v>
      </c>
      <c r="M282" s="6" t="s">
        <v>480</v>
      </c>
      <c r="N282" s="6" t="s">
        <v>410</v>
      </c>
      <c r="O282" s="4">
        <v>4</v>
      </c>
      <c r="P282" s="6" t="s">
        <v>472</v>
      </c>
      <c r="Q282" s="4">
        <v>12</v>
      </c>
      <c r="R282" s="6" t="s">
        <v>481</v>
      </c>
      <c r="S282" s="4" t="b">
        <v>0</v>
      </c>
      <c r="T282" s="56">
        <v>420</v>
      </c>
      <c r="U282" s="56">
        <v>0</v>
      </c>
      <c r="V282" s="38">
        <v>0</v>
      </c>
      <c r="W282" s="35">
        <v>0</v>
      </c>
      <c r="X282" s="42">
        <f>VLOOKUP(VW_PREMIO_IV[[#This Row],[TIPO]],$AL$5:$AM$16,2,0)</f>
        <v>6</v>
      </c>
      <c r="Y282" s="35">
        <f>IF(VW_PREMIO_IV[[#This Row],[EQUIPE]]="Gerentes",VLOOKUP(VW_PREMIO_IV[[#This Row],[COBERTURA]],VALORES_IV_GER[],VW_PREMIO_IV[[#This Row],[Col Valor]],1),"")</f>
        <v>0</v>
      </c>
      <c r="Z282" s="35" t="str">
        <f>IF(VW_PREMIO_IV[[#This Row],[EQUIPE]]="Especialidade (ESP)",VLOOKUP(VW_PREMIO_IV[[#This Row],[COBERTURA]],VALORES_IV_ESP[],VW_PREMIO_IV[[#This Row],[Col Valor]],1),"")</f>
        <v/>
      </c>
      <c r="AA282" s="35" t="str">
        <f>IF(VW_PREMIO_IV[[#This Row],[EQUIPE]]="Hospitalar (HSP)",VLOOKUP(VW_PREMIO_IV[[#This Row],[COBERTURA]],VALORES_IV_HSP[],VW_PREMIO_IV[[#This Row],[Col Valor]],1),"")</f>
        <v/>
      </c>
      <c r="AB282" s="35" t="str">
        <f>IF(VW_PREMIO_IV[[#This Row],[EQUIPE]]="Misto (EMH)",VLOOKUP(VW_PREMIO_IV[[#This Row],[COBERTURA]],VALORES_IV_EMH[],VW_PREMIO_IV[[#This Row],[Col Valor]],1),"")</f>
        <v/>
      </c>
      <c r="AC282" s="35">
        <f>VW_PREMIO_IV[[#This Row],[PREMIO]]-SUM(VW_PREMIO_IV[[#This Row],[Check Gerente]:[Check EMH]])</f>
        <v>0</v>
      </c>
    </row>
    <row r="283" spans="1:29" x14ac:dyDescent="0.25">
      <c r="A283" s="6" t="s">
        <v>368</v>
      </c>
      <c r="B283" s="6" t="s">
        <v>313</v>
      </c>
      <c r="C283" s="6" t="s">
        <v>10</v>
      </c>
      <c r="D283" s="6" t="s">
        <v>190</v>
      </c>
      <c r="E283" s="4">
        <v>0</v>
      </c>
      <c r="F283" s="6" t="s">
        <v>369</v>
      </c>
      <c r="G283" s="6" t="s">
        <v>478</v>
      </c>
      <c r="H283" s="4">
        <v>2021</v>
      </c>
      <c r="I283" s="4">
        <v>2</v>
      </c>
      <c r="J283" s="6" t="s">
        <v>469</v>
      </c>
      <c r="K283" s="4">
        <v>6</v>
      </c>
      <c r="L283" s="6" t="s">
        <v>479</v>
      </c>
      <c r="M283" s="6" t="s">
        <v>480</v>
      </c>
      <c r="N283" s="6" t="s">
        <v>410</v>
      </c>
      <c r="O283" s="4">
        <v>4</v>
      </c>
      <c r="P283" s="6" t="s">
        <v>472</v>
      </c>
      <c r="Q283" s="4">
        <v>12</v>
      </c>
      <c r="R283" s="6" t="s">
        <v>481</v>
      </c>
      <c r="S283" s="4" t="b">
        <v>0</v>
      </c>
      <c r="T283" s="56">
        <v>525</v>
      </c>
      <c r="U283" s="56">
        <v>0</v>
      </c>
      <c r="V283" s="38">
        <v>0</v>
      </c>
      <c r="W283" s="35">
        <v>0</v>
      </c>
      <c r="X283" s="42">
        <f>VLOOKUP(VW_PREMIO_IV[[#This Row],[TIPO]],$AL$5:$AM$16,2,0)</f>
        <v>6</v>
      </c>
      <c r="Y283" s="35">
        <f>IF(VW_PREMIO_IV[[#This Row],[EQUIPE]]="Gerentes",VLOOKUP(VW_PREMIO_IV[[#This Row],[COBERTURA]],VALORES_IV_GER[],VW_PREMIO_IV[[#This Row],[Col Valor]],1),"")</f>
        <v>0</v>
      </c>
      <c r="Z283" s="35" t="str">
        <f>IF(VW_PREMIO_IV[[#This Row],[EQUIPE]]="Especialidade (ESP)",VLOOKUP(VW_PREMIO_IV[[#This Row],[COBERTURA]],VALORES_IV_ESP[],VW_PREMIO_IV[[#This Row],[Col Valor]],1),"")</f>
        <v/>
      </c>
      <c r="AA283" s="35" t="str">
        <f>IF(VW_PREMIO_IV[[#This Row],[EQUIPE]]="Hospitalar (HSP)",VLOOKUP(VW_PREMIO_IV[[#This Row],[COBERTURA]],VALORES_IV_HSP[],VW_PREMIO_IV[[#This Row],[Col Valor]],1),"")</f>
        <v/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x14ac:dyDescent="0.25">
      <c r="A284" s="6" t="s">
        <v>368</v>
      </c>
      <c r="B284" s="6" t="s">
        <v>314</v>
      </c>
      <c r="C284" s="6" t="s">
        <v>12</v>
      </c>
      <c r="D284" s="6" t="s">
        <v>193</v>
      </c>
      <c r="E284" s="4">
        <v>0</v>
      </c>
      <c r="F284" s="6" t="s">
        <v>369</v>
      </c>
      <c r="G284" s="6" t="s">
        <v>478</v>
      </c>
      <c r="H284" s="4">
        <v>2021</v>
      </c>
      <c r="I284" s="4">
        <v>2</v>
      </c>
      <c r="J284" s="6" t="s">
        <v>469</v>
      </c>
      <c r="K284" s="4">
        <v>6</v>
      </c>
      <c r="L284" s="6" t="s">
        <v>479</v>
      </c>
      <c r="M284" s="6" t="s">
        <v>480</v>
      </c>
      <c r="N284" s="6" t="s">
        <v>410</v>
      </c>
      <c r="O284" s="4">
        <v>4</v>
      </c>
      <c r="P284" s="6" t="s">
        <v>472</v>
      </c>
      <c r="Q284" s="4">
        <v>12</v>
      </c>
      <c r="R284" s="6" t="s">
        <v>481</v>
      </c>
      <c r="S284" s="4" t="b">
        <v>0</v>
      </c>
      <c r="T284" s="56">
        <v>413.12</v>
      </c>
      <c r="U284" s="56">
        <v>0</v>
      </c>
      <c r="V284" s="38">
        <v>0</v>
      </c>
      <c r="W284" s="35">
        <v>0</v>
      </c>
      <c r="X284" s="42">
        <f>VLOOKUP(VW_PREMIO_IV[[#This Row],[TIPO]],$AL$5:$AM$16,2,0)</f>
        <v>5</v>
      </c>
      <c r="Y284" s="35">
        <f>IF(VW_PREMIO_IV[[#This Row],[EQUIPE]]="Gerentes",VLOOKUP(VW_PREMIO_IV[[#This Row],[COBERTURA]],VALORES_IV_GER[],VW_PREMIO_IV[[#This Row],[Col Valor]],1),"")</f>
        <v>0</v>
      </c>
      <c r="Z284" s="35" t="str">
        <f>IF(VW_PREMIO_IV[[#This Row],[EQUIPE]]="Especialidade (ESP)",VLOOKUP(VW_PREMIO_IV[[#This Row],[COBERTURA]],VALORES_IV_ESP[],VW_PREMIO_IV[[#This Row],[Col Valor]],1),"")</f>
        <v/>
      </c>
      <c r="AA284" s="35" t="str">
        <f>IF(VW_PREMIO_IV[[#This Row],[EQUIPE]]="Hospitalar (HSP)",VLOOKUP(VW_PREMIO_IV[[#This Row],[COBERTURA]],VALORES_IV_HSP[],VW_PREMIO_IV[[#This Row],[Col Valor]],1),"")</f>
        <v/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0</v>
      </c>
    </row>
    <row r="285" spans="1:29" x14ac:dyDescent="0.25">
      <c r="A285" s="6" t="s">
        <v>368</v>
      </c>
      <c r="B285" s="6" t="s">
        <v>314</v>
      </c>
      <c r="C285" s="6" t="s">
        <v>17</v>
      </c>
      <c r="D285" s="6" t="s">
        <v>208</v>
      </c>
      <c r="E285" s="4">
        <v>0</v>
      </c>
      <c r="F285" s="6" t="s">
        <v>369</v>
      </c>
      <c r="G285" s="6" t="s">
        <v>478</v>
      </c>
      <c r="H285" s="4">
        <v>2021</v>
      </c>
      <c r="I285" s="4">
        <v>2</v>
      </c>
      <c r="J285" s="6" t="s">
        <v>469</v>
      </c>
      <c r="K285" s="4">
        <v>6</v>
      </c>
      <c r="L285" s="6" t="s">
        <v>479</v>
      </c>
      <c r="M285" s="6" t="s">
        <v>480</v>
      </c>
      <c r="N285" s="6" t="s">
        <v>410</v>
      </c>
      <c r="O285" s="4">
        <v>4</v>
      </c>
      <c r="P285" s="6" t="s">
        <v>472</v>
      </c>
      <c r="Q285" s="4">
        <v>12</v>
      </c>
      <c r="R285" s="6" t="s">
        <v>481</v>
      </c>
      <c r="S285" s="4" t="b">
        <v>0</v>
      </c>
      <c r="T285" s="56">
        <v>516.4</v>
      </c>
      <c r="U285" s="56">
        <v>0</v>
      </c>
      <c r="V285" s="38">
        <v>0</v>
      </c>
      <c r="W285" s="35">
        <v>0</v>
      </c>
      <c r="X285" s="42">
        <f>VLOOKUP(VW_PREMIO_IV[[#This Row],[TIPO]],$AL$5:$AM$16,2,0)</f>
        <v>5</v>
      </c>
      <c r="Y285" s="35">
        <f>IF(VW_PREMIO_IV[[#This Row],[EQUIPE]]="Gerentes",VLOOKUP(VW_PREMIO_IV[[#This Row],[COBERTURA]],VALORES_IV_GER[],VW_PREMIO_IV[[#This Row],[Col Valor]],1),"")</f>
        <v>0</v>
      </c>
      <c r="Z285" s="35" t="str">
        <f>IF(VW_PREMIO_IV[[#This Row],[EQUIPE]]="Especialidade (ESP)",VLOOKUP(VW_PREMIO_IV[[#This Row],[COBERTURA]],VALORES_IV_ESP[],VW_PREMIO_IV[[#This Row],[Col Valor]],1),"")</f>
        <v/>
      </c>
      <c r="AA285" s="35" t="str">
        <f>IF(VW_PREMIO_IV[[#This Row],[EQUIPE]]="Hospitalar (HSP)",VLOOKUP(VW_PREMIO_IV[[#This Row],[COBERTURA]],VALORES_IV_HSP[],VW_PREMIO_IV[[#This Row],[Col Valor]],1),"")</f>
        <v/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0</v>
      </c>
    </row>
    <row r="286" spans="1:29" x14ac:dyDescent="0.25">
      <c r="A286" s="6" t="s">
        <v>368</v>
      </c>
      <c r="B286" s="6" t="s">
        <v>314</v>
      </c>
      <c r="C286" s="6" t="s">
        <v>10</v>
      </c>
      <c r="D286" s="6" t="s">
        <v>190</v>
      </c>
      <c r="E286" s="4">
        <v>0</v>
      </c>
      <c r="F286" s="6" t="s">
        <v>369</v>
      </c>
      <c r="G286" s="6" t="s">
        <v>478</v>
      </c>
      <c r="H286" s="4">
        <v>2021</v>
      </c>
      <c r="I286" s="4">
        <v>2</v>
      </c>
      <c r="J286" s="6" t="s">
        <v>469</v>
      </c>
      <c r="K286" s="4">
        <v>6</v>
      </c>
      <c r="L286" s="6" t="s">
        <v>479</v>
      </c>
      <c r="M286" s="6" t="s">
        <v>480</v>
      </c>
      <c r="N286" s="6" t="s">
        <v>410</v>
      </c>
      <c r="O286" s="4">
        <v>4</v>
      </c>
      <c r="P286" s="6" t="s">
        <v>472</v>
      </c>
      <c r="Q286" s="4">
        <v>12</v>
      </c>
      <c r="R286" s="6" t="s">
        <v>481</v>
      </c>
      <c r="S286" s="4" t="b">
        <v>0</v>
      </c>
      <c r="T286" s="56">
        <v>361.48</v>
      </c>
      <c r="U286" s="56">
        <v>0</v>
      </c>
      <c r="V286" s="38">
        <v>0</v>
      </c>
      <c r="W286" s="35">
        <v>0</v>
      </c>
      <c r="X286" s="42">
        <f>VLOOKUP(VW_PREMIO_IV[[#This Row],[TIPO]],$AL$5:$AM$16,2,0)</f>
        <v>5</v>
      </c>
      <c r="Y286" s="35">
        <f>IF(VW_PREMIO_IV[[#This Row],[EQUIPE]]="Gerentes",VLOOKUP(VW_PREMIO_IV[[#This Row],[COBERTURA]],VALORES_IV_GER[],VW_PREMIO_IV[[#This Row],[Col Valor]],1),"")</f>
        <v>0</v>
      </c>
      <c r="Z286" s="35" t="str">
        <f>IF(VW_PREMIO_IV[[#This Row],[EQUIPE]]="Especialidade (ESP)",VLOOKUP(VW_PREMIO_IV[[#This Row],[COBERTURA]],VALORES_IV_ESP[],VW_PREMIO_IV[[#This Row],[Col Valor]],1),"")</f>
        <v/>
      </c>
      <c r="AA286" s="35" t="str">
        <f>IF(VW_PREMIO_IV[[#This Row],[EQUIPE]]="Hospitalar (HSP)",VLOOKUP(VW_PREMIO_IV[[#This Row],[COBERTURA]],VALORES_IV_HSP[],VW_PREMIO_IV[[#This Row],[Col Valor]],1),"")</f>
        <v/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0</v>
      </c>
    </row>
    <row r="287" spans="1:29" x14ac:dyDescent="0.25">
      <c r="A287" s="6" t="s">
        <v>368</v>
      </c>
      <c r="B287" s="6" t="s">
        <v>315</v>
      </c>
      <c r="C287" s="6" t="s">
        <v>12</v>
      </c>
      <c r="D287" s="6" t="s">
        <v>193</v>
      </c>
      <c r="E287" s="4">
        <v>0</v>
      </c>
      <c r="F287" s="6" t="s">
        <v>369</v>
      </c>
      <c r="G287" s="6" t="s">
        <v>478</v>
      </c>
      <c r="H287" s="4">
        <v>2021</v>
      </c>
      <c r="I287" s="4">
        <v>2</v>
      </c>
      <c r="J287" s="6" t="s">
        <v>469</v>
      </c>
      <c r="K287" s="4">
        <v>6</v>
      </c>
      <c r="L287" s="6" t="s">
        <v>479</v>
      </c>
      <c r="M287" s="6" t="s">
        <v>480</v>
      </c>
      <c r="N287" s="6" t="s">
        <v>410</v>
      </c>
      <c r="O287" s="4">
        <v>4</v>
      </c>
      <c r="P287" s="6" t="s">
        <v>472</v>
      </c>
      <c r="Q287" s="4">
        <v>12</v>
      </c>
      <c r="R287" s="6" t="s">
        <v>481</v>
      </c>
      <c r="S287" s="4" t="b">
        <v>0</v>
      </c>
      <c r="T287" s="56">
        <v>150</v>
      </c>
      <c r="U287" s="56">
        <v>0</v>
      </c>
      <c r="V287" s="38">
        <v>0</v>
      </c>
      <c r="W287" s="35">
        <v>0</v>
      </c>
      <c r="X287" s="42">
        <f>VLOOKUP(VW_PREMIO_IV[[#This Row],[TIPO]],$AL$5:$AM$16,2,0)</f>
        <v>4</v>
      </c>
      <c r="Y287" s="35">
        <f>IF(VW_PREMIO_IV[[#This Row],[EQUIPE]]="Gerentes",VLOOKUP(VW_PREMIO_IV[[#This Row],[COBERTURA]],VALORES_IV_GER[],VW_PREMIO_IV[[#This Row],[Col Valor]],1),"")</f>
        <v>0</v>
      </c>
      <c r="Z287" s="35" t="str">
        <f>IF(VW_PREMIO_IV[[#This Row],[EQUIPE]]="Especialidade (ESP)",VLOOKUP(VW_PREMIO_IV[[#This Row],[COBERTURA]],VALORES_IV_ESP[],VW_PREMIO_IV[[#This Row],[Col Valor]],1),"")</f>
        <v/>
      </c>
      <c r="AA287" s="35" t="str">
        <f>IF(VW_PREMIO_IV[[#This Row],[EQUIPE]]="Hospitalar (HSP)",VLOOKUP(VW_PREMIO_IV[[#This Row],[COBERTURA]],VALORES_IV_HSP[],VW_PREMIO_IV[[#This Row],[Col Valor]],1),"")</f>
        <v/>
      </c>
      <c r="AB287" s="35" t="str">
        <f>IF(VW_PREMIO_IV[[#This Row],[EQUIPE]]="Misto (EMH)",VLOOKUP(VW_PREMIO_IV[[#This Row],[COBERTURA]],VALORES_IV_EMH[],VW_PREMIO_IV[[#This Row],[Col Valor]],1),"")</f>
        <v/>
      </c>
      <c r="AC287" s="35">
        <f>VW_PREMIO_IV[[#This Row],[PREMIO]]-SUM(VW_PREMIO_IV[[#This Row],[Check Gerente]:[Check EMH]])</f>
        <v>0</v>
      </c>
    </row>
    <row r="288" spans="1:29" x14ac:dyDescent="0.25">
      <c r="A288" s="6" t="s">
        <v>368</v>
      </c>
      <c r="B288" s="6" t="s">
        <v>315</v>
      </c>
      <c r="C288" s="6" t="s">
        <v>17</v>
      </c>
      <c r="D288" s="6" t="s">
        <v>208</v>
      </c>
      <c r="E288" s="4">
        <v>0</v>
      </c>
      <c r="F288" s="6" t="s">
        <v>369</v>
      </c>
      <c r="G288" s="6" t="s">
        <v>478</v>
      </c>
      <c r="H288" s="4">
        <v>2021</v>
      </c>
      <c r="I288" s="4">
        <v>2</v>
      </c>
      <c r="J288" s="6" t="s">
        <v>469</v>
      </c>
      <c r="K288" s="4">
        <v>6</v>
      </c>
      <c r="L288" s="6" t="s">
        <v>479</v>
      </c>
      <c r="M288" s="6" t="s">
        <v>480</v>
      </c>
      <c r="N288" s="6" t="s">
        <v>410</v>
      </c>
      <c r="O288" s="4">
        <v>4</v>
      </c>
      <c r="P288" s="6" t="s">
        <v>472</v>
      </c>
      <c r="Q288" s="4">
        <v>12</v>
      </c>
      <c r="R288" s="6" t="s">
        <v>481</v>
      </c>
      <c r="S288" s="4" t="b">
        <v>0</v>
      </c>
      <c r="T288" s="56">
        <v>225</v>
      </c>
      <c r="U288" s="56">
        <v>0</v>
      </c>
      <c r="V288" s="38">
        <v>0</v>
      </c>
      <c r="W288" s="35">
        <v>0</v>
      </c>
      <c r="X288" s="42">
        <f>VLOOKUP(VW_PREMIO_IV[[#This Row],[TIPO]],$AL$5:$AM$16,2,0)</f>
        <v>4</v>
      </c>
      <c r="Y288" s="35">
        <f>IF(VW_PREMIO_IV[[#This Row],[EQUIPE]]="Gerentes",VLOOKUP(VW_PREMIO_IV[[#This Row],[COBERTURA]],VALORES_IV_GER[],VW_PREMIO_IV[[#This Row],[Col Valor]],1),"")</f>
        <v>0</v>
      </c>
      <c r="Z288" s="35" t="str">
        <f>IF(VW_PREMIO_IV[[#This Row],[EQUIPE]]="Especialidade (ESP)",VLOOKUP(VW_PREMIO_IV[[#This Row],[COBERTURA]],VALORES_IV_ESP[],VW_PREMIO_IV[[#This Row],[Col Valor]],1),"")</f>
        <v/>
      </c>
      <c r="AA288" s="35" t="str">
        <f>IF(VW_PREMIO_IV[[#This Row],[EQUIPE]]="Hospitalar (HSP)",VLOOKUP(VW_PREMIO_IV[[#This Row],[COBERTURA]],VALORES_IV_HSP[],VW_PREMIO_IV[[#This Row],[Col Valor]],1),"")</f>
        <v/>
      </c>
      <c r="AB288" s="35" t="str">
        <f>IF(VW_PREMIO_IV[[#This Row],[EQUIPE]]="Misto (EMH)",VLOOKUP(VW_PREMIO_IV[[#This Row],[COBERTURA]],VALORES_IV_EMH[],VW_PREMIO_IV[[#This Row],[Col Valor]],1),"")</f>
        <v/>
      </c>
      <c r="AC288" s="35">
        <f>VW_PREMIO_IV[[#This Row],[PREMIO]]-SUM(VW_PREMIO_IV[[#This Row],[Check Gerente]:[Check EMH]])</f>
        <v>0</v>
      </c>
    </row>
    <row r="289" spans="1:29" x14ac:dyDescent="0.25">
      <c r="A289" s="6" t="s">
        <v>368</v>
      </c>
      <c r="B289" s="6" t="s">
        <v>315</v>
      </c>
      <c r="C289" s="6" t="s">
        <v>10</v>
      </c>
      <c r="D289" s="6" t="s">
        <v>190</v>
      </c>
      <c r="E289" s="4">
        <v>0</v>
      </c>
      <c r="F289" s="6" t="s">
        <v>369</v>
      </c>
      <c r="G289" s="6" t="s">
        <v>478</v>
      </c>
      <c r="H289" s="4">
        <v>2021</v>
      </c>
      <c r="I289" s="4">
        <v>2</v>
      </c>
      <c r="J289" s="6" t="s">
        <v>469</v>
      </c>
      <c r="K289" s="4">
        <v>6</v>
      </c>
      <c r="L289" s="6" t="s">
        <v>479</v>
      </c>
      <c r="M289" s="6" t="s">
        <v>480</v>
      </c>
      <c r="N289" s="6" t="s">
        <v>410</v>
      </c>
      <c r="O289" s="4">
        <v>4</v>
      </c>
      <c r="P289" s="6" t="s">
        <v>472</v>
      </c>
      <c r="Q289" s="4">
        <v>12</v>
      </c>
      <c r="R289" s="6" t="s">
        <v>481</v>
      </c>
      <c r="S289" s="4" t="b">
        <v>0</v>
      </c>
      <c r="T289" s="56">
        <v>375</v>
      </c>
      <c r="U289" s="56">
        <v>0</v>
      </c>
      <c r="V289" s="38">
        <v>0</v>
      </c>
      <c r="W289" s="35">
        <v>0</v>
      </c>
      <c r="X289" s="42">
        <f>VLOOKUP(VW_PREMIO_IV[[#This Row],[TIPO]],$AL$5:$AM$16,2,0)</f>
        <v>4</v>
      </c>
      <c r="Y289" s="35">
        <f>IF(VW_PREMIO_IV[[#This Row],[EQUIPE]]="Gerentes",VLOOKUP(VW_PREMIO_IV[[#This Row],[COBERTURA]],VALORES_IV_GER[],VW_PREMIO_IV[[#This Row],[Col Valor]],1),"")</f>
        <v>0</v>
      </c>
      <c r="Z289" s="35" t="str">
        <f>IF(VW_PREMIO_IV[[#This Row],[EQUIPE]]="Especialidade (ESP)",VLOOKUP(VW_PREMIO_IV[[#This Row],[COBERTURA]],VALORES_IV_ESP[],VW_PREMIO_IV[[#This Row],[Col Valor]],1),"")</f>
        <v/>
      </c>
      <c r="AA289" s="35" t="str">
        <f>IF(VW_PREMIO_IV[[#This Row],[EQUIPE]]="Hospitalar (HSP)",VLOOKUP(VW_PREMIO_IV[[#This Row],[COBERTURA]],VALORES_IV_HSP[],VW_PREMIO_IV[[#This Row],[Col Valor]],1),"")</f>
        <v/>
      </c>
      <c r="AB289" s="35" t="str">
        <f>IF(VW_PREMIO_IV[[#This Row],[EQUIPE]]="Misto (EMH)",VLOOKUP(VW_PREMIO_IV[[#This Row],[COBERTURA]],VALORES_IV_EMH[],VW_PREMIO_IV[[#This Row],[Col Valor]],1),"")</f>
        <v/>
      </c>
      <c r="AC289" s="35">
        <f>VW_PREMIO_IV[[#This Row],[PREMIO]]-SUM(VW_PREMIO_IV[[#This Row],[Check Gerente]:[Check EMH]])</f>
        <v>0</v>
      </c>
    </row>
    <row r="290" spans="1:29" x14ac:dyDescent="0.25">
      <c r="A290" s="6" t="s">
        <v>370</v>
      </c>
      <c r="B290" s="6" t="s">
        <v>319</v>
      </c>
      <c r="C290" s="6" t="s">
        <v>9</v>
      </c>
      <c r="D290" s="6" t="s">
        <v>189</v>
      </c>
      <c r="E290" s="4">
        <v>20</v>
      </c>
      <c r="F290" s="6" t="s">
        <v>191</v>
      </c>
      <c r="G290" s="6" t="s">
        <v>478</v>
      </c>
      <c r="H290" s="4">
        <v>2021</v>
      </c>
      <c r="I290" s="4">
        <v>2</v>
      </c>
      <c r="J290" s="6" t="s">
        <v>469</v>
      </c>
      <c r="K290" s="4">
        <v>6</v>
      </c>
      <c r="L290" s="6" t="s">
        <v>479</v>
      </c>
      <c r="M290" s="6" t="s">
        <v>480</v>
      </c>
      <c r="N290" s="6" t="s">
        <v>410</v>
      </c>
      <c r="O290" s="4">
        <v>4</v>
      </c>
      <c r="P290" s="6" t="s">
        <v>472</v>
      </c>
      <c r="Q290" s="4">
        <v>12</v>
      </c>
      <c r="R290" s="6" t="s">
        <v>481</v>
      </c>
      <c r="S290" s="4" t="b">
        <v>0</v>
      </c>
      <c r="T290" s="56">
        <v>3809418.24</v>
      </c>
      <c r="U290" s="56">
        <v>0</v>
      </c>
      <c r="V290" s="38">
        <v>0</v>
      </c>
      <c r="W290" s="35">
        <v>0</v>
      </c>
      <c r="X290" s="42">
        <f>VLOOKUP(VW_PREMIO_IV[[#This Row],[TIPO]],$AL$5:$AM$16,2,0)</f>
        <v>9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>
        <f>IF(VW_PREMIO_IV[[#This Row],[EQUIPE]]="Hospitalar (HSP)",VLOOKUP(VW_PREMIO_IV[[#This Row],[COBERTURA]],VALORES_IV_HSP[],VW_PREMIO_IV[[#This Row],[Col Valor]],1),"")</f>
        <v>0</v>
      </c>
      <c r="AB290" s="35" t="str">
        <f>IF(VW_PREMIO_IV[[#This Row],[EQUIPE]]="Misto (EMH)",VLOOKUP(VW_PREMIO_IV[[#This Row],[COBERTURA]],VALORES_IV_EMH[],VW_PREMIO_IV[[#This Row],[Col Valor]],1),"")</f>
        <v/>
      </c>
      <c r="AC290" s="35">
        <f>VW_PREMIO_IV[[#This Row],[PREMIO]]-SUM(VW_PREMIO_IV[[#This Row],[Check Gerente]:[Check EMH]])</f>
        <v>0</v>
      </c>
    </row>
    <row r="291" spans="1:29" x14ac:dyDescent="0.25">
      <c r="A291" s="6" t="s">
        <v>370</v>
      </c>
      <c r="B291" s="6" t="s">
        <v>319</v>
      </c>
      <c r="C291" s="6" t="s">
        <v>11</v>
      </c>
      <c r="D291" s="6" t="s">
        <v>192</v>
      </c>
      <c r="E291" s="4">
        <v>20</v>
      </c>
      <c r="F291" s="6" t="s">
        <v>191</v>
      </c>
      <c r="G291" s="6" t="s">
        <v>478</v>
      </c>
      <c r="H291" s="4">
        <v>2021</v>
      </c>
      <c r="I291" s="4">
        <v>2</v>
      </c>
      <c r="J291" s="6" t="s">
        <v>469</v>
      </c>
      <c r="K291" s="4">
        <v>6</v>
      </c>
      <c r="L291" s="6" t="s">
        <v>479</v>
      </c>
      <c r="M291" s="6" t="s">
        <v>480</v>
      </c>
      <c r="N291" s="6" t="s">
        <v>410</v>
      </c>
      <c r="O291" s="4">
        <v>4</v>
      </c>
      <c r="P291" s="6" t="s">
        <v>472</v>
      </c>
      <c r="Q291" s="4">
        <v>12</v>
      </c>
      <c r="R291" s="6" t="s">
        <v>481</v>
      </c>
      <c r="S291" s="4" t="b">
        <v>0</v>
      </c>
      <c r="T291" s="56">
        <v>3809418.24</v>
      </c>
      <c r="U291" s="56">
        <v>0</v>
      </c>
      <c r="V291" s="38">
        <v>0</v>
      </c>
      <c r="W291" s="35">
        <v>0</v>
      </c>
      <c r="X291" s="42">
        <f>VLOOKUP(VW_PREMIO_IV[[#This Row],[TIPO]],$AL$5:$AM$16,2,0)</f>
        <v>9</v>
      </c>
      <c r="Y291" s="35" t="str">
        <f>IF(VW_PREMIO_IV[[#This Row],[EQUIPE]]="Gerentes",VLOOKUP(VW_PREMIO_IV[[#This Row],[COBERTURA]],VALORES_IV_GER[],VW_PREMIO_IV[[#This Row],[Col Valor]],1),"")</f>
        <v/>
      </c>
      <c r="Z291" s="35" t="str">
        <f>IF(VW_PREMIO_IV[[#This Row],[EQUIPE]]="Especialidade (ESP)",VLOOKUP(VW_PREMIO_IV[[#This Row],[COBERTURA]],VALORES_IV_ESP[],VW_PREMIO_IV[[#This Row],[Col Valor]],1),"")</f>
        <v/>
      </c>
      <c r="AA291" s="35">
        <f>IF(VW_PREMIO_IV[[#This Row],[EQUIPE]]="Hospitalar (HSP)",VLOOKUP(VW_PREMIO_IV[[#This Row],[COBERTURA]],VALORES_IV_HSP[],VW_PREMIO_IV[[#This Row],[Col Valor]],1),"")</f>
        <v>0</v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370</v>
      </c>
      <c r="B292" s="6" t="s">
        <v>319</v>
      </c>
      <c r="C292" s="6" t="s">
        <v>13</v>
      </c>
      <c r="D292" s="6" t="s">
        <v>194</v>
      </c>
      <c r="E292" s="4">
        <v>20</v>
      </c>
      <c r="F292" s="6" t="s">
        <v>191</v>
      </c>
      <c r="G292" s="6" t="s">
        <v>478</v>
      </c>
      <c r="H292" s="4">
        <v>2021</v>
      </c>
      <c r="I292" s="4">
        <v>2</v>
      </c>
      <c r="J292" s="6" t="s">
        <v>469</v>
      </c>
      <c r="K292" s="4">
        <v>6</v>
      </c>
      <c r="L292" s="6" t="s">
        <v>479</v>
      </c>
      <c r="M292" s="6" t="s">
        <v>480</v>
      </c>
      <c r="N292" s="6" t="s">
        <v>410</v>
      </c>
      <c r="O292" s="4">
        <v>4</v>
      </c>
      <c r="P292" s="6" t="s">
        <v>472</v>
      </c>
      <c r="Q292" s="4">
        <v>12</v>
      </c>
      <c r="R292" s="6" t="s">
        <v>481</v>
      </c>
      <c r="S292" s="4" t="b">
        <v>0</v>
      </c>
      <c r="T292" s="56">
        <v>3809418.24</v>
      </c>
      <c r="U292" s="56">
        <v>0</v>
      </c>
      <c r="V292" s="38">
        <v>0</v>
      </c>
      <c r="W292" s="35">
        <v>0</v>
      </c>
      <c r="X292" s="42">
        <f>VLOOKUP(VW_PREMIO_IV[[#This Row],[TIPO]],$AL$5:$AM$16,2,0)</f>
        <v>9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>
        <f>IF(VW_PREMIO_IV[[#This Row],[EQUIPE]]="Hospitalar (HSP)",VLOOKUP(VW_PREMIO_IV[[#This Row],[COBERTURA]],VALORES_IV_HSP[],VW_PREMIO_IV[[#This Row],[Col Valor]],1),"")</f>
        <v>0</v>
      </c>
      <c r="AB292" s="35" t="str">
        <f>IF(VW_PREMIO_IV[[#This Row],[EQUIPE]]="Misto (EMH)",VLOOKUP(VW_PREMIO_IV[[#This Row],[COBERTURA]],VALORES_IV_EMH[],VW_PREMIO_IV[[#This Row],[Col Valor]],1),"")</f>
        <v/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370</v>
      </c>
      <c r="B293" s="6" t="s">
        <v>319</v>
      </c>
      <c r="C293" s="6" t="s">
        <v>28</v>
      </c>
      <c r="D293" s="6" t="s">
        <v>195</v>
      </c>
      <c r="E293" s="4">
        <v>10</v>
      </c>
      <c r="F293" s="6" t="s">
        <v>196</v>
      </c>
      <c r="G293" s="6" t="s">
        <v>478</v>
      </c>
      <c r="H293" s="4">
        <v>2021</v>
      </c>
      <c r="I293" s="4">
        <v>2</v>
      </c>
      <c r="J293" s="6" t="s">
        <v>469</v>
      </c>
      <c r="K293" s="4">
        <v>6</v>
      </c>
      <c r="L293" s="6" t="s">
        <v>479</v>
      </c>
      <c r="M293" s="6" t="s">
        <v>480</v>
      </c>
      <c r="N293" s="6" t="s">
        <v>410</v>
      </c>
      <c r="O293" s="4">
        <v>4</v>
      </c>
      <c r="P293" s="6" t="s">
        <v>472</v>
      </c>
      <c r="Q293" s="4">
        <v>12</v>
      </c>
      <c r="R293" s="6" t="s">
        <v>481</v>
      </c>
      <c r="S293" s="4" t="b">
        <v>0</v>
      </c>
      <c r="T293" s="56">
        <v>3809418.24</v>
      </c>
      <c r="U293" s="56">
        <v>0</v>
      </c>
      <c r="V293" s="38">
        <v>0</v>
      </c>
      <c r="W293" s="35">
        <v>0</v>
      </c>
      <c r="X293" s="42">
        <f>VLOOKUP(VW_PREMIO_IV[[#This Row],[TIPO]],$AL$5:$AM$16,2,0)</f>
        <v>9</v>
      </c>
      <c r="Y293" s="35" t="str">
        <f>IF(VW_PREMIO_IV[[#This Row],[EQUIPE]]="Gerentes",VLOOKUP(VW_PREMIO_IV[[#This Row],[COBERTURA]],VALORES_IV_GER[],VW_PREMIO_IV[[#This Row],[Col Valor]],1),"")</f>
        <v/>
      </c>
      <c r="Z293" s="35">
        <f>IF(VW_PREMIO_IV[[#This Row],[EQUIPE]]="Especialidade (ESP)",VLOOKUP(VW_PREMIO_IV[[#This Row],[COBERTURA]],VALORES_IV_ESP[],VW_PREMIO_IV[[#This Row],[Col Valor]],1),"")</f>
        <v>0</v>
      </c>
      <c r="AA293" s="35" t="str">
        <f>IF(VW_PREMIO_IV[[#This Row],[EQUIPE]]="Hospitalar (HSP)",VLOOKUP(VW_PREMIO_IV[[#This Row],[COBERTURA]],VALORES_IV_HSP[],VW_PREMIO_IV[[#This Row],[Col Valor]],1),"")</f>
        <v/>
      </c>
      <c r="AB293" s="35" t="str">
        <f>IF(VW_PREMIO_IV[[#This Row],[EQUIPE]]="Misto (EMH)",VLOOKUP(VW_PREMIO_IV[[#This Row],[COBERTURA]],VALORES_IV_EMH[],VW_PREMIO_IV[[#This Row],[Col Valor]],1),"")</f>
        <v/>
      </c>
      <c r="AC293" s="35">
        <f>VW_PREMIO_IV[[#This Row],[PREMIO]]-SUM(VW_PREMIO_IV[[#This Row],[Check Gerente]:[Check EMH]])</f>
        <v>0</v>
      </c>
    </row>
    <row r="294" spans="1:29" x14ac:dyDescent="0.25">
      <c r="A294" s="6" t="s">
        <v>370</v>
      </c>
      <c r="B294" s="6" t="s">
        <v>319</v>
      </c>
      <c r="C294" s="6" t="s">
        <v>29</v>
      </c>
      <c r="D294" s="6" t="s">
        <v>197</v>
      </c>
      <c r="E294" s="4">
        <v>30</v>
      </c>
      <c r="F294" s="6" t="s">
        <v>198</v>
      </c>
      <c r="G294" s="6" t="s">
        <v>478</v>
      </c>
      <c r="H294" s="4">
        <v>2021</v>
      </c>
      <c r="I294" s="4">
        <v>2</v>
      </c>
      <c r="J294" s="6" t="s">
        <v>469</v>
      </c>
      <c r="K294" s="4">
        <v>6</v>
      </c>
      <c r="L294" s="6" t="s">
        <v>479</v>
      </c>
      <c r="M294" s="6" t="s">
        <v>480</v>
      </c>
      <c r="N294" s="6" t="s">
        <v>410</v>
      </c>
      <c r="O294" s="4">
        <v>4</v>
      </c>
      <c r="P294" s="6" t="s">
        <v>472</v>
      </c>
      <c r="Q294" s="4">
        <v>12</v>
      </c>
      <c r="R294" s="6" t="s">
        <v>481</v>
      </c>
      <c r="S294" s="4" t="b">
        <v>0</v>
      </c>
      <c r="T294" s="56">
        <v>3809418.24</v>
      </c>
      <c r="U294" s="56">
        <v>0</v>
      </c>
      <c r="V294" s="38">
        <v>0</v>
      </c>
      <c r="W294" s="35">
        <v>0</v>
      </c>
      <c r="X294" s="42">
        <f>VLOOKUP(VW_PREMIO_IV[[#This Row],[TIPO]],$AL$5:$AM$16,2,0)</f>
        <v>9</v>
      </c>
      <c r="Y294" s="35" t="str">
        <f>IF(VW_PREMIO_IV[[#This Row],[EQUIPE]]="Gerentes",VLOOKUP(VW_PREMIO_IV[[#This Row],[COBERTURA]],VALORES_IV_GER[],VW_PREMIO_IV[[#This Row],[Col Valor]],1),"")</f>
        <v/>
      </c>
      <c r="Z294" s="35" t="str">
        <f>IF(VW_PREMIO_IV[[#This Row],[EQUIPE]]="Especialidade (ESP)",VLOOKUP(VW_PREMIO_IV[[#This Row],[COBERTURA]],VALORES_IV_ESP[],VW_PREMIO_IV[[#This Row],[Col Valor]],1),"")</f>
        <v/>
      </c>
      <c r="AA294" s="35" t="str">
        <f>IF(VW_PREMIO_IV[[#This Row],[EQUIPE]]="Hospitalar (HSP)",VLOOKUP(VW_PREMIO_IV[[#This Row],[COBERTURA]],VALORES_IV_HSP[],VW_PREMIO_IV[[#This Row],[Col Valor]],1),"")</f>
        <v/>
      </c>
      <c r="AB294" s="35">
        <f>IF(VW_PREMIO_IV[[#This Row],[EQUIPE]]="Misto (EMH)",VLOOKUP(VW_PREMIO_IV[[#This Row],[COBERTURA]],VALORES_IV_EMH[],VW_PREMIO_IV[[#This Row],[Col Valor]],1),"")</f>
        <v>0</v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370</v>
      </c>
      <c r="B295" s="6" t="s">
        <v>319</v>
      </c>
      <c r="C295" s="6" t="s">
        <v>30</v>
      </c>
      <c r="D295" s="6" t="s">
        <v>203</v>
      </c>
      <c r="E295" s="4">
        <v>10</v>
      </c>
      <c r="F295" s="6" t="s">
        <v>196</v>
      </c>
      <c r="G295" s="6" t="s">
        <v>478</v>
      </c>
      <c r="H295" s="4">
        <v>2021</v>
      </c>
      <c r="I295" s="4">
        <v>2</v>
      </c>
      <c r="J295" s="6" t="s">
        <v>469</v>
      </c>
      <c r="K295" s="4">
        <v>6</v>
      </c>
      <c r="L295" s="6" t="s">
        <v>479</v>
      </c>
      <c r="M295" s="6" t="s">
        <v>480</v>
      </c>
      <c r="N295" s="6" t="s">
        <v>410</v>
      </c>
      <c r="O295" s="4">
        <v>4</v>
      </c>
      <c r="P295" s="6" t="s">
        <v>472</v>
      </c>
      <c r="Q295" s="4">
        <v>12</v>
      </c>
      <c r="R295" s="6" t="s">
        <v>481</v>
      </c>
      <c r="S295" s="4" t="b">
        <v>0</v>
      </c>
      <c r="T295" s="56">
        <v>3809418.24</v>
      </c>
      <c r="U295" s="56">
        <v>0</v>
      </c>
      <c r="V295" s="38">
        <v>0</v>
      </c>
      <c r="W295" s="35">
        <v>0</v>
      </c>
      <c r="X295" s="42">
        <f>VLOOKUP(VW_PREMIO_IV[[#This Row],[TIPO]],$AL$5:$AM$16,2,0)</f>
        <v>9</v>
      </c>
      <c r="Y295" s="35" t="str">
        <f>IF(VW_PREMIO_IV[[#This Row],[EQUIPE]]="Gerentes",VLOOKUP(VW_PREMIO_IV[[#This Row],[COBERTURA]],VALORES_IV_GER[],VW_PREMIO_IV[[#This Row],[Col Valor]],1),"")</f>
        <v/>
      </c>
      <c r="Z295" s="35">
        <f>IF(VW_PREMIO_IV[[#This Row],[EQUIPE]]="Especialidade (ESP)",VLOOKUP(VW_PREMIO_IV[[#This Row],[COBERTURA]],VALORES_IV_ESP[],VW_PREMIO_IV[[#This Row],[Col Valor]],1),"")</f>
        <v>0</v>
      </c>
      <c r="AA295" s="35" t="str">
        <f>IF(VW_PREMIO_IV[[#This Row],[EQUIPE]]="Hospitalar (HSP)",VLOOKUP(VW_PREMIO_IV[[#This Row],[COBERTURA]],VALORES_IV_HSP[],VW_PREMIO_IV[[#This Row],[Col Valor]],1),"")</f>
        <v/>
      </c>
      <c r="AB295" s="35" t="str">
        <f>IF(VW_PREMIO_IV[[#This Row],[EQUIPE]]="Misto (EMH)",VLOOKUP(VW_PREMIO_IV[[#This Row],[COBERTURA]],VALORES_IV_EMH[],VW_PREMIO_IV[[#This Row],[Col Valor]],1),"")</f>
        <v/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370</v>
      </c>
      <c r="B296" s="6" t="s">
        <v>319</v>
      </c>
      <c r="C296" s="6" t="s">
        <v>14</v>
      </c>
      <c r="D296" s="6" t="s">
        <v>204</v>
      </c>
      <c r="E296" s="4">
        <v>20</v>
      </c>
      <c r="F296" s="6" t="s">
        <v>191</v>
      </c>
      <c r="G296" s="6" t="s">
        <v>478</v>
      </c>
      <c r="H296" s="4">
        <v>2021</v>
      </c>
      <c r="I296" s="4">
        <v>2</v>
      </c>
      <c r="J296" s="6" t="s">
        <v>469</v>
      </c>
      <c r="K296" s="4">
        <v>6</v>
      </c>
      <c r="L296" s="6" t="s">
        <v>479</v>
      </c>
      <c r="M296" s="6" t="s">
        <v>480</v>
      </c>
      <c r="N296" s="6" t="s">
        <v>410</v>
      </c>
      <c r="O296" s="4">
        <v>4</v>
      </c>
      <c r="P296" s="6" t="s">
        <v>472</v>
      </c>
      <c r="Q296" s="4">
        <v>12</v>
      </c>
      <c r="R296" s="6" t="s">
        <v>481</v>
      </c>
      <c r="S296" s="4" t="b">
        <v>0</v>
      </c>
      <c r="T296" s="56">
        <v>3809418.24</v>
      </c>
      <c r="U296" s="56">
        <v>0</v>
      </c>
      <c r="V296" s="38">
        <v>0</v>
      </c>
      <c r="W296" s="35">
        <v>0</v>
      </c>
      <c r="X296" s="42">
        <f>VLOOKUP(VW_PREMIO_IV[[#This Row],[TIPO]],$AL$5:$AM$16,2,0)</f>
        <v>9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>
        <f>IF(VW_PREMIO_IV[[#This Row],[EQUIPE]]="Hospitalar (HSP)",VLOOKUP(VW_PREMIO_IV[[#This Row],[COBERTURA]],VALORES_IV_HSP[],VW_PREMIO_IV[[#This Row],[Col Valor]],1),"")</f>
        <v>0</v>
      </c>
      <c r="AB296" s="35" t="str">
        <f>IF(VW_PREMIO_IV[[#This Row],[EQUIPE]]="Misto (EMH)",VLOOKUP(VW_PREMIO_IV[[#This Row],[COBERTURA]],VALORES_IV_EMH[],VW_PREMIO_IV[[#This Row],[Col Valor]],1),"")</f>
        <v/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370</v>
      </c>
      <c r="B297" s="6" t="s">
        <v>319</v>
      </c>
      <c r="C297" s="6" t="s">
        <v>15</v>
      </c>
      <c r="D297" s="6" t="s">
        <v>205</v>
      </c>
      <c r="E297" s="4">
        <v>30</v>
      </c>
      <c r="F297" s="6" t="s">
        <v>198</v>
      </c>
      <c r="G297" s="6" t="s">
        <v>478</v>
      </c>
      <c r="H297" s="4">
        <v>2021</v>
      </c>
      <c r="I297" s="4">
        <v>2</v>
      </c>
      <c r="J297" s="6" t="s">
        <v>469</v>
      </c>
      <c r="K297" s="4">
        <v>6</v>
      </c>
      <c r="L297" s="6" t="s">
        <v>479</v>
      </c>
      <c r="M297" s="6" t="s">
        <v>480</v>
      </c>
      <c r="N297" s="6" t="s">
        <v>410</v>
      </c>
      <c r="O297" s="4">
        <v>4</v>
      </c>
      <c r="P297" s="6" t="s">
        <v>472</v>
      </c>
      <c r="Q297" s="4">
        <v>12</v>
      </c>
      <c r="R297" s="6" t="s">
        <v>481</v>
      </c>
      <c r="S297" s="4" t="b">
        <v>0</v>
      </c>
      <c r="T297" s="56">
        <v>3809418.24</v>
      </c>
      <c r="U297" s="56">
        <v>0</v>
      </c>
      <c r="V297" s="38">
        <v>0</v>
      </c>
      <c r="W297" s="35">
        <v>0</v>
      </c>
      <c r="X297" s="42">
        <f>VLOOKUP(VW_PREMIO_IV[[#This Row],[TIPO]],$AL$5:$AM$16,2,0)</f>
        <v>9</v>
      </c>
      <c r="Y297" s="35" t="str">
        <f>IF(VW_PREMIO_IV[[#This Row],[EQUIPE]]="Gerentes",VLOOKUP(VW_PREMIO_IV[[#This Row],[COBERTURA]],VALORES_IV_GER[],VW_PREMIO_IV[[#This Row],[Col Valor]],1),"")</f>
        <v/>
      </c>
      <c r="Z297" s="35" t="str">
        <f>IF(VW_PREMIO_IV[[#This Row],[EQUIPE]]="Especialidade (ESP)",VLOOKUP(VW_PREMIO_IV[[#This Row],[COBERTURA]],VALORES_IV_ESP[],VW_PREMIO_IV[[#This Row],[Col Valor]],1),"")</f>
        <v/>
      </c>
      <c r="AA297" s="35" t="str">
        <f>IF(VW_PREMIO_IV[[#This Row],[EQUIPE]]="Hospitalar (HSP)",VLOOKUP(VW_PREMIO_IV[[#This Row],[COBERTURA]],VALORES_IV_HSP[],VW_PREMIO_IV[[#This Row],[Col Valor]],1),"")</f>
        <v/>
      </c>
      <c r="AB297" s="35">
        <f>IF(VW_PREMIO_IV[[#This Row],[EQUIPE]]="Misto (EMH)",VLOOKUP(VW_PREMIO_IV[[#This Row],[COBERTURA]],VALORES_IV_EMH[],VW_PREMIO_IV[[#This Row],[Col Valor]],1),"")</f>
        <v>0</v>
      </c>
      <c r="AC297" s="35">
        <f>VW_PREMIO_IV[[#This Row],[PREMIO]]-SUM(VW_PREMIO_IV[[#This Row],[Check Gerente]:[Check EMH]])</f>
        <v>0</v>
      </c>
    </row>
    <row r="298" spans="1:29" x14ac:dyDescent="0.25">
      <c r="A298" s="6" t="s">
        <v>370</v>
      </c>
      <c r="B298" s="6" t="s">
        <v>319</v>
      </c>
      <c r="C298" s="6" t="s">
        <v>31</v>
      </c>
      <c r="D298" s="6" t="s">
        <v>206</v>
      </c>
      <c r="E298" s="4">
        <v>10</v>
      </c>
      <c r="F298" s="6" t="s">
        <v>196</v>
      </c>
      <c r="G298" s="6" t="s">
        <v>478</v>
      </c>
      <c r="H298" s="4">
        <v>2021</v>
      </c>
      <c r="I298" s="4">
        <v>2</v>
      </c>
      <c r="J298" s="6" t="s">
        <v>469</v>
      </c>
      <c r="K298" s="4">
        <v>6</v>
      </c>
      <c r="L298" s="6" t="s">
        <v>479</v>
      </c>
      <c r="M298" s="6" t="s">
        <v>480</v>
      </c>
      <c r="N298" s="6" t="s">
        <v>410</v>
      </c>
      <c r="O298" s="4">
        <v>4</v>
      </c>
      <c r="P298" s="6" t="s">
        <v>472</v>
      </c>
      <c r="Q298" s="4">
        <v>12</v>
      </c>
      <c r="R298" s="6" t="s">
        <v>481</v>
      </c>
      <c r="S298" s="4" t="b">
        <v>0</v>
      </c>
      <c r="T298" s="56">
        <v>3809418.24</v>
      </c>
      <c r="U298" s="56">
        <v>0</v>
      </c>
      <c r="V298" s="38">
        <v>0</v>
      </c>
      <c r="W298" s="35">
        <v>0</v>
      </c>
      <c r="X298" s="42">
        <f>VLOOKUP(VW_PREMIO_IV[[#This Row],[TIPO]],$AL$5:$AM$16,2,0)</f>
        <v>9</v>
      </c>
      <c r="Y298" s="35" t="str">
        <f>IF(VW_PREMIO_IV[[#This Row],[EQUIPE]]="Gerentes",VLOOKUP(VW_PREMIO_IV[[#This Row],[COBERTURA]],VALORES_IV_GER[],VW_PREMIO_IV[[#This Row],[Col Valor]],1),"")</f>
        <v/>
      </c>
      <c r="Z298" s="35">
        <f>IF(VW_PREMIO_IV[[#This Row],[EQUIPE]]="Especialidade (ESP)",VLOOKUP(VW_PREMIO_IV[[#This Row],[COBERTURA]],VALORES_IV_ESP[],VW_PREMIO_IV[[#This Row],[Col Valor]],1),"")</f>
        <v>0</v>
      </c>
      <c r="AA298" s="35" t="str">
        <f>IF(VW_PREMIO_IV[[#This Row],[EQUIPE]]="Hospitalar (HSP)",VLOOKUP(VW_PREMIO_IV[[#This Row],[COBERTURA]],VALORES_IV_HSP[],VW_PREMIO_IV[[#This Row],[Col Valor]],1),"")</f>
        <v/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0</v>
      </c>
    </row>
    <row r="299" spans="1:29" x14ac:dyDescent="0.25">
      <c r="A299" s="6" t="s">
        <v>370</v>
      </c>
      <c r="B299" s="6" t="s">
        <v>319</v>
      </c>
      <c r="C299" s="6" t="s">
        <v>16</v>
      </c>
      <c r="D299" s="6" t="s">
        <v>207</v>
      </c>
      <c r="E299" s="4">
        <v>20</v>
      </c>
      <c r="F299" s="6" t="s">
        <v>191</v>
      </c>
      <c r="G299" s="6" t="s">
        <v>478</v>
      </c>
      <c r="H299" s="4">
        <v>2021</v>
      </c>
      <c r="I299" s="4">
        <v>2</v>
      </c>
      <c r="J299" s="6" t="s">
        <v>469</v>
      </c>
      <c r="K299" s="4">
        <v>6</v>
      </c>
      <c r="L299" s="6" t="s">
        <v>479</v>
      </c>
      <c r="M299" s="6" t="s">
        <v>480</v>
      </c>
      <c r="N299" s="6" t="s">
        <v>410</v>
      </c>
      <c r="O299" s="4">
        <v>4</v>
      </c>
      <c r="P299" s="6" t="s">
        <v>472</v>
      </c>
      <c r="Q299" s="4">
        <v>12</v>
      </c>
      <c r="R299" s="6" t="s">
        <v>481</v>
      </c>
      <c r="S299" s="4" t="b">
        <v>0</v>
      </c>
      <c r="T299" s="56">
        <v>3809418.24</v>
      </c>
      <c r="U299" s="56">
        <v>0</v>
      </c>
      <c r="V299" s="38">
        <v>0</v>
      </c>
      <c r="W299" s="35">
        <v>0</v>
      </c>
      <c r="X299" s="42">
        <f>VLOOKUP(VW_PREMIO_IV[[#This Row],[TIPO]],$AL$5:$AM$16,2,0)</f>
        <v>9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0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0</v>
      </c>
    </row>
    <row r="300" spans="1:29" x14ac:dyDescent="0.25">
      <c r="A300" s="6" t="s">
        <v>370</v>
      </c>
      <c r="B300" s="6" t="s">
        <v>319</v>
      </c>
      <c r="C300" s="6" t="s">
        <v>18</v>
      </c>
      <c r="D300" s="6" t="s">
        <v>209</v>
      </c>
      <c r="E300" s="4">
        <v>20</v>
      </c>
      <c r="F300" s="6" t="s">
        <v>191</v>
      </c>
      <c r="G300" s="6" t="s">
        <v>478</v>
      </c>
      <c r="H300" s="4">
        <v>2021</v>
      </c>
      <c r="I300" s="4">
        <v>2</v>
      </c>
      <c r="J300" s="6" t="s">
        <v>469</v>
      </c>
      <c r="K300" s="4">
        <v>6</v>
      </c>
      <c r="L300" s="6" t="s">
        <v>479</v>
      </c>
      <c r="M300" s="6" t="s">
        <v>480</v>
      </c>
      <c r="N300" s="6" t="s">
        <v>410</v>
      </c>
      <c r="O300" s="4">
        <v>4</v>
      </c>
      <c r="P300" s="6" t="s">
        <v>472</v>
      </c>
      <c r="Q300" s="4">
        <v>12</v>
      </c>
      <c r="R300" s="6" t="s">
        <v>481</v>
      </c>
      <c r="S300" s="4" t="b">
        <v>0</v>
      </c>
      <c r="T300" s="56">
        <v>3809418.24</v>
      </c>
      <c r="U300" s="56">
        <v>0</v>
      </c>
      <c r="V300" s="38">
        <v>0</v>
      </c>
      <c r="W300" s="35">
        <v>0</v>
      </c>
      <c r="X300" s="42">
        <f>VLOOKUP(VW_PREMIO_IV[[#This Row],[TIPO]],$AL$5:$AM$16,2,0)</f>
        <v>9</v>
      </c>
      <c r="Y300" s="35" t="str">
        <f>IF(VW_PREMIO_IV[[#This Row],[EQUIPE]]="Gerentes",VLOOKUP(VW_PREMIO_IV[[#This Row],[COBERTURA]],VALORES_IV_GER[],VW_PREMIO_IV[[#This Row],[Col Valor]],1),"")</f>
        <v/>
      </c>
      <c r="Z300" s="35" t="str">
        <f>IF(VW_PREMIO_IV[[#This Row],[EQUIPE]]="Especialidade (ESP)",VLOOKUP(VW_PREMIO_IV[[#This Row],[COBERTURA]],VALORES_IV_ESP[],VW_PREMIO_IV[[#This Row],[Col Valor]],1),"")</f>
        <v/>
      </c>
      <c r="AA300" s="35">
        <f>IF(VW_PREMIO_IV[[#This Row],[EQUIPE]]="Hospitalar (HSP)",VLOOKUP(VW_PREMIO_IV[[#This Row],[COBERTURA]],VALORES_IV_HSP[],VW_PREMIO_IV[[#This Row],[Col Valor]],1),"")</f>
        <v>0</v>
      </c>
      <c r="AB300" s="35" t="str">
        <f>IF(VW_PREMIO_IV[[#This Row],[EQUIPE]]="Misto (EMH)",VLOOKUP(VW_PREMIO_IV[[#This Row],[COBERTURA]],VALORES_IV_EMH[],VW_PREMIO_IV[[#This Row],[Col Valor]],1),"")</f>
        <v/>
      </c>
      <c r="AC300" s="35">
        <f>VW_PREMIO_IV[[#This Row],[PREMIO]]-SUM(VW_PREMIO_IV[[#This Row],[Check Gerente]:[Check EMH]])</f>
        <v>0</v>
      </c>
    </row>
    <row r="301" spans="1:29" x14ac:dyDescent="0.25">
      <c r="A301" s="6" t="s">
        <v>370</v>
      </c>
      <c r="B301" s="6" t="s">
        <v>319</v>
      </c>
      <c r="C301" s="6" t="s">
        <v>19</v>
      </c>
      <c r="D301" s="6" t="s">
        <v>210</v>
      </c>
      <c r="E301" s="4">
        <v>20</v>
      </c>
      <c r="F301" s="6" t="s">
        <v>191</v>
      </c>
      <c r="G301" s="6" t="s">
        <v>478</v>
      </c>
      <c r="H301" s="4">
        <v>2021</v>
      </c>
      <c r="I301" s="4">
        <v>2</v>
      </c>
      <c r="J301" s="6" t="s">
        <v>469</v>
      </c>
      <c r="K301" s="4">
        <v>6</v>
      </c>
      <c r="L301" s="6" t="s">
        <v>479</v>
      </c>
      <c r="M301" s="6" t="s">
        <v>480</v>
      </c>
      <c r="N301" s="6" t="s">
        <v>410</v>
      </c>
      <c r="O301" s="4">
        <v>4</v>
      </c>
      <c r="P301" s="6" t="s">
        <v>472</v>
      </c>
      <c r="Q301" s="4">
        <v>12</v>
      </c>
      <c r="R301" s="6" t="s">
        <v>481</v>
      </c>
      <c r="S301" s="4" t="b">
        <v>0</v>
      </c>
      <c r="T301" s="56">
        <v>3809418.24</v>
      </c>
      <c r="U301" s="56">
        <v>0</v>
      </c>
      <c r="V301" s="38">
        <v>0</v>
      </c>
      <c r="W301" s="35">
        <v>0</v>
      </c>
      <c r="X301" s="42">
        <f>VLOOKUP(VW_PREMIO_IV[[#This Row],[TIPO]],$AL$5:$AM$16,2,0)</f>
        <v>9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>
        <f>IF(VW_PREMIO_IV[[#This Row],[EQUIPE]]="Hospitalar (HSP)",VLOOKUP(VW_PREMIO_IV[[#This Row],[COBERTURA]],VALORES_IV_HSP[],VW_PREMIO_IV[[#This Row],[Col Valor]],1),"")</f>
        <v>0</v>
      </c>
      <c r="AB301" s="35" t="str">
        <f>IF(VW_PREMIO_IV[[#This Row],[EQUIPE]]="Misto (EMH)",VLOOKUP(VW_PREMIO_IV[[#This Row],[COBERTURA]],VALORES_IV_EMH[],VW_PREMIO_IV[[#This Row],[Col Valor]],1),"")</f>
        <v/>
      </c>
      <c r="AC301" s="35">
        <f>VW_PREMIO_IV[[#This Row],[PREMIO]]-SUM(VW_PREMIO_IV[[#This Row],[Check Gerente]:[Check EMH]])</f>
        <v>0</v>
      </c>
    </row>
    <row r="302" spans="1:29" x14ac:dyDescent="0.25">
      <c r="A302" s="6" t="s">
        <v>370</v>
      </c>
      <c r="B302" s="6" t="s">
        <v>319</v>
      </c>
      <c r="C302" s="6" t="s">
        <v>20</v>
      </c>
      <c r="D302" s="6" t="s">
        <v>211</v>
      </c>
      <c r="E302" s="4">
        <v>20</v>
      </c>
      <c r="F302" s="6" t="s">
        <v>191</v>
      </c>
      <c r="G302" s="6" t="s">
        <v>478</v>
      </c>
      <c r="H302" s="4">
        <v>2021</v>
      </c>
      <c r="I302" s="4">
        <v>2</v>
      </c>
      <c r="J302" s="6" t="s">
        <v>469</v>
      </c>
      <c r="K302" s="4">
        <v>6</v>
      </c>
      <c r="L302" s="6" t="s">
        <v>479</v>
      </c>
      <c r="M302" s="6" t="s">
        <v>480</v>
      </c>
      <c r="N302" s="6" t="s">
        <v>410</v>
      </c>
      <c r="O302" s="4">
        <v>4</v>
      </c>
      <c r="P302" s="6" t="s">
        <v>472</v>
      </c>
      <c r="Q302" s="4">
        <v>12</v>
      </c>
      <c r="R302" s="6" t="s">
        <v>481</v>
      </c>
      <c r="S302" s="4" t="b">
        <v>0</v>
      </c>
      <c r="T302" s="56">
        <v>3809418.24</v>
      </c>
      <c r="U302" s="56">
        <v>0</v>
      </c>
      <c r="V302" s="38">
        <v>0</v>
      </c>
      <c r="W302" s="35">
        <v>0</v>
      </c>
      <c r="X302" s="42">
        <f>VLOOKUP(VW_PREMIO_IV[[#This Row],[TIPO]],$AL$5:$AM$16,2,0)</f>
        <v>9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>
        <f>IF(VW_PREMIO_IV[[#This Row],[EQUIPE]]="Hospitalar (HSP)",VLOOKUP(VW_PREMIO_IV[[#This Row],[COBERTURA]],VALORES_IV_HSP[],VW_PREMIO_IV[[#This Row],[Col Valor]],1),"")</f>
        <v>0</v>
      </c>
      <c r="AB302" s="35" t="str">
        <f>IF(VW_PREMIO_IV[[#This Row],[EQUIPE]]="Misto (EMH)",VLOOKUP(VW_PREMIO_IV[[#This Row],[COBERTURA]],VALORES_IV_EMH[],VW_PREMIO_IV[[#This Row],[Col Valor]],1),"")</f>
        <v/>
      </c>
      <c r="AC302" s="35">
        <f>VW_PREMIO_IV[[#This Row],[PREMIO]]-SUM(VW_PREMIO_IV[[#This Row],[Check Gerente]:[Check EMH]])</f>
        <v>0</v>
      </c>
    </row>
    <row r="303" spans="1:29" x14ac:dyDescent="0.25">
      <c r="A303" s="6" t="s">
        <v>370</v>
      </c>
      <c r="B303" s="6" t="s">
        <v>319</v>
      </c>
      <c r="C303" s="6" t="s">
        <v>21</v>
      </c>
      <c r="D303" s="6" t="s">
        <v>214</v>
      </c>
      <c r="E303" s="4">
        <v>20</v>
      </c>
      <c r="F303" s="6" t="s">
        <v>191</v>
      </c>
      <c r="G303" s="6" t="s">
        <v>478</v>
      </c>
      <c r="H303" s="4">
        <v>2021</v>
      </c>
      <c r="I303" s="4">
        <v>2</v>
      </c>
      <c r="J303" s="6" t="s">
        <v>469</v>
      </c>
      <c r="K303" s="4">
        <v>6</v>
      </c>
      <c r="L303" s="6" t="s">
        <v>479</v>
      </c>
      <c r="M303" s="6" t="s">
        <v>480</v>
      </c>
      <c r="N303" s="6" t="s">
        <v>410</v>
      </c>
      <c r="O303" s="4">
        <v>4</v>
      </c>
      <c r="P303" s="6" t="s">
        <v>472</v>
      </c>
      <c r="Q303" s="4">
        <v>12</v>
      </c>
      <c r="R303" s="6" t="s">
        <v>481</v>
      </c>
      <c r="S303" s="4" t="b">
        <v>0</v>
      </c>
      <c r="T303" s="56">
        <v>3809418.24</v>
      </c>
      <c r="U303" s="56">
        <v>0</v>
      </c>
      <c r="V303" s="38">
        <v>0</v>
      </c>
      <c r="W303" s="35">
        <v>0</v>
      </c>
      <c r="X303" s="42">
        <f>VLOOKUP(VW_PREMIO_IV[[#This Row],[TIPO]],$AL$5:$AM$16,2,0)</f>
        <v>9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>
        <f>IF(VW_PREMIO_IV[[#This Row],[EQUIPE]]="Hospitalar (HSP)",VLOOKUP(VW_PREMIO_IV[[#This Row],[COBERTURA]],VALORES_IV_HSP[],VW_PREMIO_IV[[#This Row],[Col Valor]],1),"")</f>
        <v>0</v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0</v>
      </c>
    </row>
    <row r="304" spans="1:29" x14ac:dyDescent="0.25">
      <c r="A304" s="6" t="s">
        <v>370</v>
      </c>
      <c r="B304" s="6" t="s">
        <v>319</v>
      </c>
      <c r="C304" s="6" t="s">
        <v>32</v>
      </c>
      <c r="D304" s="6" t="s">
        <v>215</v>
      </c>
      <c r="E304" s="4">
        <v>10</v>
      </c>
      <c r="F304" s="6" t="s">
        <v>196</v>
      </c>
      <c r="G304" s="6" t="s">
        <v>478</v>
      </c>
      <c r="H304" s="4">
        <v>2021</v>
      </c>
      <c r="I304" s="4">
        <v>2</v>
      </c>
      <c r="J304" s="6" t="s">
        <v>469</v>
      </c>
      <c r="K304" s="4">
        <v>6</v>
      </c>
      <c r="L304" s="6" t="s">
        <v>479</v>
      </c>
      <c r="M304" s="6" t="s">
        <v>480</v>
      </c>
      <c r="N304" s="6" t="s">
        <v>410</v>
      </c>
      <c r="O304" s="4">
        <v>4</v>
      </c>
      <c r="P304" s="6" t="s">
        <v>472</v>
      </c>
      <c r="Q304" s="4">
        <v>12</v>
      </c>
      <c r="R304" s="6" t="s">
        <v>481</v>
      </c>
      <c r="S304" s="4" t="b">
        <v>0</v>
      </c>
      <c r="T304" s="56">
        <v>3809418.24</v>
      </c>
      <c r="U304" s="56">
        <v>0</v>
      </c>
      <c r="V304" s="38">
        <v>0</v>
      </c>
      <c r="W304" s="35">
        <v>0</v>
      </c>
      <c r="X304" s="42">
        <f>VLOOKUP(VW_PREMIO_IV[[#This Row],[TIPO]],$AL$5:$AM$16,2,0)</f>
        <v>9</v>
      </c>
      <c r="Y304" s="35" t="str">
        <f>IF(VW_PREMIO_IV[[#This Row],[EQUIPE]]="Gerentes",VLOOKUP(VW_PREMIO_IV[[#This Row],[COBERTURA]],VALORES_IV_GER[],VW_PREMIO_IV[[#This Row],[Col Valor]],1),"")</f>
        <v/>
      </c>
      <c r="Z304" s="35">
        <f>IF(VW_PREMIO_IV[[#This Row],[EQUIPE]]="Especialidade (ESP)",VLOOKUP(VW_PREMIO_IV[[#This Row],[COBERTURA]],VALORES_IV_ESP[],VW_PREMIO_IV[[#This Row],[Col Valor]],1),"")</f>
        <v>0</v>
      </c>
      <c r="AA304" s="35" t="str">
        <f>IF(VW_PREMIO_IV[[#This Row],[EQUIPE]]="Hospitalar (HSP)",VLOOKUP(VW_PREMIO_IV[[#This Row],[COBERTURA]],VALORES_IV_HSP[],VW_PREMIO_IV[[#This Row],[Col Valor]],1),"")</f>
        <v/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0</v>
      </c>
    </row>
    <row r="305" spans="1:29" x14ac:dyDescent="0.25">
      <c r="A305" s="6" t="s">
        <v>370</v>
      </c>
      <c r="B305" s="6" t="s">
        <v>319</v>
      </c>
      <c r="C305" s="6" t="s">
        <v>22</v>
      </c>
      <c r="D305" s="6" t="s">
        <v>250</v>
      </c>
      <c r="E305" s="4">
        <v>20</v>
      </c>
      <c r="F305" s="6" t="s">
        <v>191</v>
      </c>
      <c r="G305" s="6" t="s">
        <v>478</v>
      </c>
      <c r="H305" s="4">
        <v>2021</v>
      </c>
      <c r="I305" s="4">
        <v>2</v>
      </c>
      <c r="J305" s="6" t="s">
        <v>469</v>
      </c>
      <c r="K305" s="4">
        <v>6</v>
      </c>
      <c r="L305" s="6" t="s">
        <v>479</v>
      </c>
      <c r="M305" s="6" t="s">
        <v>480</v>
      </c>
      <c r="N305" s="6" t="s">
        <v>410</v>
      </c>
      <c r="O305" s="4">
        <v>4</v>
      </c>
      <c r="P305" s="6" t="s">
        <v>472</v>
      </c>
      <c r="Q305" s="4">
        <v>12</v>
      </c>
      <c r="R305" s="6" t="s">
        <v>481</v>
      </c>
      <c r="S305" s="4" t="b">
        <v>0</v>
      </c>
      <c r="T305" s="56">
        <v>3809418.24</v>
      </c>
      <c r="U305" s="56">
        <v>0</v>
      </c>
      <c r="V305" s="38">
        <v>0</v>
      </c>
      <c r="W305" s="35">
        <v>0</v>
      </c>
      <c r="X305" s="42">
        <f>VLOOKUP(VW_PREMIO_IV[[#This Row],[TIPO]],$AL$5:$AM$16,2,0)</f>
        <v>9</v>
      </c>
      <c r="Y305" s="35" t="str">
        <f>IF(VW_PREMIO_IV[[#This Row],[EQUIPE]]="Gerentes",VLOOKUP(VW_PREMIO_IV[[#This Row],[COBERTURA]],VALORES_IV_GER[],VW_PREMIO_IV[[#This Row],[Col Valor]],1),"")</f>
        <v/>
      </c>
      <c r="Z305" s="35" t="str">
        <f>IF(VW_PREMIO_IV[[#This Row],[EQUIPE]]="Especialidade (ESP)",VLOOKUP(VW_PREMIO_IV[[#This Row],[COBERTURA]],VALORES_IV_ESP[],VW_PREMIO_IV[[#This Row],[Col Valor]],1),"")</f>
        <v/>
      </c>
      <c r="AA305" s="35">
        <f>IF(VW_PREMIO_IV[[#This Row],[EQUIPE]]="Hospitalar (HSP)",VLOOKUP(VW_PREMIO_IV[[#This Row],[COBERTURA]],VALORES_IV_HSP[],VW_PREMIO_IV[[#This Row],[Col Valor]],1),"")</f>
        <v>0</v>
      </c>
      <c r="AB305" s="35" t="str">
        <f>IF(VW_PREMIO_IV[[#This Row],[EQUIPE]]="Misto (EMH)",VLOOKUP(VW_PREMIO_IV[[#This Row],[COBERTURA]],VALORES_IV_EMH[],VW_PREMIO_IV[[#This Row],[Col Valor]],1),"")</f>
        <v/>
      </c>
      <c r="AC305" s="35">
        <f>VW_PREMIO_IV[[#This Row],[PREMIO]]-SUM(VW_PREMIO_IV[[#This Row],[Check Gerente]:[Check EMH]])</f>
        <v>0</v>
      </c>
    </row>
    <row r="306" spans="1:29" x14ac:dyDescent="0.25">
      <c r="A306" s="6" t="s">
        <v>370</v>
      </c>
      <c r="B306" s="6" t="s">
        <v>319</v>
      </c>
      <c r="C306" s="6" t="s">
        <v>23</v>
      </c>
      <c r="D306" s="6" t="s">
        <v>254</v>
      </c>
      <c r="E306" s="4">
        <v>20</v>
      </c>
      <c r="F306" s="6" t="s">
        <v>191</v>
      </c>
      <c r="G306" s="6" t="s">
        <v>478</v>
      </c>
      <c r="H306" s="4">
        <v>2021</v>
      </c>
      <c r="I306" s="4">
        <v>2</v>
      </c>
      <c r="J306" s="6" t="s">
        <v>469</v>
      </c>
      <c r="K306" s="4">
        <v>6</v>
      </c>
      <c r="L306" s="6" t="s">
        <v>479</v>
      </c>
      <c r="M306" s="6" t="s">
        <v>480</v>
      </c>
      <c r="N306" s="6" t="s">
        <v>410</v>
      </c>
      <c r="O306" s="4">
        <v>4</v>
      </c>
      <c r="P306" s="6" t="s">
        <v>472</v>
      </c>
      <c r="Q306" s="4">
        <v>12</v>
      </c>
      <c r="R306" s="6" t="s">
        <v>481</v>
      </c>
      <c r="S306" s="4" t="b">
        <v>0</v>
      </c>
      <c r="T306" s="56">
        <v>3809418.24</v>
      </c>
      <c r="U306" s="56">
        <v>0</v>
      </c>
      <c r="V306" s="38">
        <v>0</v>
      </c>
      <c r="W306" s="35">
        <v>0</v>
      </c>
      <c r="X306" s="42">
        <f>VLOOKUP(VW_PREMIO_IV[[#This Row],[TIPO]],$AL$5:$AM$16,2,0)</f>
        <v>9</v>
      </c>
      <c r="Y306" s="35" t="str">
        <f>IF(VW_PREMIO_IV[[#This Row],[EQUIPE]]="Gerentes",VLOOKUP(VW_PREMIO_IV[[#This Row],[COBERTURA]],VALORES_IV_GER[],VW_PREMIO_IV[[#This Row],[Col Valor]],1),"")</f>
        <v/>
      </c>
      <c r="Z306" s="35" t="str">
        <f>IF(VW_PREMIO_IV[[#This Row],[EQUIPE]]="Especialidade (ESP)",VLOOKUP(VW_PREMIO_IV[[#This Row],[COBERTURA]],VALORES_IV_ESP[],VW_PREMIO_IV[[#This Row],[Col Valor]],1),"")</f>
        <v/>
      </c>
      <c r="AA306" s="35">
        <f>IF(VW_PREMIO_IV[[#This Row],[EQUIPE]]="Hospitalar (HSP)",VLOOKUP(VW_PREMIO_IV[[#This Row],[COBERTURA]],VALORES_IV_HSP[],VW_PREMIO_IV[[#This Row],[Col Valor]],1),"")</f>
        <v>0</v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370</v>
      </c>
      <c r="B307" s="6" t="s">
        <v>319</v>
      </c>
      <c r="C307" s="6" t="s">
        <v>33</v>
      </c>
      <c r="D307" s="6" t="s">
        <v>290</v>
      </c>
      <c r="E307" s="4">
        <v>10</v>
      </c>
      <c r="F307" s="6" t="s">
        <v>196</v>
      </c>
      <c r="G307" s="6" t="s">
        <v>478</v>
      </c>
      <c r="H307" s="4">
        <v>2021</v>
      </c>
      <c r="I307" s="4">
        <v>2</v>
      </c>
      <c r="J307" s="6" t="s">
        <v>469</v>
      </c>
      <c r="K307" s="4">
        <v>6</v>
      </c>
      <c r="L307" s="6" t="s">
        <v>479</v>
      </c>
      <c r="M307" s="6" t="s">
        <v>480</v>
      </c>
      <c r="N307" s="6" t="s">
        <v>410</v>
      </c>
      <c r="O307" s="4">
        <v>4</v>
      </c>
      <c r="P307" s="6" t="s">
        <v>472</v>
      </c>
      <c r="Q307" s="4">
        <v>12</v>
      </c>
      <c r="R307" s="6" t="s">
        <v>481</v>
      </c>
      <c r="S307" s="4" t="b">
        <v>0</v>
      </c>
      <c r="T307" s="56">
        <v>3809418.24</v>
      </c>
      <c r="U307" s="56">
        <v>0</v>
      </c>
      <c r="V307" s="38">
        <v>0</v>
      </c>
      <c r="W307" s="35">
        <v>0</v>
      </c>
      <c r="X307" s="42">
        <f>VLOOKUP(VW_PREMIO_IV[[#This Row],[TIPO]],$AL$5:$AM$16,2,0)</f>
        <v>9</v>
      </c>
      <c r="Y307" s="35" t="str">
        <f>IF(VW_PREMIO_IV[[#This Row],[EQUIPE]]="Gerentes",VLOOKUP(VW_PREMIO_IV[[#This Row],[COBERTURA]],VALORES_IV_GER[],VW_PREMIO_IV[[#This Row],[Col Valor]],1),"")</f>
        <v/>
      </c>
      <c r="Z307" s="35">
        <f>IF(VW_PREMIO_IV[[#This Row],[EQUIPE]]="Especialidade (ESP)",VLOOKUP(VW_PREMIO_IV[[#This Row],[COBERTURA]],VALORES_IV_ESP[],VW_PREMIO_IV[[#This Row],[Col Valor]],1),"")</f>
        <v>0</v>
      </c>
      <c r="AA307" s="35" t="str">
        <f>IF(VW_PREMIO_IV[[#This Row],[EQUIPE]]="Hospitalar (HSP)",VLOOKUP(VW_PREMIO_IV[[#This Row],[COBERTURA]],VALORES_IV_HSP[],VW_PREMIO_IV[[#This Row],[Col Valor]],1),"")</f>
        <v/>
      </c>
      <c r="AB307" s="35" t="str">
        <f>IF(VW_PREMIO_IV[[#This Row],[EQUIPE]]="Misto (EMH)",VLOOKUP(VW_PREMIO_IV[[#This Row],[COBERTURA]],VALORES_IV_EMH[],VW_PREMIO_IV[[#This Row],[Col Valor]],1),"")</f>
        <v/>
      </c>
      <c r="AC307" s="35">
        <f>VW_PREMIO_IV[[#This Row],[PREMIO]]-SUM(VW_PREMIO_IV[[#This Row],[Check Gerente]:[Check EMH]])</f>
        <v>0</v>
      </c>
    </row>
    <row r="308" spans="1:29" x14ac:dyDescent="0.25">
      <c r="A308" s="6" t="s">
        <v>370</v>
      </c>
      <c r="B308" s="6" t="s">
        <v>319</v>
      </c>
      <c r="C308" s="6" t="s">
        <v>25</v>
      </c>
      <c r="D308" s="6" t="s">
        <v>291</v>
      </c>
      <c r="E308" s="4">
        <v>30</v>
      </c>
      <c r="F308" s="6" t="s">
        <v>198</v>
      </c>
      <c r="G308" s="6" t="s">
        <v>478</v>
      </c>
      <c r="H308" s="4">
        <v>2021</v>
      </c>
      <c r="I308" s="4">
        <v>2</v>
      </c>
      <c r="J308" s="6" t="s">
        <v>469</v>
      </c>
      <c r="K308" s="4">
        <v>6</v>
      </c>
      <c r="L308" s="6" t="s">
        <v>479</v>
      </c>
      <c r="M308" s="6" t="s">
        <v>480</v>
      </c>
      <c r="N308" s="6" t="s">
        <v>410</v>
      </c>
      <c r="O308" s="4">
        <v>4</v>
      </c>
      <c r="P308" s="6" t="s">
        <v>472</v>
      </c>
      <c r="Q308" s="4">
        <v>12</v>
      </c>
      <c r="R308" s="6" t="s">
        <v>481</v>
      </c>
      <c r="S308" s="4" t="b">
        <v>0</v>
      </c>
      <c r="T308" s="56">
        <v>3809418.24</v>
      </c>
      <c r="U308" s="56">
        <v>0</v>
      </c>
      <c r="V308" s="38">
        <v>0</v>
      </c>
      <c r="W308" s="35">
        <v>0</v>
      </c>
      <c r="X308" s="42">
        <f>VLOOKUP(VW_PREMIO_IV[[#This Row],[TIPO]],$AL$5:$AM$16,2,0)</f>
        <v>9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 t="str">
        <f>IF(VW_PREMIO_IV[[#This Row],[EQUIPE]]="Hospitalar (HSP)",VLOOKUP(VW_PREMIO_IV[[#This Row],[COBERTURA]],VALORES_IV_HSP[],VW_PREMIO_IV[[#This Row],[Col Valor]],1),"")</f>
        <v/>
      </c>
      <c r="AB308" s="35">
        <f>IF(VW_PREMIO_IV[[#This Row],[EQUIPE]]="Misto (EMH)",VLOOKUP(VW_PREMIO_IV[[#This Row],[COBERTURA]],VALORES_IV_EMH[],VW_PREMIO_IV[[#This Row],[Col Valor]],1),"")</f>
        <v>0</v>
      </c>
      <c r="AC308" s="35">
        <f>VW_PREMIO_IV[[#This Row],[PREMIO]]-SUM(VW_PREMIO_IV[[#This Row],[Check Gerente]:[Check EMH]])</f>
        <v>0</v>
      </c>
    </row>
    <row r="309" spans="1:29" x14ac:dyDescent="0.25">
      <c r="A309" s="6" t="s">
        <v>370</v>
      </c>
      <c r="B309" s="6" t="s">
        <v>318</v>
      </c>
      <c r="C309" s="6" t="s">
        <v>9</v>
      </c>
      <c r="D309" s="6" t="s">
        <v>189</v>
      </c>
      <c r="E309" s="4">
        <v>20</v>
      </c>
      <c r="F309" s="6" t="s">
        <v>191</v>
      </c>
      <c r="G309" s="6" t="s">
        <v>478</v>
      </c>
      <c r="H309" s="4">
        <v>2021</v>
      </c>
      <c r="I309" s="4">
        <v>2</v>
      </c>
      <c r="J309" s="6" t="s">
        <v>469</v>
      </c>
      <c r="K309" s="4">
        <v>6</v>
      </c>
      <c r="L309" s="6" t="s">
        <v>479</v>
      </c>
      <c r="M309" s="6" t="s">
        <v>480</v>
      </c>
      <c r="N309" s="6" t="s">
        <v>410</v>
      </c>
      <c r="O309" s="4">
        <v>4</v>
      </c>
      <c r="P309" s="6" t="s">
        <v>472</v>
      </c>
      <c r="Q309" s="4">
        <v>12</v>
      </c>
      <c r="R309" s="6" t="s">
        <v>481</v>
      </c>
      <c r="S309" s="4" t="b">
        <v>0</v>
      </c>
      <c r="T309" s="56">
        <v>3790857.41</v>
      </c>
      <c r="U309" s="56">
        <v>0</v>
      </c>
      <c r="V309" s="38">
        <v>0</v>
      </c>
      <c r="W309" s="35">
        <v>0</v>
      </c>
      <c r="X309" s="42">
        <f>VLOOKUP(VW_PREMIO_IV[[#This Row],[TIPO]],$AL$5:$AM$16,2,0)</f>
        <v>11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0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0</v>
      </c>
    </row>
    <row r="310" spans="1:29" x14ac:dyDescent="0.25">
      <c r="A310" s="6" t="s">
        <v>370</v>
      </c>
      <c r="B310" s="6" t="s">
        <v>318</v>
      </c>
      <c r="C310" s="6" t="s">
        <v>11</v>
      </c>
      <c r="D310" s="6" t="s">
        <v>192</v>
      </c>
      <c r="E310" s="4">
        <v>20</v>
      </c>
      <c r="F310" s="6" t="s">
        <v>191</v>
      </c>
      <c r="G310" s="6" t="s">
        <v>478</v>
      </c>
      <c r="H310" s="4">
        <v>2021</v>
      </c>
      <c r="I310" s="4">
        <v>2</v>
      </c>
      <c r="J310" s="6" t="s">
        <v>469</v>
      </c>
      <c r="K310" s="4">
        <v>6</v>
      </c>
      <c r="L310" s="6" t="s">
        <v>479</v>
      </c>
      <c r="M310" s="6" t="s">
        <v>480</v>
      </c>
      <c r="N310" s="6" t="s">
        <v>410</v>
      </c>
      <c r="O310" s="4">
        <v>4</v>
      </c>
      <c r="P310" s="6" t="s">
        <v>472</v>
      </c>
      <c r="Q310" s="4">
        <v>12</v>
      </c>
      <c r="R310" s="6" t="s">
        <v>481</v>
      </c>
      <c r="S310" s="4" t="b">
        <v>0</v>
      </c>
      <c r="T310" s="56">
        <v>3790857.41</v>
      </c>
      <c r="U310" s="56">
        <v>0</v>
      </c>
      <c r="V310" s="38">
        <v>0</v>
      </c>
      <c r="W310" s="35">
        <v>0</v>
      </c>
      <c r="X310" s="42">
        <f>VLOOKUP(VW_PREMIO_IV[[#This Row],[TIPO]],$AL$5:$AM$16,2,0)</f>
        <v>11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>
        <f>IF(VW_PREMIO_IV[[#This Row],[EQUIPE]]="Hospitalar (HSP)",VLOOKUP(VW_PREMIO_IV[[#This Row],[COBERTURA]],VALORES_IV_HSP[],VW_PREMIO_IV[[#This Row],[Col Valor]],1),"")</f>
        <v>0</v>
      </c>
      <c r="AB310" s="35" t="str">
        <f>IF(VW_PREMIO_IV[[#This Row],[EQUIPE]]="Misto (EMH)",VLOOKUP(VW_PREMIO_IV[[#This Row],[COBERTURA]],VALORES_IV_EMH[],VW_PREMIO_IV[[#This Row],[Col Valor]],1),"")</f>
        <v/>
      </c>
      <c r="AC310" s="35">
        <f>VW_PREMIO_IV[[#This Row],[PREMIO]]-SUM(VW_PREMIO_IV[[#This Row],[Check Gerente]:[Check EMH]])</f>
        <v>0</v>
      </c>
    </row>
    <row r="311" spans="1:29" x14ac:dyDescent="0.25">
      <c r="A311" s="6" t="s">
        <v>370</v>
      </c>
      <c r="B311" s="6" t="s">
        <v>318</v>
      </c>
      <c r="C311" s="6" t="s">
        <v>13</v>
      </c>
      <c r="D311" s="6" t="s">
        <v>194</v>
      </c>
      <c r="E311" s="4">
        <v>20</v>
      </c>
      <c r="F311" s="6" t="s">
        <v>191</v>
      </c>
      <c r="G311" s="6" t="s">
        <v>478</v>
      </c>
      <c r="H311" s="4">
        <v>2021</v>
      </c>
      <c r="I311" s="4">
        <v>2</v>
      </c>
      <c r="J311" s="6" t="s">
        <v>469</v>
      </c>
      <c r="K311" s="4">
        <v>6</v>
      </c>
      <c r="L311" s="6" t="s">
        <v>479</v>
      </c>
      <c r="M311" s="6" t="s">
        <v>480</v>
      </c>
      <c r="N311" s="6" t="s">
        <v>410</v>
      </c>
      <c r="O311" s="4">
        <v>4</v>
      </c>
      <c r="P311" s="6" t="s">
        <v>472</v>
      </c>
      <c r="Q311" s="4">
        <v>12</v>
      </c>
      <c r="R311" s="6" t="s">
        <v>481</v>
      </c>
      <c r="S311" s="4" t="b">
        <v>0</v>
      </c>
      <c r="T311" s="56">
        <v>3790857.41</v>
      </c>
      <c r="U311" s="56">
        <v>0</v>
      </c>
      <c r="V311" s="38">
        <v>0</v>
      </c>
      <c r="W311" s="35">
        <v>0</v>
      </c>
      <c r="X311" s="42">
        <f>VLOOKUP(VW_PREMIO_IV[[#This Row],[TIPO]],$AL$5:$AM$16,2,0)</f>
        <v>11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0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0</v>
      </c>
    </row>
    <row r="312" spans="1:29" x14ac:dyDescent="0.25">
      <c r="A312" s="6" t="s">
        <v>370</v>
      </c>
      <c r="B312" s="6" t="s">
        <v>318</v>
      </c>
      <c r="C312" s="6" t="s">
        <v>28</v>
      </c>
      <c r="D312" s="6" t="s">
        <v>195</v>
      </c>
      <c r="E312" s="4">
        <v>10</v>
      </c>
      <c r="F312" s="6" t="s">
        <v>196</v>
      </c>
      <c r="G312" s="6" t="s">
        <v>478</v>
      </c>
      <c r="H312" s="4">
        <v>2021</v>
      </c>
      <c r="I312" s="4">
        <v>2</v>
      </c>
      <c r="J312" s="6" t="s">
        <v>469</v>
      </c>
      <c r="K312" s="4">
        <v>6</v>
      </c>
      <c r="L312" s="6" t="s">
        <v>479</v>
      </c>
      <c r="M312" s="6" t="s">
        <v>480</v>
      </c>
      <c r="N312" s="6" t="s">
        <v>410</v>
      </c>
      <c r="O312" s="4">
        <v>4</v>
      </c>
      <c r="P312" s="6" t="s">
        <v>472</v>
      </c>
      <c r="Q312" s="4">
        <v>12</v>
      </c>
      <c r="R312" s="6" t="s">
        <v>481</v>
      </c>
      <c r="S312" s="4" t="b">
        <v>0</v>
      </c>
      <c r="T312" s="56">
        <v>3790857.41</v>
      </c>
      <c r="U312" s="56">
        <v>0</v>
      </c>
      <c r="V312" s="38">
        <v>0</v>
      </c>
      <c r="W312" s="35">
        <v>0</v>
      </c>
      <c r="X312" s="42">
        <f>VLOOKUP(VW_PREMIO_IV[[#This Row],[TIPO]],$AL$5:$AM$16,2,0)</f>
        <v>11</v>
      </c>
      <c r="Y312" s="35" t="str">
        <f>IF(VW_PREMIO_IV[[#This Row],[EQUIPE]]="Gerentes",VLOOKUP(VW_PREMIO_IV[[#This Row],[COBERTURA]],VALORES_IV_GER[],VW_PREMIO_IV[[#This Row],[Col Valor]],1),"")</f>
        <v/>
      </c>
      <c r="Z312" s="35">
        <f>IF(VW_PREMIO_IV[[#This Row],[EQUIPE]]="Especialidade (ESP)",VLOOKUP(VW_PREMIO_IV[[#This Row],[COBERTURA]],VALORES_IV_ESP[],VW_PREMIO_IV[[#This Row],[Col Valor]],1),"")</f>
        <v>0</v>
      </c>
      <c r="AA312" s="35" t="str">
        <f>IF(VW_PREMIO_IV[[#This Row],[EQUIPE]]="Hospitalar (HSP)",VLOOKUP(VW_PREMIO_IV[[#This Row],[COBERTURA]],VALORES_IV_HSP[],VW_PREMIO_IV[[#This Row],[Col Valor]],1),"")</f>
        <v/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0</v>
      </c>
    </row>
    <row r="313" spans="1:29" x14ac:dyDescent="0.25">
      <c r="A313" s="6" t="s">
        <v>370</v>
      </c>
      <c r="B313" s="6" t="s">
        <v>318</v>
      </c>
      <c r="C313" s="6" t="s">
        <v>29</v>
      </c>
      <c r="D313" s="6" t="s">
        <v>197</v>
      </c>
      <c r="E313" s="4">
        <v>30</v>
      </c>
      <c r="F313" s="6" t="s">
        <v>198</v>
      </c>
      <c r="G313" s="6" t="s">
        <v>478</v>
      </c>
      <c r="H313" s="4">
        <v>2021</v>
      </c>
      <c r="I313" s="4">
        <v>2</v>
      </c>
      <c r="J313" s="6" t="s">
        <v>469</v>
      </c>
      <c r="K313" s="4">
        <v>6</v>
      </c>
      <c r="L313" s="6" t="s">
        <v>479</v>
      </c>
      <c r="M313" s="6" t="s">
        <v>480</v>
      </c>
      <c r="N313" s="6" t="s">
        <v>410</v>
      </c>
      <c r="O313" s="4">
        <v>4</v>
      </c>
      <c r="P313" s="6" t="s">
        <v>472</v>
      </c>
      <c r="Q313" s="4">
        <v>12</v>
      </c>
      <c r="R313" s="6" t="s">
        <v>481</v>
      </c>
      <c r="S313" s="4" t="b">
        <v>0</v>
      </c>
      <c r="T313" s="56">
        <v>3790857.41</v>
      </c>
      <c r="U313" s="56">
        <v>0</v>
      </c>
      <c r="V313" s="38">
        <v>0</v>
      </c>
      <c r="W313" s="35">
        <v>0</v>
      </c>
      <c r="X313" s="42">
        <f>VLOOKUP(VW_PREMIO_IV[[#This Row],[TIPO]],$AL$5:$AM$16,2,0)</f>
        <v>11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 t="str">
        <f>IF(VW_PREMIO_IV[[#This Row],[EQUIPE]]="Hospitalar (HSP)",VLOOKUP(VW_PREMIO_IV[[#This Row],[COBERTURA]],VALORES_IV_HSP[],VW_PREMIO_IV[[#This Row],[Col Valor]],1),"")</f>
        <v/>
      </c>
      <c r="AB313" s="35">
        <f>IF(VW_PREMIO_IV[[#This Row],[EQUIPE]]="Misto (EMH)",VLOOKUP(VW_PREMIO_IV[[#This Row],[COBERTURA]],VALORES_IV_EMH[],VW_PREMIO_IV[[#This Row],[Col Valor]],1),"")</f>
        <v>0</v>
      </c>
      <c r="AC313" s="35">
        <f>VW_PREMIO_IV[[#This Row],[PREMIO]]-SUM(VW_PREMIO_IV[[#This Row],[Check Gerente]:[Check EMH]])</f>
        <v>0</v>
      </c>
    </row>
    <row r="314" spans="1:29" x14ac:dyDescent="0.25">
      <c r="A314" s="6" t="s">
        <v>370</v>
      </c>
      <c r="B314" s="6" t="s">
        <v>318</v>
      </c>
      <c r="C314" s="6" t="s">
        <v>30</v>
      </c>
      <c r="D314" s="6" t="s">
        <v>203</v>
      </c>
      <c r="E314" s="4">
        <v>10</v>
      </c>
      <c r="F314" s="6" t="s">
        <v>196</v>
      </c>
      <c r="G314" s="6" t="s">
        <v>478</v>
      </c>
      <c r="H314" s="4">
        <v>2021</v>
      </c>
      <c r="I314" s="4">
        <v>2</v>
      </c>
      <c r="J314" s="6" t="s">
        <v>469</v>
      </c>
      <c r="K314" s="4">
        <v>6</v>
      </c>
      <c r="L314" s="6" t="s">
        <v>479</v>
      </c>
      <c r="M314" s="6" t="s">
        <v>480</v>
      </c>
      <c r="N314" s="6" t="s">
        <v>410</v>
      </c>
      <c r="O314" s="4">
        <v>4</v>
      </c>
      <c r="P314" s="6" t="s">
        <v>472</v>
      </c>
      <c r="Q314" s="4">
        <v>12</v>
      </c>
      <c r="R314" s="6" t="s">
        <v>481</v>
      </c>
      <c r="S314" s="4" t="b">
        <v>0</v>
      </c>
      <c r="T314" s="56">
        <v>3790857.41</v>
      </c>
      <c r="U314" s="56">
        <v>0</v>
      </c>
      <c r="V314" s="38">
        <v>0</v>
      </c>
      <c r="W314" s="35">
        <v>0</v>
      </c>
      <c r="X314" s="42">
        <f>VLOOKUP(VW_PREMIO_IV[[#This Row],[TIPO]],$AL$5:$AM$16,2,0)</f>
        <v>11</v>
      </c>
      <c r="Y314" s="35" t="str">
        <f>IF(VW_PREMIO_IV[[#This Row],[EQUIPE]]="Gerentes",VLOOKUP(VW_PREMIO_IV[[#This Row],[COBERTURA]],VALORES_IV_GER[],VW_PREMIO_IV[[#This Row],[Col Valor]],1),"")</f>
        <v/>
      </c>
      <c r="Z314" s="35">
        <f>IF(VW_PREMIO_IV[[#This Row],[EQUIPE]]="Especialidade (ESP)",VLOOKUP(VW_PREMIO_IV[[#This Row],[COBERTURA]],VALORES_IV_ESP[],VW_PREMIO_IV[[#This Row],[Col Valor]],1),"")</f>
        <v>0</v>
      </c>
      <c r="AA314" s="35" t="str">
        <f>IF(VW_PREMIO_IV[[#This Row],[EQUIPE]]="Hospitalar (HSP)",VLOOKUP(VW_PREMIO_IV[[#This Row],[COBERTURA]],VALORES_IV_HSP[],VW_PREMIO_IV[[#This Row],[Col Valor]],1),"")</f>
        <v/>
      </c>
      <c r="AB314" s="35" t="str">
        <f>IF(VW_PREMIO_IV[[#This Row],[EQUIPE]]="Misto (EMH)",VLOOKUP(VW_PREMIO_IV[[#This Row],[COBERTURA]],VALORES_IV_EMH[],VW_PREMIO_IV[[#This Row],[Col Valor]],1),"")</f>
        <v/>
      </c>
      <c r="AC314" s="35">
        <f>VW_PREMIO_IV[[#This Row],[PREMIO]]-SUM(VW_PREMIO_IV[[#This Row],[Check Gerente]:[Check EMH]])</f>
        <v>0</v>
      </c>
    </row>
    <row r="315" spans="1:29" x14ac:dyDescent="0.25">
      <c r="A315" s="6" t="s">
        <v>370</v>
      </c>
      <c r="B315" s="6" t="s">
        <v>318</v>
      </c>
      <c r="C315" s="6" t="s">
        <v>14</v>
      </c>
      <c r="D315" s="6" t="s">
        <v>204</v>
      </c>
      <c r="E315" s="4">
        <v>20</v>
      </c>
      <c r="F315" s="6" t="s">
        <v>191</v>
      </c>
      <c r="G315" s="6" t="s">
        <v>478</v>
      </c>
      <c r="H315" s="4">
        <v>2021</v>
      </c>
      <c r="I315" s="4">
        <v>2</v>
      </c>
      <c r="J315" s="6" t="s">
        <v>469</v>
      </c>
      <c r="K315" s="4">
        <v>6</v>
      </c>
      <c r="L315" s="6" t="s">
        <v>479</v>
      </c>
      <c r="M315" s="6" t="s">
        <v>480</v>
      </c>
      <c r="N315" s="6" t="s">
        <v>410</v>
      </c>
      <c r="O315" s="4">
        <v>4</v>
      </c>
      <c r="P315" s="6" t="s">
        <v>472</v>
      </c>
      <c r="Q315" s="4">
        <v>12</v>
      </c>
      <c r="R315" s="6" t="s">
        <v>481</v>
      </c>
      <c r="S315" s="4" t="b">
        <v>0</v>
      </c>
      <c r="T315" s="56">
        <v>3790857.41</v>
      </c>
      <c r="U315" s="56">
        <v>0</v>
      </c>
      <c r="V315" s="38">
        <v>0</v>
      </c>
      <c r="W315" s="35">
        <v>0</v>
      </c>
      <c r="X315" s="42">
        <f>VLOOKUP(VW_PREMIO_IV[[#This Row],[TIPO]],$AL$5:$AM$16,2,0)</f>
        <v>11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>
        <f>IF(VW_PREMIO_IV[[#This Row],[EQUIPE]]="Hospitalar (HSP)",VLOOKUP(VW_PREMIO_IV[[#This Row],[COBERTURA]],VALORES_IV_HSP[],VW_PREMIO_IV[[#This Row],[Col Valor]],1),"")</f>
        <v>0</v>
      </c>
      <c r="AB315" s="35" t="str">
        <f>IF(VW_PREMIO_IV[[#This Row],[EQUIPE]]="Misto (EMH)",VLOOKUP(VW_PREMIO_IV[[#This Row],[COBERTURA]],VALORES_IV_EMH[],VW_PREMIO_IV[[#This Row],[Col Valor]],1),"")</f>
        <v/>
      </c>
      <c r="AC315" s="35">
        <f>VW_PREMIO_IV[[#This Row],[PREMIO]]-SUM(VW_PREMIO_IV[[#This Row],[Check Gerente]:[Check EMH]])</f>
        <v>0</v>
      </c>
    </row>
    <row r="316" spans="1:29" x14ac:dyDescent="0.25">
      <c r="A316" s="6" t="s">
        <v>370</v>
      </c>
      <c r="B316" s="6" t="s">
        <v>318</v>
      </c>
      <c r="C316" s="6" t="s">
        <v>15</v>
      </c>
      <c r="D316" s="6" t="s">
        <v>205</v>
      </c>
      <c r="E316" s="4">
        <v>30</v>
      </c>
      <c r="F316" s="6" t="s">
        <v>198</v>
      </c>
      <c r="G316" s="6" t="s">
        <v>478</v>
      </c>
      <c r="H316" s="4">
        <v>2021</v>
      </c>
      <c r="I316" s="4">
        <v>2</v>
      </c>
      <c r="J316" s="6" t="s">
        <v>469</v>
      </c>
      <c r="K316" s="4">
        <v>6</v>
      </c>
      <c r="L316" s="6" t="s">
        <v>479</v>
      </c>
      <c r="M316" s="6" t="s">
        <v>480</v>
      </c>
      <c r="N316" s="6" t="s">
        <v>410</v>
      </c>
      <c r="O316" s="4">
        <v>4</v>
      </c>
      <c r="P316" s="6" t="s">
        <v>472</v>
      </c>
      <c r="Q316" s="4">
        <v>12</v>
      </c>
      <c r="R316" s="6" t="s">
        <v>481</v>
      </c>
      <c r="S316" s="4" t="b">
        <v>0</v>
      </c>
      <c r="T316" s="56">
        <v>3790857.41</v>
      </c>
      <c r="U316" s="56">
        <v>0</v>
      </c>
      <c r="V316" s="38">
        <v>0</v>
      </c>
      <c r="W316" s="35">
        <v>0</v>
      </c>
      <c r="X316" s="42">
        <f>VLOOKUP(VW_PREMIO_IV[[#This Row],[TIPO]],$AL$5:$AM$16,2,0)</f>
        <v>11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 t="str">
        <f>IF(VW_PREMIO_IV[[#This Row],[EQUIPE]]="Hospitalar (HSP)",VLOOKUP(VW_PREMIO_IV[[#This Row],[COBERTURA]],VALORES_IV_HSP[],VW_PREMIO_IV[[#This Row],[Col Valor]],1),"")</f>
        <v/>
      </c>
      <c r="AB316" s="35">
        <f>IF(VW_PREMIO_IV[[#This Row],[EQUIPE]]="Misto (EMH)",VLOOKUP(VW_PREMIO_IV[[#This Row],[COBERTURA]],VALORES_IV_EMH[],VW_PREMIO_IV[[#This Row],[Col Valor]],1),"")</f>
        <v>0</v>
      </c>
      <c r="AC316" s="35">
        <f>VW_PREMIO_IV[[#This Row],[PREMIO]]-SUM(VW_PREMIO_IV[[#This Row],[Check Gerente]:[Check EMH]])</f>
        <v>0</v>
      </c>
    </row>
    <row r="317" spans="1:29" x14ac:dyDescent="0.25">
      <c r="A317" s="6" t="s">
        <v>370</v>
      </c>
      <c r="B317" s="6" t="s">
        <v>318</v>
      </c>
      <c r="C317" s="6" t="s">
        <v>31</v>
      </c>
      <c r="D317" s="6" t="s">
        <v>206</v>
      </c>
      <c r="E317" s="4">
        <v>10</v>
      </c>
      <c r="F317" s="6" t="s">
        <v>196</v>
      </c>
      <c r="G317" s="6" t="s">
        <v>478</v>
      </c>
      <c r="H317" s="4">
        <v>2021</v>
      </c>
      <c r="I317" s="4">
        <v>2</v>
      </c>
      <c r="J317" s="6" t="s">
        <v>469</v>
      </c>
      <c r="K317" s="4">
        <v>6</v>
      </c>
      <c r="L317" s="6" t="s">
        <v>479</v>
      </c>
      <c r="M317" s="6" t="s">
        <v>480</v>
      </c>
      <c r="N317" s="6" t="s">
        <v>410</v>
      </c>
      <c r="O317" s="4">
        <v>4</v>
      </c>
      <c r="P317" s="6" t="s">
        <v>472</v>
      </c>
      <c r="Q317" s="4">
        <v>12</v>
      </c>
      <c r="R317" s="6" t="s">
        <v>481</v>
      </c>
      <c r="S317" s="4" t="b">
        <v>0</v>
      </c>
      <c r="T317" s="56">
        <v>3790857.41</v>
      </c>
      <c r="U317" s="56">
        <v>0</v>
      </c>
      <c r="V317" s="38">
        <v>0</v>
      </c>
      <c r="W317" s="35">
        <v>0</v>
      </c>
      <c r="X317" s="42">
        <f>VLOOKUP(VW_PREMIO_IV[[#This Row],[TIPO]],$AL$5:$AM$16,2,0)</f>
        <v>11</v>
      </c>
      <c r="Y317" s="35" t="str">
        <f>IF(VW_PREMIO_IV[[#This Row],[EQUIPE]]="Gerentes",VLOOKUP(VW_PREMIO_IV[[#This Row],[COBERTURA]],VALORES_IV_GER[],VW_PREMIO_IV[[#This Row],[Col Valor]],1),"")</f>
        <v/>
      </c>
      <c r="Z317" s="35">
        <f>IF(VW_PREMIO_IV[[#This Row],[EQUIPE]]="Especialidade (ESP)",VLOOKUP(VW_PREMIO_IV[[#This Row],[COBERTURA]],VALORES_IV_ESP[],VW_PREMIO_IV[[#This Row],[Col Valor]],1),"")</f>
        <v>0</v>
      </c>
      <c r="AA317" s="35" t="str">
        <f>IF(VW_PREMIO_IV[[#This Row],[EQUIPE]]="Hospitalar (HSP)",VLOOKUP(VW_PREMIO_IV[[#This Row],[COBERTURA]],VALORES_IV_HSP[],VW_PREMIO_IV[[#This Row],[Col Valor]],1),"")</f>
        <v/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0</v>
      </c>
    </row>
    <row r="318" spans="1:29" x14ac:dyDescent="0.25">
      <c r="A318" s="6" t="s">
        <v>370</v>
      </c>
      <c r="B318" s="6" t="s">
        <v>318</v>
      </c>
      <c r="C318" s="6" t="s">
        <v>16</v>
      </c>
      <c r="D318" s="6" t="s">
        <v>207</v>
      </c>
      <c r="E318" s="4">
        <v>20</v>
      </c>
      <c r="F318" s="6" t="s">
        <v>191</v>
      </c>
      <c r="G318" s="6" t="s">
        <v>478</v>
      </c>
      <c r="H318" s="4">
        <v>2021</v>
      </c>
      <c r="I318" s="4">
        <v>2</v>
      </c>
      <c r="J318" s="6" t="s">
        <v>469</v>
      </c>
      <c r="K318" s="4">
        <v>6</v>
      </c>
      <c r="L318" s="6" t="s">
        <v>479</v>
      </c>
      <c r="M318" s="6" t="s">
        <v>480</v>
      </c>
      <c r="N318" s="6" t="s">
        <v>410</v>
      </c>
      <c r="O318" s="4">
        <v>4</v>
      </c>
      <c r="P318" s="6" t="s">
        <v>472</v>
      </c>
      <c r="Q318" s="4">
        <v>12</v>
      </c>
      <c r="R318" s="6" t="s">
        <v>481</v>
      </c>
      <c r="S318" s="4" t="b">
        <v>0</v>
      </c>
      <c r="T318" s="56">
        <v>3790857.41</v>
      </c>
      <c r="U318" s="56">
        <v>0</v>
      </c>
      <c r="V318" s="38">
        <v>0</v>
      </c>
      <c r="W318" s="35">
        <v>0</v>
      </c>
      <c r="X318" s="42">
        <f>VLOOKUP(VW_PREMIO_IV[[#This Row],[TIPO]],$AL$5:$AM$16,2,0)</f>
        <v>11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0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0</v>
      </c>
    </row>
    <row r="319" spans="1:29" x14ac:dyDescent="0.25">
      <c r="A319" s="6" t="s">
        <v>370</v>
      </c>
      <c r="B319" s="6" t="s">
        <v>318</v>
      </c>
      <c r="C319" s="6" t="s">
        <v>18</v>
      </c>
      <c r="D319" s="6" t="s">
        <v>209</v>
      </c>
      <c r="E319" s="4">
        <v>20</v>
      </c>
      <c r="F319" s="6" t="s">
        <v>191</v>
      </c>
      <c r="G319" s="6" t="s">
        <v>478</v>
      </c>
      <c r="H319" s="4">
        <v>2021</v>
      </c>
      <c r="I319" s="4">
        <v>2</v>
      </c>
      <c r="J319" s="6" t="s">
        <v>469</v>
      </c>
      <c r="K319" s="4">
        <v>6</v>
      </c>
      <c r="L319" s="6" t="s">
        <v>479</v>
      </c>
      <c r="M319" s="6" t="s">
        <v>480</v>
      </c>
      <c r="N319" s="6" t="s">
        <v>410</v>
      </c>
      <c r="O319" s="4">
        <v>4</v>
      </c>
      <c r="P319" s="6" t="s">
        <v>472</v>
      </c>
      <c r="Q319" s="4">
        <v>12</v>
      </c>
      <c r="R319" s="6" t="s">
        <v>481</v>
      </c>
      <c r="S319" s="4" t="b">
        <v>0</v>
      </c>
      <c r="T319" s="56">
        <v>3790857.41</v>
      </c>
      <c r="U319" s="56">
        <v>0</v>
      </c>
      <c r="V319" s="38">
        <v>0</v>
      </c>
      <c r="W319" s="35">
        <v>0</v>
      </c>
      <c r="X319" s="42">
        <f>VLOOKUP(VW_PREMIO_IV[[#This Row],[TIPO]],$AL$5:$AM$16,2,0)</f>
        <v>11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>
        <f>IF(VW_PREMIO_IV[[#This Row],[EQUIPE]]="Hospitalar (HSP)",VLOOKUP(VW_PREMIO_IV[[#This Row],[COBERTURA]],VALORES_IV_HSP[],VW_PREMIO_IV[[#This Row],[Col Valor]],1),"")</f>
        <v>0</v>
      </c>
      <c r="AB319" s="35" t="str">
        <f>IF(VW_PREMIO_IV[[#This Row],[EQUIPE]]="Misto (EMH)",VLOOKUP(VW_PREMIO_IV[[#This Row],[COBERTURA]],VALORES_IV_EMH[],VW_PREMIO_IV[[#This Row],[Col Valor]],1),"")</f>
        <v/>
      </c>
      <c r="AC319" s="35">
        <f>VW_PREMIO_IV[[#This Row],[PREMIO]]-SUM(VW_PREMIO_IV[[#This Row],[Check Gerente]:[Check EMH]])</f>
        <v>0</v>
      </c>
    </row>
    <row r="320" spans="1:29" x14ac:dyDescent="0.25">
      <c r="A320" s="6" t="s">
        <v>370</v>
      </c>
      <c r="B320" s="6" t="s">
        <v>318</v>
      </c>
      <c r="C320" s="6" t="s">
        <v>19</v>
      </c>
      <c r="D320" s="6" t="s">
        <v>210</v>
      </c>
      <c r="E320" s="4">
        <v>20</v>
      </c>
      <c r="F320" s="6" t="s">
        <v>191</v>
      </c>
      <c r="G320" s="6" t="s">
        <v>478</v>
      </c>
      <c r="H320" s="4">
        <v>2021</v>
      </c>
      <c r="I320" s="4">
        <v>2</v>
      </c>
      <c r="J320" s="6" t="s">
        <v>469</v>
      </c>
      <c r="K320" s="4">
        <v>6</v>
      </c>
      <c r="L320" s="6" t="s">
        <v>479</v>
      </c>
      <c r="M320" s="6" t="s">
        <v>480</v>
      </c>
      <c r="N320" s="6" t="s">
        <v>410</v>
      </c>
      <c r="O320" s="4">
        <v>4</v>
      </c>
      <c r="P320" s="6" t="s">
        <v>472</v>
      </c>
      <c r="Q320" s="4">
        <v>12</v>
      </c>
      <c r="R320" s="6" t="s">
        <v>481</v>
      </c>
      <c r="S320" s="4" t="b">
        <v>0</v>
      </c>
      <c r="T320" s="56">
        <v>3790857.41</v>
      </c>
      <c r="U320" s="56">
        <v>0</v>
      </c>
      <c r="V320" s="38">
        <v>0</v>
      </c>
      <c r="W320" s="35">
        <v>0</v>
      </c>
      <c r="X320" s="42">
        <f>VLOOKUP(VW_PREMIO_IV[[#This Row],[TIPO]],$AL$5:$AM$16,2,0)</f>
        <v>11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>
        <f>IF(VW_PREMIO_IV[[#This Row],[EQUIPE]]="Hospitalar (HSP)",VLOOKUP(VW_PREMIO_IV[[#This Row],[COBERTURA]],VALORES_IV_HSP[],VW_PREMIO_IV[[#This Row],[Col Valor]],1),"")</f>
        <v>0</v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0</v>
      </c>
    </row>
    <row r="321" spans="1:29" x14ac:dyDescent="0.25">
      <c r="A321" s="6" t="s">
        <v>370</v>
      </c>
      <c r="B321" s="6" t="s">
        <v>318</v>
      </c>
      <c r="C321" s="6" t="s">
        <v>20</v>
      </c>
      <c r="D321" s="6" t="s">
        <v>211</v>
      </c>
      <c r="E321" s="4">
        <v>20</v>
      </c>
      <c r="F321" s="6" t="s">
        <v>191</v>
      </c>
      <c r="G321" s="6" t="s">
        <v>478</v>
      </c>
      <c r="H321" s="4">
        <v>2021</v>
      </c>
      <c r="I321" s="4">
        <v>2</v>
      </c>
      <c r="J321" s="6" t="s">
        <v>469</v>
      </c>
      <c r="K321" s="4">
        <v>6</v>
      </c>
      <c r="L321" s="6" t="s">
        <v>479</v>
      </c>
      <c r="M321" s="6" t="s">
        <v>480</v>
      </c>
      <c r="N321" s="6" t="s">
        <v>410</v>
      </c>
      <c r="O321" s="4">
        <v>4</v>
      </c>
      <c r="P321" s="6" t="s">
        <v>472</v>
      </c>
      <c r="Q321" s="4">
        <v>12</v>
      </c>
      <c r="R321" s="6" t="s">
        <v>481</v>
      </c>
      <c r="S321" s="4" t="b">
        <v>0</v>
      </c>
      <c r="T321" s="56">
        <v>3790857.41</v>
      </c>
      <c r="U321" s="56">
        <v>0</v>
      </c>
      <c r="V321" s="38">
        <v>0</v>
      </c>
      <c r="W321" s="35">
        <v>0</v>
      </c>
      <c r="X321" s="42">
        <f>VLOOKUP(VW_PREMIO_IV[[#This Row],[TIPO]],$AL$5:$AM$16,2,0)</f>
        <v>11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>
        <f>IF(VW_PREMIO_IV[[#This Row],[EQUIPE]]="Hospitalar (HSP)",VLOOKUP(VW_PREMIO_IV[[#This Row],[COBERTURA]],VALORES_IV_HSP[],VW_PREMIO_IV[[#This Row],[Col Valor]],1),"")</f>
        <v>0</v>
      </c>
      <c r="AB321" s="35" t="str">
        <f>IF(VW_PREMIO_IV[[#This Row],[EQUIPE]]="Misto (EMH)",VLOOKUP(VW_PREMIO_IV[[#This Row],[COBERTURA]],VALORES_IV_EMH[],VW_PREMIO_IV[[#This Row],[Col Valor]],1),"")</f>
        <v/>
      </c>
      <c r="AC321" s="35">
        <f>VW_PREMIO_IV[[#This Row],[PREMIO]]-SUM(VW_PREMIO_IV[[#This Row],[Check Gerente]:[Check EMH]])</f>
        <v>0</v>
      </c>
    </row>
    <row r="322" spans="1:29" x14ac:dyDescent="0.25">
      <c r="A322" s="6" t="s">
        <v>370</v>
      </c>
      <c r="B322" s="6" t="s">
        <v>318</v>
      </c>
      <c r="C322" s="6" t="s">
        <v>21</v>
      </c>
      <c r="D322" s="6" t="s">
        <v>214</v>
      </c>
      <c r="E322" s="4">
        <v>20</v>
      </c>
      <c r="F322" s="6" t="s">
        <v>191</v>
      </c>
      <c r="G322" s="6" t="s">
        <v>478</v>
      </c>
      <c r="H322" s="4">
        <v>2021</v>
      </c>
      <c r="I322" s="4">
        <v>2</v>
      </c>
      <c r="J322" s="6" t="s">
        <v>469</v>
      </c>
      <c r="K322" s="4">
        <v>6</v>
      </c>
      <c r="L322" s="6" t="s">
        <v>479</v>
      </c>
      <c r="M322" s="6" t="s">
        <v>480</v>
      </c>
      <c r="N322" s="6" t="s">
        <v>410</v>
      </c>
      <c r="O322" s="4">
        <v>4</v>
      </c>
      <c r="P322" s="6" t="s">
        <v>472</v>
      </c>
      <c r="Q322" s="4">
        <v>12</v>
      </c>
      <c r="R322" s="6" t="s">
        <v>481</v>
      </c>
      <c r="S322" s="4" t="b">
        <v>0</v>
      </c>
      <c r="T322" s="56">
        <v>3790857.41</v>
      </c>
      <c r="U322" s="56">
        <v>0</v>
      </c>
      <c r="V322" s="38">
        <v>0</v>
      </c>
      <c r="W322" s="35">
        <v>0</v>
      </c>
      <c r="X322" s="42">
        <f>VLOOKUP(VW_PREMIO_IV[[#This Row],[TIPO]],$AL$5:$AM$16,2,0)</f>
        <v>11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0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0</v>
      </c>
    </row>
    <row r="323" spans="1:29" x14ac:dyDescent="0.25">
      <c r="A323" s="6" t="s">
        <v>370</v>
      </c>
      <c r="B323" s="6" t="s">
        <v>318</v>
      </c>
      <c r="C323" s="6" t="s">
        <v>32</v>
      </c>
      <c r="D323" s="6" t="s">
        <v>215</v>
      </c>
      <c r="E323" s="4">
        <v>10</v>
      </c>
      <c r="F323" s="6" t="s">
        <v>196</v>
      </c>
      <c r="G323" s="6" t="s">
        <v>478</v>
      </c>
      <c r="H323" s="4">
        <v>2021</v>
      </c>
      <c r="I323" s="4">
        <v>2</v>
      </c>
      <c r="J323" s="6" t="s">
        <v>469</v>
      </c>
      <c r="K323" s="4">
        <v>6</v>
      </c>
      <c r="L323" s="6" t="s">
        <v>479</v>
      </c>
      <c r="M323" s="6" t="s">
        <v>480</v>
      </c>
      <c r="N323" s="6" t="s">
        <v>410</v>
      </c>
      <c r="O323" s="4">
        <v>4</v>
      </c>
      <c r="P323" s="6" t="s">
        <v>472</v>
      </c>
      <c r="Q323" s="4">
        <v>12</v>
      </c>
      <c r="R323" s="6" t="s">
        <v>481</v>
      </c>
      <c r="S323" s="4" t="b">
        <v>0</v>
      </c>
      <c r="T323" s="56">
        <v>3790857.41</v>
      </c>
      <c r="U323" s="56">
        <v>0</v>
      </c>
      <c r="V323" s="38">
        <v>0</v>
      </c>
      <c r="W323" s="35">
        <v>0</v>
      </c>
      <c r="X323" s="42">
        <f>VLOOKUP(VW_PREMIO_IV[[#This Row],[TIPO]],$AL$5:$AM$16,2,0)</f>
        <v>11</v>
      </c>
      <c r="Y323" s="35" t="str">
        <f>IF(VW_PREMIO_IV[[#This Row],[EQUIPE]]="Gerentes",VLOOKUP(VW_PREMIO_IV[[#This Row],[COBERTURA]],VALORES_IV_GER[],VW_PREMIO_IV[[#This Row],[Col Valor]],1),"")</f>
        <v/>
      </c>
      <c r="Z323" s="35">
        <f>IF(VW_PREMIO_IV[[#This Row],[EQUIPE]]="Especialidade (ESP)",VLOOKUP(VW_PREMIO_IV[[#This Row],[COBERTURA]],VALORES_IV_ESP[],VW_PREMIO_IV[[#This Row],[Col Valor]],1),"")</f>
        <v>0</v>
      </c>
      <c r="AA323" s="35" t="str">
        <f>IF(VW_PREMIO_IV[[#This Row],[EQUIPE]]="Hospitalar (HSP)",VLOOKUP(VW_PREMIO_IV[[#This Row],[COBERTURA]],VALORES_IV_HSP[],VW_PREMIO_IV[[#This Row],[Col Valor]],1),"")</f>
        <v/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0</v>
      </c>
    </row>
    <row r="324" spans="1:29" x14ac:dyDescent="0.25">
      <c r="A324" s="6" t="s">
        <v>370</v>
      </c>
      <c r="B324" s="6" t="s">
        <v>318</v>
      </c>
      <c r="C324" s="6" t="s">
        <v>22</v>
      </c>
      <c r="D324" s="6" t="s">
        <v>250</v>
      </c>
      <c r="E324" s="4">
        <v>20</v>
      </c>
      <c r="F324" s="6" t="s">
        <v>191</v>
      </c>
      <c r="G324" s="6" t="s">
        <v>478</v>
      </c>
      <c r="H324" s="4">
        <v>2021</v>
      </c>
      <c r="I324" s="4">
        <v>2</v>
      </c>
      <c r="J324" s="6" t="s">
        <v>469</v>
      </c>
      <c r="K324" s="4">
        <v>6</v>
      </c>
      <c r="L324" s="6" t="s">
        <v>479</v>
      </c>
      <c r="M324" s="6" t="s">
        <v>480</v>
      </c>
      <c r="N324" s="6" t="s">
        <v>410</v>
      </c>
      <c r="O324" s="4">
        <v>4</v>
      </c>
      <c r="P324" s="6" t="s">
        <v>472</v>
      </c>
      <c r="Q324" s="4">
        <v>12</v>
      </c>
      <c r="R324" s="6" t="s">
        <v>481</v>
      </c>
      <c r="S324" s="4" t="b">
        <v>0</v>
      </c>
      <c r="T324" s="56">
        <v>3790857.41</v>
      </c>
      <c r="U324" s="56">
        <v>0</v>
      </c>
      <c r="V324" s="38">
        <v>0</v>
      </c>
      <c r="W324" s="35">
        <v>0</v>
      </c>
      <c r="X324" s="42">
        <f>VLOOKUP(VW_PREMIO_IV[[#This Row],[TIPO]],$AL$5:$AM$16,2,0)</f>
        <v>11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>
        <f>IF(VW_PREMIO_IV[[#This Row],[EQUIPE]]="Hospitalar (HSP)",VLOOKUP(VW_PREMIO_IV[[#This Row],[COBERTURA]],VALORES_IV_HSP[],VW_PREMIO_IV[[#This Row],[Col Valor]],1),"")</f>
        <v>0</v>
      </c>
      <c r="AB324" s="35" t="str">
        <f>IF(VW_PREMIO_IV[[#This Row],[EQUIPE]]="Misto (EMH)",VLOOKUP(VW_PREMIO_IV[[#This Row],[COBERTURA]],VALORES_IV_EMH[],VW_PREMIO_IV[[#This Row],[Col Valor]],1),"")</f>
        <v/>
      </c>
      <c r="AC324" s="35">
        <f>VW_PREMIO_IV[[#This Row],[PREMIO]]-SUM(VW_PREMIO_IV[[#This Row],[Check Gerente]:[Check EMH]])</f>
        <v>0</v>
      </c>
    </row>
    <row r="325" spans="1:29" x14ac:dyDescent="0.25">
      <c r="A325" s="6" t="s">
        <v>370</v>
      </c>
      <c r="B325" s="6" t="s">
        <v>318</v>
      </c>
      <c r="C325" s="6" t="s">
        <v>23</v>
      </c>
      <c r="D325" s="6" t="s">
        <v>254</v>
      </c>
      <c r="E325" s="4">
        <v>20</v>
      </c>
      <c r="F325" s="6" t="s">
        <v>191</v>
      </c>
      <c r="G325" s="6" t="s">
        <v>478</v>
      </c>
      <c r="H325" s="4">
        <v>2021</v>
      </c>
      <c r="I325" s="4">
        <v>2</v>
      </c>
      <c r="J325" s="6" t="s">
        <v>469</v>
      </c>
      <c r="K325" s="4">
        <v>6</v>
      </c>
      <c r="L325" s="6" t="s">
        <v>479</v>
      </c>
      <c r="M325" s="6" t="s">
        <v>480</v>
      </c>
      <c r="N325" s="6" t="s">
        <v>410</v>
      </c>
      <c r="O325" s="4">
        <v>4</v>
      </c>
      <c r="P325" s="6" t="s">
        <v>472</v>
      </c>
      <c r="Q325" s="4">
        <v>12</v>
      </c>
      <c r="R325" s="6" t="s">
        <v>481</v>
      </c>
      <c r="S325" s="4" t="b">
        <v>0</v>
      </c>
      <c r="T325" s="56">
        <v>3790857.41</v>
      </c>
      <c r="U325" s="56">
        <v>0</v>
      </c>
      <c r="V325" s="38">
        <v>0</v>
      </c>
      <c r="W325" s="35">
        <v>0</v>
      </c>
      <c r="X325" s="42">
        <f>VLOOKUP(VW_PREMIO_IV[[#This Row],[TIPO]],$AL$5:$AM$16,2,0)</f>
        <v>11</v>
      </c>
      <c r="Y325" s="35" t="str">
        <f>IF(VW_PREMIO_IV[[#This Row],[EQUIPE]]="Gerentes",VLOOKUP(VW_PREMIO_IV[[#This Row],[COBERTURA]],VALORES_IV_GER[],VW_PREMIO_IV[[#This Row],[Col Valor]],1),"")</f>
        <v/>
      </c>
      <c r="Z325" s="35" t="str">
        <f>IF(VW_PREMIO_IV[[#This Row],[EQUIPE]]="Especialidade (ESP)",VLOOKUP(VW_PREMIO_IV[[#This Row],[COBERTURA]],VALORES_IV_ESP[],VW_PREMIO_IV[[#This Row],[Col Valor]],1),"")</f>
        <v/>
      </c>
      <c r="AA325" s="35">
        <f>IF(VW_PREMIO_IV[[#This Row],[EQUIPE]]="Hospitalar (HSP)",VLOOKUP(VW_PREMIO_IV[[#This Row],[COBERTURA]],VALORES_IV_HSP[],VW_PREMIO_IV[[#This Row],[Col Valor]],1),"")</f>
        <v>0</v>
      </c>
      <c r="AB325" s="35" t="str">
        <f>IF(VW_PREMIO_IV[[#This Row],[EQUIPE]]="Misto (EMH)",VLOOKUP(VW_PREMIO_IV[[#This Row],[COBERTURA]],VALORES_IV_EMH[],VW_PREMIO_IV[[#This Row],[Col Valor]],1),"")</f>
        <v/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370</v>
      </c>
      <c r="B326" s="6" t="s">
        <v>318</v>
      </c>
      <c r="C326" s="6" t="s">
        <v>33</v>
      </c>
      <c r="D326" s="6" t="s">
        <v>290</v>
      </c>
      <c r="E326" s="4">
        <v>10</v>
      </c>
      <c r="F326" s="6" t="s">
        <v>196</v>
      </c>
      <c r="G326" s="6" t="s">
        <v>478</v>
      </c>
      <c r="H326" s="4">
        <v>2021</v>
      </c>
      <c r="I326" s="4">
        <v>2</v>
      </c>
      <c r="J326" s="6" t="s">
        <v>469</v>
      </c>
      <c r="K326" s="4">
        <v>6</v>
      </c>
      <c r="L326" s="6" t="s">
        <v>479</v>
      </c>
      <c r="M326" s="6" t="s">
        <v>480</v>
      </c>
      <c r="N326" s="6" t="s">
        <v>410</v>
      </c>
      <c r="O326" s="4">
        <v>4</v>
      </c>
      <c r="P326" s="6" t="s">
        <v>472</v>
      </c>
      <c r="Q326" s="4">
        <v>12</v>
      </c>
      <c r="R326" s="6" t="s">
        <v>481</v>
      </c>
      <c r="S326" s="4" t="b">
        <v>0</v>
      </c>
      <c r="T326" s="56">
        <v>3790857.41</v>
      </c>
      <c r="U326" s="56">
        <v>0</v>
      </c>
      <c r="V326" s="38">
        <v>0</v>
      </c>
      <c r="W326" s="35">
        <v>0</v>
      </c>
      <c r="X326" s="42">
        <f>VLOOKUP(VW_PREMIO_IV[[#This Row],[TIPO]],$AL$5:$AM$16,2,0)</f>
        <v>11</v>
      </c>
      <c r="Y326" s="35" t="str">
        <f>IF(VW_PREMIO_IV[[#This Row],[EQUIPE]]="Gerentes",VLOOKUP(VW_PREMIO_IV[[#This Row],[COBERTURA]],VALORES_IV_GER[],VW_PREMIO_IV[[#This Row],[Col Valor]],1),"")</f>
        <v/>
      </c>
      <c r="Z326" s="35">
        <f>IF(VW_PREMIO_IV[[#This Row],[EQUIPE]]="Especialidade (ESP)",VLOOKUP(VW_PREMIO_IV[[#This Row],[COBERTURA]],VALORES_IV_ESP[],VW_PREMIO_IV[[#This Row],[Col Valor]],1),"")</f>
        <v>0</v>
      </c>
      <c r="AA326" s="35" t="str">
        <f>IF(VW_PREMIO_IV[[#This Row],[EQUIPE]]="Hospitalar (HSP)",VLOOKUP(VW_PREMIO_IV[[#This Row],[COBERTURA]],VALORES_IV_HSP[],VW_PREMIO_IV[[#This Row],[Col Valor]],1),"")</f>
        <v/>
      </c>
      <c r="AB326" s="35" t="str">
        <f>IF(VW_PREMIO_IV[[#This Row],[EQUIPE]]="Misto (EMH)",VLOOKUP(VW_PREMIO_IV[[#This Row],[COBERTURA]],VALORES_IV_EMH[],VW_PREMIO_IV[[#This Row],[Col Valor]],1),"")</f>
        <v/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370</v>
      </c>
      <c r="B327" s="6" t="s">
        <v>318</v>
      </c>
      <c r="C327" s="6" t="s">
        <v>25</v>
      </c>
      <c r="D327" s="6" t="s">
        <v>291</v>
      </c>
      <c r="E327" s="4">
        <v>30</v>
      </c>
      <c r="F327" s="6" t="s">
        <v>198</v>
      </c>
      <c r="G327" s="6" t="s">
        <v>478</v>
      </c>
      <c r="H327" s="4">
        <v>2021</v>
      </c>
      <c r="I327" s="4">
        <v>2</v>
      </c>
      <c r="J327" s="6" t="s">
        <v>469</v>
      </c>
      <c r="K327" s="4">
        <v>6</v>
      </c>
      <c r="L327" s="6" t="s">
        <v>479</v>
      </c>
      <c r="M327" s="6" t="s">
        <v>480</v>
      </c>
      <c r="N327" s="6" t="s">
        <v>410</v>
      </c>
      <c r="O327" s="4">
        <v>4</v>
      </c>
      <c r="P327" s="6" t="s">
        <v>472</v>
      </c>
      <c r="Q327" s="4">
        <v>12</v>
      </c>
      <c r="R327" s="6" t="s">
        <v>481</v>
      </c>
      <c r="S327" s="4" t="b">
        <v>0</v>
      </c>
      <c r="T327" s="56">
        <v>3790857.41</v>
      </c>
      <c r="U327" s="56">
        <v>0</v>
      </c>
      <c r="V327" s="38">
        <v>0</v>
      </c>
      <c r="W327" s="35">
        <v>0</v>
      </c>
      <c r="X327" s="42">
        <f>VLOOKUP(VW_PREMIO_IV[[#This Row],[TIPO]],$AL$5:$AM$16,2,0)</f>
        <v>11</v>
      </c>
      <c r="Y327" s="35" t="str">
        <f>IF(VW_PREMIO_IV[[#This Row],[EQUIPE]]="Gerentes",VLOOKUP(VW_PREMIO_IV[[#This Row],[COBERTURA]],VALORES_IV_GER[],VW_PREMIO_IV[[#This Row],[Col Valor]],1),"")</f>
        <v/>
      </c>
      <c r="Z327" s="35" t="str">
        <f>IF(VW_PREMIO_IV[[#This Row],[EQUIPE]]="Especialidade (ESP)",VLOOKUP(VW_PREMIO_IV[[#This Row],[COBERTURA]],VALORES_IV_ESP[],VW_PREMIO_IV[[#This Row],[Col Valor]],1),"")</f>
        <v/>
      </c>
      <c r="AA327" s="35" t="str">
        <f>IF(VW_PREMIO_IV[[#This Row],[EQUIPE]]="Hospitalar (HSP)",VLOOKUP(VW_PREMIO_IV[[#This Row],[COBERTURA]],VALORES_IV_HSP[],VW_PREMIO_IV[[#This Row],[Col Valor]],1),"")</f>
        <v/>
      </c>
      <c r="AB327" s="35">
        <f>IF(VW_PREMIO_IV[[#This Row],[EQUIPE]]="Misto (EMH)",VLOOKUP(VW_PREMIO_IV[[#This Row],[COBERTURA]],VALORES_IV_EMH[],VW_PREMIO_IV[[#This Row],[Col Valor]],1),"")</f>
        <v>0</v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370</v>
      </c>
      <c r="B328" s="6" t="s">
        <v>317</v>
      </c>
      <c r="C328" s="6" t="s">
        <v>9</v>
      </c>
      <c r="D328" s="6" t="s">
        <v>189</v>
      </c>
      <c r="E328" s="4">
        <v>20</v>
      </c>
      <c r="F328" s="6" t="s">
        <v>191</v>
      </c>
      <c r="G328" s="6" t="s">
        <v>478</v>
      </c>
      <c r="H328" s="4">
        <v>2021</v>
      </c>
      <c r="I328" s="4">
        <v>2</v>
      </c>
      <c r="J328" s="6" t="s">
        <v>469</v>
      </c>
      <c r="K328" s="4">
        <v>6</v>
      </c>
      <c r="L328" s="6" t="s">
        <v>479</v>
      </c>
      <c r="M328" s="6" t="s">
        <v>480</v>
      </c>
      <c r="N328" s="6" t="s">
        <v>410</v>
      </c>
      <c r="O328" s="4">
        <v>4</v>
      </c>
      <c r="P328" s="6" t="s">
        <v>472</v>
      </c>
      <c r="Q328" s="4">
        <v>12</v>
      </c>
      <c r="R328" s="6" t="s">
        <v>481</v>
      </c>
      <c r="S328" s="4" t="b">
        <v>0</v>
      </c>
      <c r="T328" s="56">
        <v>2495633.7200000002</v>
      </c>
      <c r="U328" s="56">
        <v>0</v>
      </c>
      <c r="V328" s="38">
        <v>0</v>
      </c>
      <c r="W328" s="35">
        <v>0</v>
      </c>
      <c r="X328" s="42">
        <f>VLOOKUP(VW_PREMIO_IV[[#This Row],[TIPO]],$AL$5:$AM$16,2,0)</f>
        <v>10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>
        <f>IF(VW_PREMIO_IV[[#This Row],[EQUIPE]]="Hospitalar (HSP)",VLOOKUP(VW_PREMIO_IV[[#This Row],[COBERTURA]],VALORES_IV_HSP[],VW_PREMIO_IV[[#This Row],[Col Valor]],1),"")</f>
        <v>0</v>
      </c>
      <c r="AB328" s="35" t="str">
        <f>IF(VW_PREMIO_IV[[#This Row],[EQUIPE]]="Misto (EMH)",VLOOKUP(VW_PREMIO_IV[[#This Row],[COBERTURA]],VALORES_IV_EMH[],VW_PREMIO_IV[[#This Row],[Col Valor]],1),"")</f>
        <v/>
      </c>
      <c r="AC328" s="35">
        <f>VW_PREMIO_IV[[#This Row],[PREMIO]]-SUM(VW_PREMIO_IV[[#This Row],[Check Gerente]:[Check EMH]])</f>
        <v>0</v>
      </c>
    </row>
    <row r="329" spans="1:29" x14ac:dyDescent="0.25">
      <c r="A329" s="6" t="s">
        <v>370</v>
      </c>
      <c r="B329" s="6" t="s">
        <v>317</v>
      </c>
      <c r="C329" s="6" t="s">
        <v>11</v>
      </c>
      <c r="D329" s="6" t="s">
        <v>192</v>
      </c>
      <c r="E329" s="4">
        <v>20</v>
      </c>
      <c r="F329" s="6" t="s">
        <v>191</v>
      </c>
      <c r="G329" s="6" t="s">
        <v>478</v>
      </c>
      <c r="H329" s="4">
        <v>2021</v>
      </c>
      <c r="I329" s="4">
        <v>2</v>
      </c>
      <c r="J329" s="6" t="s">
        <v>469</v>
      </c>
      <c r="K329" s="4">
        <v>6</v>
      </c>
      <c r="L329" s="6" t="s">
        <v>479</v>
      </c>
      <c r="M329" s="6" t="s">
        <v>480</v>
      </c>
      <c r="N329" s="6" t="s">
        <v>410</v>
      </c>
      <c r="O329" s="4">
        <v>4</v>
      </c>
      <c r="P329" s="6" t="s">
        <v>472</v>
      </c>
      <c r="Q329" s="4">
        <v>12</v>
      </c>
      <c r="R329" s="6" t="s">
        <v>481</v>
      </c>
      <c r="S329" s="4" t="b">
        <v>0</v>
      </c>
      <c r="T329" s="56">
        <v>2495633.7200000002</v>
      </c>
      <c r="U329" s="56">
        <v>0</v>
      </c>
      <c r="V329" s="38">
        <v>0</v>
      </c>
      <c r="W329" s="35">
        <v>0</v>
      </c>
      <c r="X329" s="42">
        <f>VLOOKUP(VW_PREMIO_IV[[#This Row],[TIPO]],$AL$5:$AM$16,2,0)</f>
        <v>10</v>
      </c>
      <c r="Y329" s="35" t="str">
        <f>IF(VW_PREMIO_IV[[#This Row],[EQUIPE]]="Gerentes",VLOOKUP(VW_PREMIO_IV[[#This Row],[COBERTURA]],VALORES_IV_GER[],VW_PREMIO_IV[[#This Row],[Col Valor]],1),"")</f>
        <v/>
      </c>
      <c r="Z329" s="35" t="str">
        <f>IF(VW_PREMIO_IV[[#This Row],[EQUIPE]]="Especialidade (ESP)",VLOOKUP(VW_PREMIO_IV[[#This Row],[COBERTURA]],VALORES_IV_ESP[],VW_PREMIO_IV[[#This Row],[Col Valor]],1),"")</f>
        <v/>
      </c>
      <c r="AA329" s="35">
        <f>IF(VW_PREMIO_IV[[#This Row],[EQUIPE]]="Hospitalar (HSP)",VLOOKUP(VW_PREMIO_IV[[#This Row],[COBERTURA]],VALORES_IV_HSP[],VW_PREMIO_IV[[#This Row],[Col Valor]],1),"")</f>
        <v>0</v>
      </c>
      <c r="AB329" s="35" t="str">
        <f>IF(VW_PREMIO_IV[[#This Row],[EQUIPE]]="Misto (EMH)",VLOOKUP(VW_PREMIO_IV[[#This Row],[COBERTURA]],VALORES_IV_EMH[],VW_PREMIO_IV[[#This Row],[Col Valor]],1),"")</f>
        <v/>
      </c>
      <c r="AC329" s="35">
        <f>VW_PREMIO_IV[[#This Row],[PREMIO]]-SUM(VW_PREMIO_IV[[#This Row],[Check Gerente]:[Check EMH]])</f>
        <v>0</v>
      </c>
    </row>
    <row r="330" spans="1:29" x14ac:dyDescent="0.25">
      <c r="A330" s="6" t="s">
        <v>370</v>
      </c>
      <c r="B330" s="6" t="s">
        <v>317</v>
      </c>
      <c r="C330" s="6" t="s">
        <v>13</v>
      </c>
      <c r="D330" s="6" t="s">
        <v>194</v>
      </c>
      <c r="E330" s="4">
        <v>20</v>
      </c>
      <c r="F330" s="6" t="s">
        <v>191</v>
      </c>
      <c r="G330" s="6" t="s">
        <v>478</v>
      </c>
      <c r="H330" s="4">
        <v>2021</v>
      </c>
      <c r="I330" s="4">
        <v>2</v>
      </c>
      <c r="J330" s="6" t="s">
        <v>469</v>
      </c>
      <c r="K330" s="4">
        <v>6</v>
      </c>
      <c r="L330" s="6" t="s">
        <v>479</v>
      </c>
      <c r="M330" s="6" t="s">
        <v>480</v>
      </c>
      <c r="N330" s="6" t="s">
        <v>410</v>
      </c>
      <c r="O330" s="4">
        <v>4</v>
      </c>
      <c r="P330" s="6" t="s">
        <v>472</v>
      </c>
      <c r="Q330" s="4">
        <v>12</v>
      </c>
      <c r="R330" s="6" t="s">
        <v>481</v>
      </c>
      <c r="S330" s="4" t="b">
        <v>0</v>
      </c>
      <c r="T330" s="56">
        <v>2495633.7200000002</v>
      </c>
      <c r="U330" s="56">
        <v>0</v>
      </c>
      <c r="V330" s="38">
        <v>0</v>
      </c>
      <c r="W330" s="35">
        <v>0</v>
      </c>
      <c r="X330" s="42">
        <f>VLOOKUP(VW_PREMIO_IV[[#This Row],[TIPO]],$AL$5:$AM$16,2,0)</f>
        <v>10</v>
      </c>
      <c r="Y330" s="35" t="str">
        <f>IF(VW_PREMIO_IV[[#This Row],[EQUIPE]]="Gerentes",VLOOKUP(VW_PREMIO_IV[[#This Row],[COBERTURA]],VALORES_IV_GER[],VW_PREMIO_IV[[#This Row],[Col Valor]],1),"")</f>
        <v/>
      </c>
      <c r="Z330" s="35" t="str">
        <f>IF(VW_PREMIO_IV[[#This Row],[EQUIPE]]="Especialidade (ESP)",VLOOKUP(VW_PREMIO_IV[[#This Row],[COBERTURA]],VALORES_IV_ESP[],VW_PREMIO_IV[[#This Row],[Col Valor]],1),"")</f>
        <v/>
      </c>
      <c r="AA330" s="35">
        <f>IF(VW_PREMIO_IV[[#This Row],[EQUIPE]]="Hospitalar (HSP)",VLOOKUP(VW_PREMIO_IV[[#This Row],[COBERTURA]],VALORES_IV_HSP[],VW_PREMIO_IV[[#This Row],[Col Valor]],1),"")</f>
        <v>0</v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370</v>
      </c>
      <c r="B331" s="6" t="s">
        <v>317</v>
      </c>
      <c r="C331" s="6" t="s">
        <v>28</v>
      </c>
      <c r="D331" s="6" t="s">
        <v>195</v>
      </c>
      <c r="E331" s="4">
        <v>10</v>
      </c>
      <c r="F331" s="6" t="s">
        <v>196</v>
      </c>
      <c r="G331" s="6" t="s">
        <v>478</v>
      </c>
      <c r="H331" s="4">
        <v>2021</v>
      </c>
      <c r="I331" s="4">
        <v>2</v>
      </c>
      <c r="J331" s="6" t="s">
        <v>469</v>
      </c>
      <c r="K331" s="4">
        <v>6</v>
      </c>
      <c r="L331" s="6" t="s">
        <v>479</v>
      </c>
      <c r="M331" s="6" t="s">
        <v>480</v>
      </c>
      <c r="N331" s="6" t="s">
        <v>410</v>
      </c>
      <c r="O331" s="4">
        <v>4</v>
      </c>
      <c r="P331" s="6" t="s">
        <v>472</v>
      </c>
      <c r="Q331" s="4">
        <v>12</v>
      </c>
      <c r="R331" s="6" t="s">
        <v>481</v>
      </c>
      <c r="S331" s="4" t="b">
        <v>0</v>
      </c>
      <c r="T331" s="56">
        <v>2495633.7200000002</v>
      </c>
      <c r="U331" s="56">
        <v>0</v>
      </c>
      <c r="V331" s="38">
        <v>0</v>
      </c>
      <c r="W331" s="35">
        <v>0</v>
      </c>
      <c r="X331" s="42">
        <f>VLOOKUP(VW_PREMIO_IV[[#This Row],[TIPO]],$AL$5:$AM$16,2,0)</f>
        <v>10</v>
      </c>
      <c r="Y331" s="35" t="str">
        <f>IF(VW_PREMIO_IV[[#This Row],[EQUIPE]]="Gerentes",VLOOKUP(VW_PREMIO_IV[[#This Row],[COBERTURA]],VALORES_IV_GER[],VW_PREMIO_IV[[#This Row],[Col Valor]],1),"")</f>
        <v/>
      </c>
      <c r="Z331" s="35">
        <f>IF(VW_PREMIO_IV[[#This Row],[EQUIPE]]="Especialidade (ESP)",VLOOKUP(VW_PREMIO_IV[[#This Row],[COBERTURA]],VALORES_IV_ESP[],VW_PREMIO_IV[[#This Row],[Col Valor]],1),"")</f>
        <v>0</v>
      </c>
      <c r="AA331" s="35" t="str">
        <f>IF(VW_PREMIO_IV[[#This Row],[EQUIPE]]="Hospitalar (HSP)",VLOOKUP(VW_PREMIO_IV[[#This Row],[COBERTURA]],VALORES_IV_HSP[],VW_PREMIO_IV[[#This Row],[Col Valor]],1),"")</f>
        <v/>
      </c>
      <c r="AB331" s="35" t="str">
        <f>IF(VW_PREMIO_IV[[#This Row],[EQUIPE]]="Misto (EMH)",VLOOKUP(VW_PREMIO_IV[[#This Row],[COBERTURA]],VALORES_IV_EMH[],VW_PREMIO_IV[[#This Row],[Col Valor]],1),"")</f>
        <v/>
      </c>
      <c r="AC331" s="35">
        <f>VW_PREMIO_IV[[#This Row],[PREMIO]]-SUM(VW_PREMIO_IV[[#This Row],[Check Gerente]:[Check EMH]])</f>
        <v>0</v>
      </c>
    </row>
    <row r="332" spans="1:29" x14ac:dyDescent="0.25">
      <c r="A332" s="6" t="s">
        <v>370</v>
      </c>
      <c r="B332" s="6" t="s">
        <v>317</v>
      </c>
      <c r="C332" s="6" t="s">
        <v>29</v>
      </c>
      <c r="D332" s="6" t="s">
        <v>197</v>
      </c>
      <c r="E332" s="4">
        <v>30</v>
      </c>
      <c r="F332" s="6" t="s">
        <v>198</v>
      </c>
      <c r="G332" s="6" t="s">
        <v>478</v>
      </c>
      <c r="H332" s="4">
        <v>2021</v>
      </c>
      <c r="I332" s="4">
        <v>2</v>
      </c>
      <c r="J332" s="6" t="s">
        <v>469</v>
      </c>
      <c r="K332" s="4">
        <v>6</v>
      </c>
      <c r="L332" s="6" t="s">
        <v>479</v>
      </c>
      <c r="M332" s="6" t="s">
        <v>480</v>
      </c>
      <c r="N332" s="6" t="s">
        <v>410</v>
      </c>
      <c r="O332" s="4">
        <v>4</v>
      </c>
      <c r="P332" s="6" t="s">
        <v>472</v>
      </c>
      <c r="Q332" s="4">
        <v>12</v>
      </c>
      <c r="R332" s="6" t="s">
        <v>481</v>
      </c>
      <c r="S332" s="4" t="b">
        <v>0</v>
      </c>
      <c r="T332" s="56">
        <v>2495633.7200000002</v>
      </c>
      <c r="U332" s="56">
        <v>0</v>
      </c>
      <c r="V332" s="38">
        <v>0</v>
      </c>
      <c r="W332" s="35">
        <v>0</v>
      </c>
      <c r="X332" s="42">
        <f>VLOOKUP(VW_PREMIO_IV[[#This Row],[TIPO]],$AL$5:$AM$16,2,0)</f>
        <v>10</v>
      </c>
      <c r="Y332" s="35" t="str">
        <f>IF(VW_PREMIO_IV[[#This Row],[EQUIPE]]="Gerentes",VLOOKUP(VW_PREMIO_IV[[#This Row],[COBERTURA]],VALORES_IV_GER[],VW_PREMIO_IV[[#This Row],[Col Valor]],1),"")</f>
        <v/>
      </c>
      <c r="Z332" s="35" t="str">
        <f>IF(VW_PREMIO_IV[[#This Row],[EQUIPE]]="Especialidade (ESP)",VLOOKUP(VW_PREMIO_IV[[#This Row],[COBERTURA]],VALORES_IV_ESP[],VW_PREMIO_IV[[#This Row],[Col Valor]],1),"")</f>
        <v/>
      </c>
      <c r="AA332" s="35" t="str">
        <f>IF(VW_PREMIO_IV[[#This Row],[EQUIPE]]="Hospitalar (HSP)",VLOOKUP(VW_PREMIO_IV[[#This Row],[COBERTURA]],VALORES_IV_HSP[],VW_PREMIO_IV[[#This Row],[Col Valor]],1),"")</f>
        <v/>
      </c>
      <c r="AB332" s="35">
        <f>IF(VW_PREMIO_IV[[#This Row],[EQUIPE]]="Misto (EMH)",VLOOKUP(VW_PREMIO_IV[[#This Row],[COBERTURA]],VALORES_IV_EMH[],VW_PREMIO_IV[[#This Row],[Col Valor]],1),"")</f>
        <v>0</v>
      </c>
      <c r="AC332" s="35">
        <f>VW_PREMIO_IV[[#This Row],[PREMIO]]-SUM(VW_PREMIO_IV[[#This Row],[Check Gerente]:[Check EMH]])</f>
        <v>0</v>
      </c>
    </row>
    <row r="333" spans="1:29" x14ac:dyDescent="0.25">
      <c r="A333" s="6" t="s">
        <v>370</v>
      </c>
      <c r="B333" s="6" t="s">
        <v>317</v>
      </c>
      <c r="C333" s="6" t="s">
        <v>30</v>
      </c>
      <c r="D333" s="6" t="s">
        <v>203</v>
      </c>
      <c r="E333" s="4">
        <v>10</v>
      </c>
      <c r="F333" s="6" t="s">
        <v>196</v>
      </c>
      <c r="G333" s="6" t="s">
        <v>478</v>
      </c>
      <c r="H333" s="4">
        <v>2021</v>
      </c>
      <c r="I333" s="4">
        <v>2</v>
      </c>
      <c r="J333" s="6" t="s">
        <v>469</v>
      </c>
      <c r="K333" s="4">
        <v>6</v>
      </c>
      <c r="L333" s="6" t="s">
        <v>479</v>
      </c>
      <c r="M333" s="6" t="s">
        <v>480</v>
      </c>
      <c r="N333" s="6" t="s">
        <v>410</v>
      </c>
      <c r="O333" s="4">
        <v>4</v>
      </c>
      <c r="P333" s="6" t="s">
        <v>472</v>
      </c>
      <c r="Q333" s="4">
        <v>12</v>
      </c>
      <c r="R333" s="6" t="s">
        <v>481</v>
      </c>
      <c r="S333" s="4" t="b">
        <v>0</v>
      </c>
      <c r="T333" s="56">
        <v>2495633.7200000002</v>
      </c>
      <c r="U333" s="56">
        <v>0</v>
      </c>
      <c r="V333" s="38">
        <v>0</v>
      </c>
      <c r="W333" s="35">
        <v>0</v>
      </c>
      <c r="X333" s="42">
        <f>VLOOKUP(VW_PREMIO_IV[[#This Row],[TIPO]],$AL$5:$AM$16,2,0)</f>
        <v>10</v>
      </c>
      <c r="Y333" s="35" t="str">
        <f>IF(VW_PREMIO_IV[[#This Row],[EQUIPE]]="Gerentes",VLOOKUP(VW_PREMIO_IV[[#This Row],[COBERTURA]],VALORES_IV_GER[],VW_PREMIO_IV[[#This Row],[Col Valor]],1),"")</f>
        <v/>
      </c>
      <c r="Z333" s="35">
        <f>IF(VW_PREMIO_IV[[#This Row],[EQUIPE]]="Especialidade (ESP)",VLOOKUP(VW_PREMIO_IV[[#This Row],[COBERTURA]],VALORES_IV_ESP[],VW_PREMIO_IV[[#This Row],[Col Valor]],1),"")</f>
        <v>0</v>
      </c>
      <c r="AA333" s="35" t="str">
        <f>IF(VW_PREMIO_IV[[#This Row],[EQUIPE]]="Hospitalar (HSP)",VLOOKUP(VW_PREMIO_IV[[#This Row],[COBERTURA]],VALORES_IV_HSP[],VW_PREMIO_IV[[#This Row],[Col Valor]],1),"")</f>
        <v/>
      </c>
      <c r="AB333" s="35" t="str">
        <f>IF(VW_PREMIO_IV[[#This Row],[EQUIPE]]="Misto (EMH)",VLOOKUP(VW_PREMIO_IV[[#This Row],[COBERTURA]],VALORES_IV_EMH[],VW_PREMIO_IV[[#This Row],[Col Valor]],1),"")</f>
        <v/>
      </c>
      <c r="AC333" s="35">
        <f>VW_PREMIO_IV[[#This Row],[PREMIO]]-SUM(VW_PREMIO_IV[[#This Row],[Check Gerente]:[Check EMH]])</f>
        <v>0</v>
      </c>
    </row>
    <row r="334" spans="1:29" x14ac:dyDescent="0.25">
      <c r="A334" s="6" t="s">
        <v>370</v>
      </c>
      <c r="B334" s="6" t="s">
        <v>317</v>
      </c>
      <c r="C334" s="6" t="s">
        <v>14</v>
      </c>
      <c r="D334" s="6" t="s">
        <v>204</v>
      </c>
      <c r="E334" s="4">
        <v>20</v>
      </c>
      <c r="F334" s="6" t="s">
        <v>191</v>
      </c>
      <c r="G334" s="6" t="s">
        <v>478</v>
      </c>
      <c r="H334" s="4">
        <v>2021</v>
      </c>
      <c r="I334" s="4">
        <v>2</v>
      </c>
      <c r="J334" s="6" t="s">
        <v>469</v>
      </c>
      <c r="K334" s="4">
        <v>6</v>
      </c>
      <c r="L334" s="6" t="s">
        <v>479</v>
      </c>
      <c r="M334" s="6" t="s">
        <v>480</v>
      </c>
      <c r="N334" s="6" t="s">
        <v>410</v>
      </c>
      <c r="O334" s="4">
        <v>4</v>
      </c>
      <c r="P334" s="6" t="s">
        <v>472</v>
      </c>
      <c r="Q334" s="4">
        <v>12</v>
      </c>
      <c r="R334" s="6" t="s">
        <v>481</v>
      </c>
      <c r="S334" s="4" t="b">
        <v>0</v>
      </c>
      <c r="T334" s="56">
        <v>2495633.7200000002</v>
      </c>
      <c r="U334" s="56">
        <v>0</v>
      </c>
      <c r="V334" s="38">
        <v>0</v>
      </c>
      <c r="W334" s="35">
        <v>0</v>
      </c>
      <c r="X334" s="42">
        <f>VLOOKUP(VW_PREMIO_IV[[#This Row],[TIPO]],$AL$5:$AM$16,2,0)</f>
        <v>10</v>
      </c>
      <c r="Y334" s="35" t="str">
        <f>IF(VW_PREMIO_IV[[#This Row],[EQUIPE]]="Gerentes",VLOOKUP(VW_PREMIO_IV[[#This Row],[COBERTURA]],VALORES_IV_GER[],VW_PREMIO_IV[[#This Row],[Col Valor]],1),"")</f>
        <v/>
      </c>
      <c r="Z334" s="35" t="str">
        <f>IF(VW_PREMIO_IV[[#This Row],[EQUIPE]]="Especialidade (ESP)",VLOOKUP(VW_PREMIO_IV[[#This Row],[COBERTURA]],VALORES_IV_ESP[],VW_PREMIO_IV[[#This Row],[Col Valor]],1),"")</f>
        <v/>
      </c>
      <c r="AA334" s="35">
        <f>IF(VW_PREMIO_IV[[#This Row],[EQUIPE]]="Hospitalar (HSP)",VLOOKUP(VW_PREMIO_IV[[#This Row],[COBERTURA]],VALORES_IV_HSP[],VW_PREMIO_IV[[#This Row],[Col Valor]],1),"")</f>
        <v>0</v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x14ac:dyDescent="0.25">
      <c r="A335" s="6" t="s">
        <v>370</v>
      </c>
      <c r="B335" s="6" t="s">
        <v>317</v>
      </c>
      <c r="C335" s="6" t="s">
        <v>15</v>
      </c>
      <c r="D335" s="6" t="s">
        <v>205</v>
      </c>
      <c r="E335" s="4">
        <v>30</v>
      </c>
      <c r="F335" s="6" t="s">
        <v>198</v>
      </c>
      <c r="G335" s="6" t="s">
        <v>478</v>
      </c>
      <c r="H335" s="4">
        <v>2021</v>
      </c>
      <c r="I335" s="4">
        <v>2</v>
      </c>
      <c r="J335" s="6" t="s">
        <v>469</v>
      </c>
      <c r="K335" s="4">
        <v>6</v>
      </c>
      <c r="L335" s="6" t="s">
        <v>479</v>
      </c>
      <c r="M335" s="6" t="s">
        <v>480</v>
      </c>
      <c r="N335" s="6" t="s">
        <v>410</v>
      </c>
      <c r="O335" s="4">
        <v>4</v>
      </c>
      <c r="P335" s="6" t="s">
        <v>472</v>
      </c>
      <c r="Q335" s="4">
        <v>12</v>
      </c>
      <c r="R335" s="6" t="s">
        <v>481</v>
      </c>
      <c r="S335" s="4" t="b">
        <v>0</v>
      </c>
      <c r="T335" s="56">
        <v>2495633.7200000002</v>
      </c>
      <c r="U335" s="56">
        <v>0</v>
      </c>
      <c r="V335" s="38">
        <v>0</v>
      </c>
      <c r="W335" s="35">
        <v>0</v>
      </c>
      <c r="X335" s="42">
        <f>VLOOKUP(VW_PREMIO_IV[[#This Row],[TIPO]],$AL$5:$AM$16,2,0)</f>
        <v>10</v>
      </c>
      <c r="Y335" s="35" t="str">
        <f>IF(VW_PREMIO_IV[[#This Row],[EQUIPE]]="Gerentes",VLOOKUP(VW_PREMIO_IV[[#This Row],[COBERTURA]],VALORES_IV_GER[],VW_PREMIO_IV[[#This Row],[Col Valor]],1),"")</f>
        <v/>
      </c>
      <c r="Z335" s="35" t="str">
        <f>IF(VW_PREMIO_IV[[#This Row],[EQUIPE]]="Especialidade (ESP)",VLOOKUP(VW_PREMIO_IV[[#This Row],[COBERTURA]],VALORES_IV_ESP[],VW_PREMIO_IV[[#This Row],[Col Valor]],1),"")</f>
        <v/>
      </c>
      <c r="AA335" s="35" t="str">
        <f>IF(VW_PREMIO_IV[[#This Row],[EQUIPE]]="Hospitalar (HSP)",VLOOKUP(VW_PREMIO_IV[[#This Row],[COBERTURA]],VALORES_IV_HSP[],VW_PREMIO_IV[[#This Row],[Col Valor]],1),"")</f>
        <v/>
      </c>
      <c r="AB335" s="35">
        <f>IF(VW_PREMIO_IV[[#This Row],[EQUIPE]]="Misto (EMH)",VLOOKUP(VW_PREMIO_IV[[#This Row],[COBERTURA]],VALORES_IV_EMH[],VW_PREMIO_IV[[#This Row],[Col Valor]],1),"")</f>
        <v>0</v>
      </c>
      <c r="AC335" s="35">
        <f>VW_PREMIO_IV[[#This Row],[PREMIO]]-SUM(VW_PREMIO_IV[[#This Row],[Check Gerente]:[Check EMH]])</f>
        <v>0</v>
      </c>
    </row>
    <row r="336" spans="1:29" x14ac:dyDescent="0.25">
      <c r="A336" s="6" t="s">
        <v>370</v>
      </c>
      <c r="B336" s="6" t="s">
        <v>317</v>
      </c>
      <c r="C336" s="6" t="s">
        <v>31</v>
      </c>
      <c r="D336" s="6" t="s">
        <v>206</v>
      </c>
      <c r="E336" s="4">
        <v>10</v>
      </c>
      <c r="F336" s="6" t="s">
        <v>196</v>
      </c>
      <c r="G336" s="6" t="s">
        <v>478</v>
      </c>
      <c r="H336" s="4">
        <v>2021</v>
      </c>
      <c r="I336" s="4">
        <v>2</v>
      </c>
      <c r="J336" s="6" t="s">
        <v>469</v>
      </c>
      <c r="K336" s="4">
        <v>6</v>
      </c>
      <c r="L336" s="6" t="s">
        <v>479</v>
      </c>
      <c r="M336" s="6" t="s">
        <v>480</v>
      </c>
      <c r="N336" s="6" t="s">
        <v>410</v>
      </c>
      <c r="O336" s="4">
        <v>4</v>
      </c>
      <c r="P336" s="6" t="s">
        <v>472</v>
      </c>
      <c r="Q336" s="4">
        <v>12</v>
      </c>
      <c r="R336" s="6" t="s">
        <v>481</v>
      </c>
      <c r="S336" s="4" t="b">
        <v>0</v>
      </c>
      <c r="T336" s="56">
        <v>2495633.7200000002</v>
      </c>
      <c r="U336" s="56">
        <v>0</v>
      </c>
      <c r="V336" s="38">
        <v>0</v>
      </c>
      <c r="W336" s="35">
        <v>0</v>
      </c>
      <c r="X336" s="42">
        <f>VLOOKUP(VW_PREMIO_IV[[#This Row],[TIPO]],$AL$5:$AM$16,2,0)</f>
        <v>10</v>
      </c>
      <c r="Y336" s="35" t="str">
        <f>IF(VW_PREMIO_IV[[#This Row],[EQUIPE]]="Gerentes",VLOOKUP(VW_PREMIO_IV[[#This Row],[COBERTURA]],VALORES_IV_GER[],VW_PREMIO_IV[[#This Row],[Col Valor]],1),"")</f>
        <v/>
      </c>
      <c r="Z336" s="35">
        <f>IF(VW_PREMIO_IV[[#This Row],[EQUIPE]]="Especialidade (ESP)",VLOOKUP(VW_PREMIO_IV[[#This Row],[COBERTURA]],VALORES_IV_ESP[],VW_PREMIO_IV[[#This Row],[Col Valor]],1),"")</f>
        <v>0</v>
      </c>
      <c r="AA336" s="35" t="str">
        <f>IF(VW_PREMIO_IV[[#This Row],[EQUIPE]]="Hospitalar (HSP)",VLOOKUP(VW_PREMIO_IV[[#This Row],[COBERTURA]],VALORES_IV_HSP[],VW_PREMIO_IV[[#This Row],[Col Valor]],1),"")</f>
        <v/>
      </c>
      <c r="AB336" s="35" t="str">
        <f>IF(VW_PREMIO_IV[[#This Row],[EQUIPE]]="Misto (EMH)",VLOOKUP(VW_PREMIO_IV[[#This Row],[COBERTURA]],VALORES_IV_EMH[],VW_PREMIO_IV[[#This Row],[Col Valor]],1),"")</f>
        <v/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370</v>
      </c>
      <c r="B337" s="6" t="s">
        <v>317</v>
      </c>
      <c r="C337" s="6" t="s">
        <v>16</v>
      </c>
      <c r="D337" s="6" t="s">
        <v>207</v>
      </c>
      <c r="E337" s="4">
        <v>20</v>
      </c>
      <c r="F337" s="6" t="s">
        <v>191</v>
      </c>
      <c r="G337" s="6" t="s">
        <v>478</v>
      </c>
      <c r="H337" s="4">
        <v>2021</v>
      </c>
      <c r="I337" s="4">
        <v>2</v>
      </c>
      <c r="J337" s="6" t="s">
        <v>469</v>
      </c>
      <c r="K337" s="4">
        <v>6</v>
      </c>
      <c r="L337" s="6" t="s">
        <v>479</v>
      </c>
      <c r="M337" s="6" t="s">
        <v>480</v>
      </c>
      <c r="N337" s="6" t="s">
        <v>410</v>
      </c>
      <c r="O337" s="4">
        <v>4</v>
      </c>
      <c r="P337" s="6" t="s">
        <v>472</v>
      </c>
      <c r="Q337" s="4">
        <v>12</v>
      </c>
      <c r="R337" s="6" t="s">
        <v>481</v>
      </c>
      <c r="S337" s="4" t="b">
        <v>0</v>
      </c>
      <c r="T337" s="56">
        <v>2495633.7200000002</v>
      </c>
      <c r="U337" s="56">
        <v>0</v>
      </c>
      <c r="V337" s="38">
        <v>0</v>
      </c>
      <c r="W337" s="35">
        <v>0</v>
      </c>
      <c r="X337" s="42">
        <f>VLOOKUP(VW_PREMIO_IV[[#This Row],[TIPO]],$AL$5:$AM$16,2,0)</f>
        <v>10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>
        <f>IF(VW_PREMIO_IV[[#This Row],[EQUIPE]]="Hospitalar (HSP)",VLOOKUP(VW_PREMIO_IV[[#This Row],[COBERTURA]],VALORES_IV_HSP[],VW_PREMIO_IV[[#This Row],[Col Valor]],1),"")</f>
        <v>0</v>
      </c>
      <c r="AB337" s="35" t="str">
        <f>IF(VW_PREMIO_IV[[#This Row],[EQUIPE]]="Misto (EMH)",VLOOKUP(VW_PREMIO_IV[[#This Row],[COBERTURA]],VALORES_IV_EMH[],VW_PREMIO_IV[[#This Row],[Col Valor]],1),"")</f>
        <v/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370</v>
      </c>
      <c r="B338" s="6" t="s">
        <v>317</v>
      </c>
      <c r="C338" s="6" t="s">
        <v>18</v>
      </c>
      <c r="D338" s="6" t="s">
        <v>209</v>
      </c>
      <c r="E338" s="4">
        <v>20</v>
      </c>
      <c r="F338" s="6" t="s">
        <v>191</v>
      </c>
      <c r="G338" s="6" t="s">
        <v>478</v>
      </c>
      <c r="H338" s="4">
        <v>2021</v>
      </c>
      <c r="I338" s="4">
        <v>2</v>
      </c>
      <c r="J338" s="6" t="s">
        <v>469</v>
      </c>
      <c r="K338" s="4">
        <v>6</v>
      </c>
      <c r="L338" s="6" t="s">
        <v>479</v>
      </c>
      <c r="M338" s="6" t="s">
        <v>480</v>
      </c>
      <c r="N338" s="6" t="s">
        <v>410</v>
      </c>
      <c r="O338" s="4">
        <v>4</v>
      </c>
      <c r="P338" s="6" t="s">
        <v>472</v>
      </c>
      <c r="Q338" s="4">
        <v>12</v>
      </c>
      <c r="R338" s="6" t="s">
        <v>481</v>
      </c>
      <c r="S338" s="4" t="b">
        <v>0</v>
      </c>
      <c r="T338" s="56">
        <v>2495633.7200000002</v>
      </c>
      <c r="U338" s="56">
        <v>0</v>
      </c>
      <c r="V338" s="38">
        <v>0</v>
      </c>
      <c r="W338" s="35">
        <v>0</v>
      </c>
      <c r="X338" s="42">
        <f>VLOOKUP(VW_PREMIO_IV[[#This Row],[TIPO]],$AL$5:$AM$16,2,0)</f>
        <v>10</v>
      </c>
      <c r="Y338" s="35" t="str">
        <f>IF(VW_PREMIO_IV[[#This Row],[EQUIPE]]="Gerentes",VLOOKUP(VW_PREMIO_IV[[#This Row],[COBERTURA]],VALORES_IV_GER[],VW_PREMIO_IV[[#This Row],[Col Valor]],1),"")</f>
        <v/>
      </c>
      <c r="Z338" s="35" t="str">
        <f>IF(VW_PREMIO_IV[[#This Row],[EQUIPE]]="Especialidade (ESP)",VLOOKUP(VW_PREMIO_IV[[#This Row],[COBERTURA]],VALORES_IV_ESP[],VW_PREMIO_IV[[#This Row],[Col Valor]],1),"")</f>
        <v/>
      </c>
      <c r="AA338" s="35">
        <f>IF(VW_PREMIO_IV[[#This Row],[EQUIPE]]="Hospitalar (HSP)",VLOOKUP(VW_PREMIO_IV[[#This Row],[COBERTURA]],VALORES_IV_HSP[],VW_PREMIO_IV[[#This Row],[Col Valor]],1),"")</f>
        <v>0</v>
      </c>
      <c r="AB338" s="35" t="str">
        <f>IF(VW_PREMIO_IV[[#This Row],[EQUIPE]]="Misto (EMH)",VLOOKUP(VW_PREMIO_IV[[#This Row],[COBERTURA]],VALORES_IV_EMH[],VW_PREMIO_IV[[#This Row],[Col Valor]],1),"")</f>
        <v/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370</v>
      </c>
      <c r="B339" s="6" t="s">
        <v>317</v>
      </c>
      <c r="C339" s="6" t="s">
        <v>19</v>
      </c>
      <c r="D339" s="6" t="s">
        <v>210</v>
      </c>
      <c r="E339" s="4">
        <v>20</v>
      </c>
      <c r="F339" s="6" t="s">
        <v>191</v>
      </c>
      <c r="G339" s="6" t="s">
        <v>478</v>
      </c>
      <c r="H339" s="4">
        <v>2021</v>
      </c>
      <c r="I339" s="4">
        <v>2</v>
      </c>
      <c r="J339" s="6" t="s">
        <v>469</v>
      </c>
      <c r="K339" s="4">
        <v>6</v>
      </c>
      <c r="L339" s="6" t="s">
        <v>479</v>
      </c>
      <c r="M339" s="6" t="s">
        <v>480</v>
      </c>
      <c r="N339" s="6" t="s">
        <v>410</v>
      </c>
      <c r="O339" s="4">
        <v>4</v>
      </c>
      <c r="P339" s="6" t="s">
        <v>472</v>
      </c>
      <c r="Q339" s="4">
        <v>12</v>
      </c>
      <c r="R339" s="6" t="s">
        <v>481</v>
      </c>
      <c r="S339" s="4" t="b">
        <v>0</v>
      </c>
      <c r="T339" s="56">
        <v>2495633.7200000002</v>
      </c>
      <c r="U339" s="56">
        <v>0</v>
      </c>
      <c r="V339" s="38">
        <v>0</v>
      </c>
      <c r="W339" s="35">
        <v>0</v>
      </c>
      <c r="X339" s="42">
        <f>VLOOKUP(VW_PREMIO_IV[[#This Row],[TIPO]],$AL$5:$AM$16,2,0)</f>
        <v>10</v>
      </c>
      <c r="Y339" s="35" t="str">
        <f>IF(VW_PREMIO_IV[[#This Row],[EQUIPE]]="Gerentes",VLOOKUP(VW_PREMIO_IV[[#This Row],[COBERTURA]],VALORES_IV_GER[],VW_PREMIO_IV[[#This Row],[Col Valor]],1),"")</f>
        <v/>
      </c>
      <c r="Z339" s="35" t="str">
        <f>IF(VW_PREMIO_IV[[#This Row],[EQUIPE]]="Especialidade (ESP)",VLOOKUP(VW_PREMIO_IV[[#This Row],[COBERTURA]],VALORES_IV_ESP[],VW_PREMIO_IV[[#This Row],[Col Valor]],1),"")</f>
        <v/>
      </c>
      <c r="AA339" s="35">
        <f>IF(VW_PREMIO_IV[[#This Row],[EQUIPE]]="Hospitalar (HSP)",VLOOKUP(VW_PREMIO_IV[[#This Row],[COBERTURA]],VALORES_IV_HSP[],VW_PREMIO_IV[[#This Row],[Col Valor]],1),"")</f>
        <v>0</v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0</v>
      </c>
    </row>
    <row r="340" spans="1:29" x14ac:dyDescent="0.25">
      <c r="A340" s="6" t="s">
        <v>370</v>
      </c>
      <c r="B340" s="6" t="s">
        <v>317</v>
      </c>
      <c r="C340" s="6" t="s">
        <v>20</v>
      </c>
      <c r="D340" s="6" t="s">
        <v>211</v>
      </c>
      <c r="E340" s="4">
        <v>20</v>
      </c>
      <c r="F340" s="6" t="s">
        <v>191</v>
      </c>
      <c r="G340" s="6" t="s">
        <v>478</v>
      </c>
      <c r="H340" s="4">
        <v>2021</v>
      </c>
      <c r="I340" s="4">
        <v>2</v>
      </c>
      <c r="J340" s="6" t="s">
        <v>469</v>
      </c>
      <c r="K340" s="4">
        <v>6</v>
      </c>
      <c r="L340" s="6" t="s">
        <v>479</v>
      </c>
      <c r="M340" s="6" t="s">
        <v>480</v>
      </c>
      <c r="N340" s="6" t="s">
        <v>410</v>
      </c>
      <c r="O340" s="4">
        <v>4</v>
      </c>
      <c r="P340" s="6" t="s">
        <v>472</v>
      </c>
      <c r="Q340" s="4">
        <v>12</v>
      </c>
      <c r="R340" s="6" t="s">
        <v>481</v>
      </c>
      <c r="S340" s="4" t="b">
        <v>0</v>
      </c>
      <c r="T340" s="56">
        <v>2495633.7200000002</v>
      </c>
      <c r="U340" s="56">
        <v>0</v>
      </c>
      <c r="V340" s="38">
        <v>0</v>
      </c>
      <c r="W340" s="35">
        <v>0</v>
      </c>
      <c r="X340" s="42">
        <f>VLOOKUP(VW_PREMIO_IV[[#This Row],[TIPO]],$AL$5:$AM$16,2,0)</f>
        <v>10</v>
      </c>
      <c r="Y340" s="35" t="str">
        <f>IF(VW_PREMIO_IV[[#This Row],[EQUIPE]]="Gerentes",VLOOKUP(VW_PREMIO_IV[[#This Row],[COBERTURA]],VALORES_IV_GER[],VW_PREMIO_IV[[#This Row],[Col Valor]],1),"")</f>
        <v/>
      </c>
      <c r="Z340" s="35" t="str">
        <f>IF(VW_PREMIO_IV[[#This Row],[EQUIPE]]="Especialidade (ESP)",VLOOKUP(VW_PREMIO_IV[[#This Row],[COBERTURA]],VALORES_IV_ESP[],VW_PREMIO_IV[[#This Row],[Col Valor]],1),"")</f>
        <v/>
      </c>
      <c r="AA340" s="35">
        <f>IF(VW_PREMIO_IV[[#This Row],[EQUIPE]]="Hospitalar (HSP)",VLOOKUP(VW_PREMIO_IV[[#This Row],[COBERTURA]],VALORES_IV_HSP[],VW_PREMIO_IV[[#This Row],[Col Valor]],1),"")</f>
        <v>0</v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x14ac:dyDescent="0.25">
      <c r="A341" s="6" t="s">
        <v>370</v>
      </c>
      <c r="B341" s="6" t="s">
        <v>317</v>
      </c>
      <c r="C341" s="6" t="s">
        <v>21</v>
      </c>
      <c r="D341" s="6" t="s">
        <v>214</v>
      </c>
      <c r="E341" s="4">
        <v>20</v>
      </c>
      <c r="F341" s="6" t="s">
        <v>191</v>
      </c>
      <c r="G341" s="6" t="s">
        <v>478</v>
      </c>
      <c r="H341" s="4">
        <v>2021</v>
      </c>
      <c r="I341" s="4">
        <v>2</v>
      </c>
      <c r="J341" s="6" t="s">
        <v>469</v>
      </c>
      <c r="K341" s="4">
        <v>6</v>
      </c>
      <c r="L341" s="6" t="s">
        <v>479</v>
      </c>
      <c r="M341" s="6" t="s">
        <v>480</v>
      </c>
      <c r="N341" s="6" t="s">
        <v>410</v>
      </c>
      <c r="O341" s="4">
        <v>4</v>
      </c>
      <c r="P341" s="6" t="s">
        <v>472</v>
      </c>
      <c r="Q341" s="4">
        <v>12</v>
      </c>
      <c r="R341" s="6" t="s">
        <v>481</v>
      </c>
      <c r="S341" s="4" t="b">
        <v>0</v>
      </c>
      <c r="T341" s="56">
        <v>2495633.7200000002</v>
      </c>
      <c r="U341" s="56">
        <v>0</v>
      </c>
      <c r="V341" s="38">
        <v>0</v>
      </c>
      <c r="W341" s="35">
        <v>0</v>
      </c>
      <c r="X341" s="42">
        <f>VLOOKUP(VW_PREMIO_IV[[#This Row],[TIPO]],$AL$5:$AM$16,2,0)</f>
        <v>10</v>
      </c>
      <c r="Y341" s="35" t="str">
        <f>IF(VW_PREMIO_IV[[#This Row],[EQUIPE]]="Gerentes",VLOOKUP(VW_PREMIO_IV[[#This Row],[COBERTURA]],VALORES_IV_GER[],VW_PREMIO_IV[[#This Row],[Col Valor]],1),"")</f>
        <v/>
      </c>
      <c r="Z341" s="35" t="str">
        <f>IF(VW_PREMIO_IV[[#This Row],[EQUIPE]]="Especialidade (ESP)",VLOOKUP(VW_PREMIO_IV[[#This Row],[COBERTURA]],VALORES_IV_ESP[],VW_PREMIO_IV[[#This Row],[Col Valor]],1),"")</f>
        <v/>
      </c>
      <c r="AA341" s="35">
        <f>IF(VW_PREMIO_IV[[#This Row],[EQUIPE]]="Hospitalar (HSP)",VLOOKUP(VW_PREMIO_IV[[#This Row],[COBERTURA]],VALORES_IV_HSP[],VW_PREMIO_IV[[#This Row],[Col Valor]],1),"")</f>
        <v>0</v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370</v>
      </c>
      <c r="B342" s="6" t="s">
        <v>317</v>
      </c>
      <c r="C342" s="6" t="s">
        <v>32</v>
      </c>
      <c r="D342" s="6" t="s">
        <v>215</v>
      </c>
      <c r="E342" s="4">
        <v>10</v>
      </c>
      <c r="F342" s="6" t="s">
        <v>196</v>
      </c>
      <c r="G342" s="6" t="s">
        <v>478</v>
      </c>
      <c r="H342" s="4">
        <v>2021</v>
      </c>
      <c r="I342" s="4">
        <v>2</v>
      </c>
      <c r="J342" s="6" t="s">
        <v>469</v>
      </c>
      <c r="K342" s="4">
        <v>6</v>
      </c>
      <c r="L342" s="6" t="s">
        <v>479</v>
      </c>
      <c r="M342" s="6" t="s">
        <v>480</v>
      </c>
      <c r="N342" s="6" t="s">
        <v>410</v>
      </c>
      <c r="O342" s="4">
        <v>4</v>
      </c>
      <c r="P342" s="6" t="s">
        <v>472</v>
      </c>
      <c r="Q342" s="4">
        <v>12</v>
      </c>
      <c r="R342" s="6" t="s">
        <v>481</v>
      </c>
      <c r="S342" s="4" t="b">
        <v>0</v>
      </c>
      <c r="T342" s="56">
        <v>2495633.7200000002</v>
      </c>
      <c r="U342" s="56">
        <v>0</v>
      </c>
      <c r="V342" s="38">
        <v>0</v>
      </c>
      <c r="W342" s="35">
        <v>0</v>
      </c>
      <c r="X342" s="42">
        <f>VLOOKUP(VW_PREMIO_IV[[#This Row],[TIPO]],$AL$5:$AM$16,2,0)</f>
        <v>10</v>
      </c>
      <c r="Y342" s="35" t="str">
        <f>IF(VW_PREMIO_IV[[#This Row],[EQUIPE]]="Gerentes",VLOOKUP(VW_PREMIO_IV[[#This Row],[COBERTURA]],VALORES_IV_GER[],VW_PREMIO_IV[[#This Row],[Col Valor]],1),"")</f>
        <v/>
      </c>
      <c r="Z342" s="35">
        <f>IF(VW_PREMIO_IV[[#This Row],[EQUIPE]]="Especialidade (ESP)",VLOOKUP(VW_PREMIO_IV[[#This Row],[COBERTURA]],VALORES_IV_ESP[],VW_PREMIO_IV[[#This Row],[Col Valor]],1),"")</f>
        <v>0</v>
      </c>
      <c r="AA342" s="35" t="str">
        <f>IF(VW_PREMIO_IV[[#This Row],[EQUIPE]]="Hospitalar (HSP)",VLOOKUP(VW_PREMIO_IV[[#This Row],[COBERTURA]],VALORES_IV_HSP[],VW_PREMIO_IV[[#This Row],[Col Valor]],1),"")</f>
        <v/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0</v>
      </c>
    </row>
    <row r="343" spans="1:29" x14ac:dyDescent="0.25">
      <c r="A343" s="6" t="s">
        <v>370</v>
      </c>
      <c r="B343" s="6" t="s">
        <v>317</v>
      </c>
      <c r="C343" s="6" t="s">
        <v>22</v>
      </c>
      <c r="D343" s="6" t="s">
        <v>250</v>
      </c>
      <c r="E343" s="4">
        <v>20</v>
      </c>
      <c r="F343" s="6" t="s">
        <v>191</v>
      </c>
      <c r="G343" s="6" t="s">
        <v>478</v>
      </c>
      <c r="H343" s="4">
        <v>2021</v>
      </c>
      <c r="I343" s="4">
        <v>2</v>
      </c>
      <c r="J343" s="6" t="s">
        <v>469</v>
      </c>
      <c r="K343" s="4">
        <v>6</v>
      </c>
      <c r="L343" s="6" t="s">
        <v>479</v>
      </c>
      <c r="M343" s="6" t="s">
        <v>480</v>
      </c>
      <c r="N343" s="6" t="s">
        <v>410</v>
      </c>
      <c r="O343" s="4">
        <v>4</v>
      </c>
      <c r="P343" s="6" t="s">
        <v>472</v>
      </c>
      <c r="Q343" s="4">
        <v>12</v>
      </c>
      <c r="R343" s="6" t="s">
        <v>481</v>
      </c>
      <c r="S343" s="4" t="b">
        <v>0</v>
      </c>
      <c r="T343" s="56">
        <v>2495633.7200000002</v>
      </c>
      <c r="U343" s="56">
        <v>0</v>
      </c>
      <c r="V343" s="38">
        <v>0</v>
      </c>
      <c r="W343" s="35">
        <v>0</v>
      </c>
      <c r="X343" s="42">
        <f>VLOOKUP(VW_PREMIO_IV[[#This Row],[TIPO]],$AL$5:$AM$16,2,0)</f>
        <v>10</v>
      </c>
      <c r="Y343" s="35" t="str">
        <f>IF(VW_PREMIO_IV[[#This Row],[EQUIPE]]="Gerentes",VLOOKUP(VW_PREMIO_IV[[#This Row],[COBERTURA]],VALORES_IV_GER[],VW_PREMIO_IV[[#This Row],[Col Valor]],1),"")</f>
        <v/>
      </c>
      <c r="Z343" s="35" t="str">
        <f>IF(VW_PREMIO_IV[[#This Row],[EQUIPE]]="Especialidade (ESP)",VLOOKUP(VW_PREMIO_IV[[#This Row],[COBERTURA]],VALORES_IV_ESP[],VW_PREMIO_IV[[#This Row],[Col Valor]],1),"")</f>
        <v/>
      </c>
      <c r="AA343" s="35">
        <f>IF(VW_PREMIO_IV[[#This Row],[EQUIPE]]="Hospitalar (HSP)",VLOOKUP(VW_PREMIO_IV[[#This Row],[COBERTURA]],VALORES_IV_HSP[],VW_PREMIO_IV[[#This Row],[Col Valor]],1),"")</f>
        <v>0</v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370</v>
      </c>
      <c r="B344" s="6" t="s">
        <v>317</v>
      </c>
      <c r="C344" s="6" t="s">
        <v>23</v>
      </c>
      <c r="D344" s="6" t="s">
        <v>254</v>
      </c>
      <c r="E344" s="4">
        <v>20</v>
      </c>
      <c r="F344" s="6" t="s">
        <v>191</v>
      </c>
      <c r="G344" s="6" t="s">
        <v>478</v>
      </c>
      <c r="H344" s="4">
        <v>2021</v>
      </c>
      <c r="I344" s="4">
        <v>2</v>
      </c>
      <c r="J344" s="6" t="s">
        <v>469</v>
      </c>
      <c r="K344" s="4">
        <v>6</v>
      </c>
      <c r="L344" s="6" t="s">
        <v>479</v>
      </c>
      <c r="M344" s="6" t="s">
        <v>480</v>
      </c>
      <c r="N344" s="6" t="s">
        <v>410</v>
      </c>
      <c r="O344" s="4">
        <v>4</v>
      </c>
      <c r="P344" s="6" t="s">
        <v>472</v>
      </c>
      <c r="Q344" s="4">
        <v>12</v>
      </c>
      <c r="R344" s="6" t="s">
        <v>481</v>
      </c>
      <c r="S344" s="4" t="b">
        <v>0</v>
      </c>
      <c r="T344" s="56">
        <v>2495633.7200000002</v>
      </c>
      <c r="U344" s="56">
        <v>0</v>
      </c>
      <c r="V344" s="38">
        <v>0</v>
      </c>
      <c r="W344" s="35">
        <v>0</v>
      </c>
      <c r="X344" s="42">
        <f>VLOOKUP(VW_PREMIO_IV[[#This Row],[TIPO]],$AL$5:$AM$16,2,0)</f>
        <v>10</v>
      </c>
      <c r="Y344" s="35" t="str">
        <f>IF(VW_PREMIO_IV[[#This Row],[EQUIPE]]="Gerentes",VLOOKUP(VW_PREMIO_IV[[#This Row],[COBERTURA]],VALORES_IV_GER[],VW_PREMIO_IV[[#This Row],[Col Valor]],1),"")</f>
        <v/>
      </c>
      <c r="Z344" s="35" t="str">
        <f>IF(VW_PREMIO_IV[[#This Row],[EQUIPE]]="Especialidade (ESP)",VLOOKUP(VW_PREMIO_IV[[#This Row],[COBERTURA]],VALORES_IV_ESP[],VW_PREMIO_IV[[#This Row],[Col Valor]],1),"")</f>
        <v/>
      </c>
      <c r="AA344" s="35">
        <f>IF(VW_PREMIO_IV[[#This Row],[EQUIPE]]="Hospitalar (HSP)",VLOOKUP(VW_PREMIO_IV[[#This Row],[COBERTURA]],VALORES_IV_HSP[],VW_PREMIO_IV[[#This Row],[Col Valor]],1),"")</f>
        <v>0</v>
      </c>
      <c r="AB344" s="35" t="str">
        <f>IF(VW_PREMIO_IV[[#This Row],[EQUIPE]]="Misto (EMH)",VLOOKUP(VW_PREMIO_IV[[#This Row],[COBERTURA]],VALORES_IV_EMH[],VW_PREMIO_IV[[#This Row],[Col Valor]],1),"")</f>
        <v/>
      </c>
      <c r="AC344" s="35">
        <f>VW_PREMIO_IV[[#This Row],[PREMIO]]-SUM(VW_PREMIO_IV[[#This Row],[Check Gerente]:[Check EMH]])</f>
        <v>0</v>
      </c>
    </row>
    <row r="345" spans="1:29" x14ac:dyDescent="0.25">
      <c r="A345" s="6" t="s">
        <v>370</v>
      </c>
      <c r="B345" s="6" t="s">
        <v>317</v>
      </c>
      <c r="C345" s="6" t="s">
        <v>33</v>
      </c>
      <c r="D345" s="6" t="s">
        <v>290</v>
      </c>
      <c r="E345" s="4">
        <v>10</v>
      </c>
      <c r="F345" s="6" t="s">
        <v>196</v>
      </c>
      <c r="G345" s="6" t="s">
        <v>478</v>
      </c>
      <c r="H345" s="4">
        <v>2021</v>
      </c>
      <c r="I345" s="4">
        <v>2</v>
      </c>
      <c r="J345" s="6" t="s">
        <v>469</v>
      </c>
      <c r="K345" s="4">
        <v>6</v>
      </c>
      <c r="L345" s="6" t="s">
        <v>479</v>
      </c>
      <c r="M345" s="6" t="s">
        <v>480</v>
      </c>
      <c r="N345" s="6" t="s">
        <v>410</v>
      </c>
      <c r="O345" s="4">
        <v>4</v>
      </c>
      <c r="P345" s="6" t="s">
        <v>472</v>
      </c>
      <c r="Q345" s="4">
        <v>12</v>
      </c>
      <c r="R345" s="6" t="s">
        <v>481</v>
      </c>
      <c r="S345" s="4" t="b">
        <v>0</v>
      </c>
      <c r="T345" s="56">
        <v>2495633.7200000002</v>
      </c>
      <c r="U345" s="56">
        <v>0</v>
      </c>
      <c r="V345" s="38">
        <v>0</v>
      </c>
      <c r="W345" s="35">
        <v>0</v>
      </c>
      <c r="X345" s="42">
        <f>VLOOKUP(VW_PREMIO_IV[[#This Row],[TIPO]],$AL$5:$AM$16,2,0)</f>
        <v>10</v>
      </c>
      <c r="Y345" s="35" t="str">
        <f>IF(VW_PREMIO_IV[[#This Row],[EQUIPE]]="Gerentes",VLOOKUP(VW_PREMIO_IV[[#This Row],[COBERTURA]],VALORES_IV_GER[],VW_PREMIO_IV[[#This Row],[Col Valor]],1),"")</f>
        <v/>
      </c>
      <c r="Z345" s="35">
        <f>IF(VW_PREMIO_IV[[#This Row],[EQUIPE]]="Especialidade (ESP)",VLOOKUP(VW_PREMIO_IV[[#This Row],[COBERTURA]],VALORES_IV_ESP[],VW_PREMIO_IV[[#This Row],[Col Valor]],1),"")</f>
        <v>0</v>
      </c>
      <c r="AA345" s="35" t="str">
        <f>IF(VW_PREMIO_IV[[#This Row],[EQUIPE]]="Hospitalar (HSP)",VLOOKUP(VW_PREMIO_IV[[#This Row],[COBERTURA]],VALORES_IV_HSP[],VW_PREMIO_IV[[#This Row],[Col Valor]],1),"")</f>
        <v/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0</v>
      </c>
    </row>
    <row r="346" spans="1:29" x14ac:dyDescent="0.25">
      <c r="A346" s="6" t="s">
        <v>370</v>
      </c>
      <c r="B346" s="6" t="s">
        <v>317</v>
      </c>
      <c r="C346" s="6" t="s">
        <v>25</v>
      </c>
      <c r="D346" s="6" t="s">
        <v>291</v>
      </c>
      <c r="E346" s="4">
        <v>30</v>
      </c>
      <c r="F346" s="6" t="s">
        <v>198</v>
      </c>
      <c r="G346" s="6" t="s">
        <v>478</v>
      </c>
      <c r="H346" s="4">
        <v>2021</v>
      </c>
      <c r="I346" s="4">
        <v>2</v>
      </c>
      <c r="J346" s="6" t="s">
        <v>469</v>
      </c>
      <c r="K346" s="4">
        <v>6</v>
      </c>
      <c r="L346" s="6" t="s">
        <v>479</v>
      </c>
      <c r="M346" s="6" t="s">
        <v>480</v>
      </c>
      <c r="N346" s="6" t="s">
        <v>410</v>
      </c>
      <c r="O346" s="4">
        <v>4</v>
      </c>
      <c r="P346" s="6" t="s">
        <v>472</v>
      </c>
      <c r="Q346" s="4">
        <v>12</v>
      </c>
      <c r="R346" s="6" t="s">
        <v>481</v>
      </c>
      <c r="S346" s="4" t="b">
        <v>0</v>
      </c>
      <c r="T346" s="56">
        <v>2495633.7200000002</v>
      </c>
      <c r="U346" s="56">
        <v>0</v>
      </c>
      <c r="V346" s="38">
        <v>0</v>
      </c>
      <c r="W346" s="35">
        <v>0</v>
      </c>
      <c r="X346" s="42">
        <f>VLOOKUP(VW_PREMIO_IV[[#This Row],[TIPO]],$AL$5:$AM$16,2,0)</f>
        <v>10</v>
      </c>
      <c r="Y346" s="35" t="str">
        <f>IF(VW_PREMIO_IV[[#This Row],[EQUIPE]]="Gerentes",VLOOKUP(VW_PREMIO_IV[[#This Row],[COBERTURA]],VALORES_IV_GER[],VW_PREMIO_IV[[#This Row],[Col Valor]],1),"")</f>
        <v/>
      </c>
      <c r="Z346" s="35" t="str">
        <f>IF(VW_PREMIO_IV[[#This Row],[EQUIPE]]="Especialidade (ESP)",VLOOKUP(VW_PREMIO_IV[[#This Row],[COBERTURA]],VALORES_IV_ESP[],VW_PREMIO_IV[[#This Row],[Col Valor]],1),"")</f>
        <v/>
      </c>
      <c r="AA346" s="35" t="str">
        <f>IF(VW_PREMIO_IV[[#This Row],[EQUIPE]]="Hospitalar (HSP)",VLOOKUP(VW_PREMIO_IV[[#This Row],[COBERTURA]],VALORES_IV_HSP[],VW_PREMIO_IV[[#This Row],[Col Valor]],1),"")</f>
        <v/>
      </c>
      <c r="AB346" s="35">
        <f>IF(VW_PREMIO_IV[[#This Row],[EQUIPE]]="Misto (EMH)",VLOOKUP(VW_PREMIO_IV[[#This Row],[COBERTURA]],VALORES_IV_EMH[],VW_PREMIO_IV[[#This Row],[Col Valor]],1),"")</f>
        <v>0</v>
      </c>
      <c r="AC346" s="35">
        <f>VW_PREMIO_IV[[#This Row],[PREMIO]]-SUM(VW_PREMIO_IV[[#This Row],[Check Gerente]:[Check EMH]])</f>
        <v>0</v>
      </c>
    </row>
    <row r="347" spans="1:29" x14ac:dyDescent="0.25">
      <c r="A347" s="6" t="s">
        <v>370</v>
      </c>
      <c r="B347" s="6" t="s">
        <v>313</v>
      </c>
      <c r="C347" s="6" t="s">
        <v>9</v>
      </c>
      <c r="D347" s="6" t="s">
        <v>189</v>
      </c>
      <c r="E347" s="4">
        <v>20</v>
      </c>
      <c r="F347" s="6" t="s">
        <v>191</v>
      </c>
      <c r="G347" s="6" t="s">
        <v>478</v>
      </c>
      <c r="H347" s="4">
        <v>2021</v>
      </c>
      <c r="I347" s="4">
        <v>2</v>
      </c>
      <c r="J347" s="6" t="s">
        <v>469</v>
      </c>
      <c r="K347" s="4">
        <v>6</v>
      </c>
      <c r="L347" s="6" t="s">
        <v>479</v>
      </c>
      <c r="M347" s="6" t="s">
        <v>480</v>
      </c>
      <c r="N347" s="6" t="s">
        <v>410</v>
      </c>
      <c r="O347" s="4">
        <v>4</v>
      </c>
      <c r="P347" s="6" t="s">
        <v>472</v>
      </c>
      <c r="Q347" s="4">
        <v>12</v>
      </c>
      <c r="R347" s="6" t="s">
        <v>481</v>
      </c>
      <c r="S347" s="4" t="b">
        <v>0</v>
      </c>
      <c r="T347" s="56">
        <v>150</v>
      </c>
      <c r="U347" s="56">
        <v>0</v>
      </c>
      <c r="V347" s="38">
        <v>0</v>
      </c>
      <c r="W347" s="35">
        <v>0</v>
      </c>
      <c r="X347" s="42">
        <f>VLOOKUP(VW_PREMIO_IV[[#This Row],[TIPO]],$AL$5:$AM$16,2,0)</f>
        <v>6</v>
      </c>
      <c r="Y347" s="35" t="str">
        <f>IF(VW_PREMIO_IV[[#This Row],[EQUIPE]]="Gerentes",VLOOKUP(VW_PREMIO_IV[[#This Row],[COBERTURA]],VALORES_IV_GER[],VW_PREMIO_IV[[#This Row],[Col Valor]],1),"")</f>
        <v/>
      </c>
      <c r="Z347" s="35" t="str">
        <f>IF(VW_PREMIO_IV[[#This Row],[EQUIPE]]="Especialidade (ESP)",VLOOKUP(VW_PREMIO_IV[[#This Row],[COBERTURA]],VALORES_IV_ESP[],VW_PREMIO_IV[[#This Row],[Col Valor]],1),"")</f>
        <v/>
      </c>
      <c r="AA347" s="35">
        <f>IF(VW_PREMIO_IV[[#This Row],[EQUIPE]]="Hospitalar (HSP)",VLOOKUP(VW_PREMIO_IV[[#This Row],[COBERTURA]],VALORES_IV_HSP[],VW_PREMIO_IV[[#This Row],[Col Valor]],1),"")</f>
        <v>0</v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0</v>
      </c>
    </row>
    <row r="348" spans="1:29" x14ac:dyDescent="0.25">
      <c r="A348" s="6" t="s">
        <v>370</v>
      </c>
      <c r="B348" s="6" t="s">
        <v>313</v>
      </c>
      <c r="C348" s="6" t="s">
        <v>11</v>
      </c>
      <c r="D348" s="6" t="s">
        <v>192</v>
      </c>
      <c r="E348" s="4">
        <v>20</v>
      </c>
      <c r="F348" s="6" t="s">
        <v>191</v>
      </c>
      <c r="G348" s="6" t="s">
        <v>478</v>
      </c>
      <c r="H348" s="4">
        <v>2021</v>
      </c>
      <c r="I348" s="4">
        <v>2</v>
      </c>
      <c r="J348" s="6" t="s">
        <v>469</v>
      </c>
      <c r="K348" s="4">
        <v>6</v>
      </c>
      <c r="L348" s="6" t="s">
        <v>479</v>
      </c>
      <c r="M348" s="6" t="s">
        <v>480</v>
      </c>
      <c r="N348" s="6" t="s">
        <v>410</v>
      </c>
      <c r="O348" s="4">
        <v>4</v>
      </c>
      <c r="P348" s="6" t="s">
        <v>472</v>
      </c>
      <c r="Q348" s="4">
        <v>12</v>
      </c>
      <c r="R348" s="6" t="s">
        <v>481</v>
      </c>
      <c r="S348" s="4" t="b">
        <v>0</v>
      </c>
      <c r="T348" s="56">
        <v>195</v>
      </c>
      <c r="U348" s="56">
        <v>0</v>
      </c>
      <c r="V348" s="38">
        <v>0</v>
      </c>
      <c r="W348" s="35">
        <v>0</v>
      </c>
      <c r="X348" s="42">
        <f>VLOOKUP(VW_PREMIO_IV[[#This Row],[TIPO]],$AL$5:$AM$16,2,0)</f>
        <v>6</v>
      </c>
      <c r="Y348" s="35" t="str">
        <f>IF(VW_PREMIO_IV[[#This Row],[EQUIPE]]="Gerentes",VLOOKUP(VW_PREMIO_IV[[#This Row],[COBERTURA]],VALORES_IV_GER[],VW_PREMIO_IV[[#This Row],[Col Valor]],1),"")</f>
        <v/>
      </c>
      <c r="Z348" s="35" t="str">
        <f>IF(VW_PREMIO_IV[[#This Row],[EQUIPE]]="Especialidade (ESP)",VLOOKUP(VW_PREMIO_IV[[#This Row],[COBERTURA]],VALORES_IV_ESP[],VW_PREMIO_IV[[#This Row],[Col Valor]],1),"")</f>
        <v/>
      </c>
      <c r="AA348" s="35">
        <f>IF(VW_PREMIO_IV[[#This Row],[EQUIPE]]="Hospitalar (HSP)",VLOOKUP(VW_PREMIO_IV[[#This Row],[COBERTURA]],VALORES_IV_HSP[],VW_PREMIO_IV[[#This Row],[Col Valor]],1),"")</f>
        <v>0</v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0</v>
      </c>
    </row>
    <row r="349" spans="1:29" x14ac:dyDescent="0.25">
      <c r="A349" s="6" t="s">
        <v>370</v>
      </c>
      <c r="B349" s="6" t="s">
        <v>313</v>
      </c>
      <c r="C349" s="6" t="s">
        <v>13</v>
      </c>
      <c r="D349" s="6" t="s">
        <v>194</v>
      </c>
      <c r="E349" s="4">
        <v>20</v>
      </c>
      <c r="F349" s="6" t="s">
        <v>191</v>
      </c>
      <c r="G349" s="6" t="s">
        <v>478</v>
      </c>
      <c r="H349" s="4">
        <v>2021</v>
      </c>
      <c r="I349" s="4">
        <v>2</v>
      </c>
      <c r="J349" s="6" t="s">
        <v>469</v>
      </c>
      <c r="K349" s="4">
        <v>6</v>
      </c>
      <c r="L349" s="6" t="s">
        <v>479</v>
      </c>
      <c r="M349" s="6" t="s">
        <v>480</v>
      </c>
      <c r="N349" s="6" t="s">
        <v>410</v>
      </c>
      <c r="O349" s="4">
        <v>4</v>
      </c>
      <c r="P349" s="6" t="s">
        <v>472</v>
      </c>
      <c r="Q349" s="4">
        <v>12</v>
      </c>
      <c r="R349" s="6" t="s">
        <v>481</v>
      </c>
      <c r="S349" s="4" t="b">
        <v>0</v>
      </c>
      <c r="T349" s="56">
        <v>60</v>
      </c>
      <c r="U349" s="56">
        <v>0</v>
      </c>
      <c r="V349" s="38">
        <v>0</v>
      </c>
      <c r="W349" s="35">
        <v>0</v>
      </c>
      <c r="X349" s="42">
        <f>VLOOKUP(VW_PREMIO_IV[[#This Row],[TIPO]],$AL$5:$AM$16,2,0)</f>
        <v>6</v>
      </c>
      <c r="Y349" s="35" t="str">
        <f>IF(VW_PREMIO_IV[[#This Row],[EQUIPE]]="Gerentes",VLOOKUP(VW_PREMIO_IV[[#This Row],[COBERTURA]],VALORES_IV_GER[],VW_PREMIO_IV[[#This Row],[Col Valor]],1),"")</f>
        <v/>
      </c>
      <c r="Z349" s="35" t="str">
        <f>IF(VW_PREMIO_IV[[#This Row],[EQUIPE]]="Especialidade (ESP)",VLOOKUP(VW_PREMIO_IV[[#This Row],[COBERTURA]],VALORES_IV_ESP[],VW_PREMIO_IV[[#This Row],[Col Valor]],1),"")</f>
        <v/>
      </c>
      <c r="AA349" s="35">
        <f>IF(VW_PREMIO_IV[[#This Row],[EQUIPE]]="Hospitalar (HSP)",VLOOKUP(VW_PREMIO_IV[[#This Row],[COBERTURA]],VALORES_IV_HSP[],VW_PREMIO_IV[[#This Row],[Col Valor]],1),"")</f>
        <v>0</v>
      </c>
      <c r="AB349" s="35" t="str">
        <f>IF(VW_PREMIO_IV[[#This Row],[EQUIPE]]="Misto (EMH)",VLOOKUP(VW_PREMIO_IV[[#This Row],[COBERTURA]],VALORES_IV_EMH[],VW_PREMIO_IV[[#This Row],[Col Valor]],1),"")</f>
        <v/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370</v>
      </c>
      <c r="B350" s="6" t="s">
        <v>313</v>
      </c>
      <c r="C350" s="6" t="s">
        <v>29</v>
      </c>
      <c r="D350" s="6" t="s">
        <v>197</v>
      </c>
      <c r="E350" s="4">
        <v>30</v>
      </c>
      <c r="F350" s="6" t="s">
        <v>198</v>
      </c>
      <c r="G350" s="6" t="s">
        <v>478</v>
      </c>
      <c r="H350" s="4">
        <v>2021</v>
      </c>
      <c r="I350" s="4">
        <v>2</v>
      </c>
      <c r="J350" s="6" t="s">
        <v>469</v>
      </c>
      <c r="K350" s="4">
        <v>6</v>
      </c>
      <c r="L350" s="6" t="s">
        <v>479</v>
      </c>
      <c r="M350" s="6" t="s">
        <v>480</v>
      </c>
      <c r="N350" s="6" t="s">
        <v>410</v>
      </c>
      <c r="O350" s="4">
        <v>4</v>
      </c>
      <c r="P350" s="6" t="s">
        <v>472</v>
      </c>
      <c r="Q350" s="4">
        <v>12</v>
      </c>
      <c r="R350" s="6" t="s">
        <v>481</v>
      </c>
      <c r="S350" s="4" t="b">
        <v>0</v>
      </c>
      <c r="T350" s="56">
        <v>180</v>
      </c>
      <c r="U350" s="56">
        <v>0</v>
      </c>
      <c r="V350" s="38">
        <v>0</v>
      </c>
      <c r="W350" s="35">
        <v>0</v>
      </c>
      <c r="X350" s="42">
        <f>VLOOKUP(VW_PREMIO_IV[[#This Row],[TIPO]],$AL$5:$AM$16,2,0)</f>
        <v>6</v>
      </c>
      <c r="Y350" s="35" t="str">
        <f>IF(VW_PREMIO_IV[[#This Row],[EQUIPE]]="Gerentes",VLOOKUP(VW_PREMIO_IV[[#This Row],[COBERTURA]],VALORES_IV_GER[],VW_PREMIO_IV[[#This Row],[Col Valor]],1),"")</f>
        <v/>
      </c>
      <c r="Z350" s="35" t="str">
        <f>IF(VW_PREMIO_IV[[#This Row],[EQUIPE]]="Especialidade (ESP)",VLOOKUP(VW_PREMIO_IV[[#This Row],[COBERTURA]],VALORES_IV_ESP[],VW_PREMIO_IV[[#This Row],[Col Valor]],1),"")</f>
        <v/>
      </c>
      <c r="AA350" s="35" t="str">
        <f>IF(VW_PREMIO_IV[[#This Row],[EQUIPE]]="Hospitalar (HSP)",VLOOKUP(VW_PREMIO_IV[[#This Row],[COBERTURA]],VALORES_IV_HSP[],VW_PREMIO_IV[[#This Row],[Col Valor]],1),"")</f>
        <v/>
      </c>
      <c r="AB350" s="35">
        <f>IF(VW_PREMIO_IV[[#This Row],[EQUIPE]]="Misto (EMH)",VLOOKUP(VW_PREMIO_IV[[#This Row],[COBERTURA]],VALORES_IV_EMH[],VW_PREMIO_IV[[#This Row],[Col Valor]],1),"")</f>
        <v>0</v>
      </c>
      <c r="AC350" s="35">
        <f>VW_PREMIO_IV[[#This Row],[PREMIO]]-SUM(VW_PREMIO_IV[[#This Row],[Check Gerente]:[Check EMH]])</f>
        <v>0</v>
      </c>
    </row>
    <row r="351" spans="1:29" x14ac:dyDescent="0.25">
      <c r="A351" s="6" t="s">
        <v>370</v>
      </c>
      <c r="B351" s="6" t="s">
        <v>313</v>
      </c>
      <c r="C351" s="6" t="s">
        <v>14</v>
      </c>
      <c r="D351" s="6" t="s">
        <v>204</v>
      </c>
      <c r="E351" s="4">
        <v>20</v>
      </c>
      <c r="F351" s="6" t="s">
        <v>191</v>
      </c>
      <c r="G351" s="6" t="s">
        <v>478</v>
      </c>
      <c r="H351" s="4">
        <v>2021</v>
      </c>
      <c r="I351" s="4">
        <v>2</v>
      </c>
      <c r="J351" s="6" t="s">
        <v>469</v>
      </c>
      <c r="K351" s="4">
        <v>6</v>
      </c>
      <c r="L351" s="6" t="s">
        <v>479</v>
      </c>
      <c r="M351" s="6" t="s">
        <v>480</v>
      </c>
      <c r="N351" s="6" t="s">
        <v>410</v>
      </c>
      <c r="O351" s="4">
        <v>4</v>
      </c>
      <c r="P351" s="6" t="s">
        <v>472</v>
      </c>
      <c r="Q351" s="4">
        <v>12</v>
      </c>
      <c r="R351" s="6" t="s">
        <v>481</v>
      </c>
      <c r="S351" s="4" t="b">
        <v>0</v>
      </c>
      <c r="T351" s="56">
        <v>60</v>
      </c>
      <c r="U351" s="56">
        <v>0</v>
      </c>
      <c r="V351" s="38">
        <v>0</v>
      </c>
      <c r="W351" s="35">
        <v>0</v>
      </c>
      <c r="X351" s="42">
        <f>VLOOKUP(VW_PREMIO_IV[[#This Row],[TIPO]],$AL$5:$AM$16,2,0)</f>
        <v>6</v>
      </c>
      <c r="Y351" s="35" t="str">
        <f>IF(VW_PREMIO_IV[[#This Row],[EQUIPE]]="Gerentes",VLOOKUP(VW_PREMIO_IV[[#This Row],[COBERTURA]],VALORES_IV_GER[],VW_PREMIO_IV[[#This Row],[Col Valor]],1),"")</f>
        <v/>
      </c>
      <c r="Z351" s="35" t="str">
        <f>IF(VW_PREMIO_IV[[#This Row],[EQUIPE]]="Especialidade (ESP)",VLOOKUP(VW_PREMIO_IV[[#This Row],[COBERTURA]],VALORES_IV_ESP[],VW_PREMIO_IV[[#This Row],[Col Valor]],1),"")</f>
        <v/>
      </c>
      <c r="AA351" s="35">
        <f>IF(VW_PREMIO_IV[[#This Row],[EQUIPE]]="Hospitalar (HSP)",VLOOKUP(VW_PREMIO_IV[[#This Row],[COBERTURA]],VALORES_IV_HSP[],VW_PREMIO_IV[[#This Row],[Col Valor]],1),"")</f>
        <v>0</v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0</v>
      </c>
    </row>
    <row r="352" spans="1:29" x14ac:dyDescent="0.25">
      <c r="A352" s="6" t="s">
        <v>370</v>
      </c>
      <c r="B352" s="6" t="s">
        <v>313</v>
      </c>
      <c r="C352" s="6" t="s">
        <v>15</v>
      </c>
      <c r="D352" s="6" t="s">
        <v>205</v>
      </c>
      <c r="E352" s="4">
        <v>30</v>
      </c>
      <c r="F352" s="6" t="s">
        <v>198</v>
      </c>
      <c r="G352" s="6" t="s">
        <v>478</v>
      </c>
      <c r="H352" s="4">
        <v>2021</v>
      </c>
      <c r="I352" s="4">
        <v>2</v>
      </c>
      <c r="J352" s="6" t="s">
        <v>469</v>
      </c>
      <c r="K352" s="4">
        <v>6</v>
      </c>
      <c r="L352" s="6" t="s">
        <v>479</v>
      </c>
      <c r="M352" s="6" t="s">
        <v>480</v>
      </c>
      <c r="N352" s="6" t="s">
        <v>410</v>
      </c>
      <c r="O352" s="4">
        <v>4</v>
      </c>
      <c r="P352" s="6" t="s">
        <v>472</v>
      </c>
      <c r="Q352" s="4">
        <v>12</v>
      </c>
      <c r="R352" s="6" t="s">
        <v>481</v>
      </c>
      <c r="S352" s="4" t="b">
        <v>0</v>
      </c>
      <c r="T352" s="56">
        <v>45</v>
      </c>
      <c r="U352" s="56">
        <v>0</v>
      </c>
      <c r="V352" s="38">
        <v>0</v>
      </c>
      <c r="W352" s="35">
        <v>0</v>
      </c>
      <c r="X352" s="42">
        <f>VLOOKUP(VW_PREMIO_IV[[#This Row],[TIPO]],$AL$5:$AM$16,2,0)</f>
        <v>6</v>
      </c>
      <c r="Y352" s="35" t="str">
        <f>IF(VW_PREMIO_IV[[#This Row],[EQUIPE]]="Gerentes",VLOOKUP(VW_PREMIO_IV[[#This Row],[COBERTURA]],VALORES_IV_GER[],VW_PREMIO_IV[[#This Row],[Col Valor]],1),"")</f>
        <v/>
      </c>
      <c r="Z352" s="35" t="str">
        <f>IF(VW_PREMIO_IV[[#This Row],[EQUIPE]]="Especialidade (ESP)",VLOOKUP(VW_PREMIO_IV[[#This Row],[COBERTURA]],VALORES_IV_ESP[],VW_PREMIO_IV[[#This Row],[Col Valor]],1),"")</f>
        <v/>
      </c>
      <c r="AA352" s="35" t="str">
        <f>IF(VW_PREMIO_IV[[#This Row],[EQUIPE]]="Hospitalar (HSP)",VLOOKUP(VW_PREMIO_IV[[#This Row],[COBERTURA]],VALORES_IV_HSP[],VW_PREMIO_IV[[#This Row],[Col Valor]],1),"")</f>
        <v/>
      </c>
      <c r="AB352" s="35">
        <f>IF(VW_PREMIO_IV[[#This Row],[EQUIPE]]="Misto (EMH)",VLOOKUP(VW_PREMIO_IV[[#This Row],[COBERTURA]],VALORES_IV_EMH[],VW_PREMIO_IV[[#This Row],[Col Valor]],1),"")</f>
        <v>0</v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370</v>
      </c>
      <c r="B353" s="6" t="s">
        <v>313</v>
      </c>
      <c r="C353" s="6" t="s">
        <v>16</v>
      </c>
      <c r="D353" s="6" t="s">
        <v>207</v>
      </c>
      <c r="E353" s="4">
        <v>20</v>
      </c>
      <c r="F353" s="6" t="s">
        <v>191</v>
      </c>
      <c r="G353" s="6" t="s">
        <v>478</v>
      </c>
      <c r="H353" s="4">
        <v>2021</v>
      </c>
      <c r="I353" s="4">
        <v>2</v>
      </c>
      <c r="J353" s="6" t="s">
        <v>469</v>
      </c>
      <c r="K353" s="4">
        <v>6</v>
      </c>
      <c r="L353" s="6" t="s">
        <v>479</v>
      </c>
      <c r="M353" s="6" t="s">
        <v>480</v>
      </c>
      <c r="N353" s="6" t="s">
        <v>410</v>
      </c>
      <c r="O353" s="4">
        <v>4</v>
      </c>
      <c r="P353" s="6" t="s">
        <v>472</v>
      </c>
      <c r="Q353" s="4">
        <v>12</v>
      </c>
      <c r="R353" s="6" t="s">
        <v>481</v>
      </c>
      <c r="S353" s="4" t="b">
        <v>0</v>
      </c>
      <c r="T353" s="56">
        <v>75</v>
      </c>
      <c r="U353" s="56">
        <v>0</v>
      </c>
      <c r="V353" s="38">
        <v>0</v>
      </c>
      <c r="W353" s="35">
        <v>0</v>
      </c>
      <c r="X353" s="42">
        <f>VLOOKUP(VW_PREMIO_IV[[#This Row],[TIPO]],$AL$5:$AM$16,2,0)</f>
        <v>6</v>
      </c>
      <c r="Y353" s="35" t="str">
        <f>IF(VW_PREMIO_IV[[#This Row],[EQUIPE]]="Gerentes",VLOOKUP(VW_PREMIO_IV[[#This Row],[COBERTURA]],VALORES_IV_GER[],VW_PREMIO_IV[[#This Row],[Col Valor]],1),"")</f>
        <v/>
      </c>
      <c r="Z353" s="35" t="str">
        <f>IF(VW_PREMIO_IV[[#This Row],[EQUIPE]]="Especialidade (ESP)",VLOOKUP(VW_PREMIO_IV[[#This Row],[COBERTURA]],VALORES_IV_ESP[],VW_PREMIO_IV[[#This Row],[Col Valor]],1),"")</f>
        <v/>
      </c>
      <c r="AA353" s="35">
        <f>IF(VW_PREMIO_IV[[#This Row],[EQUIPE]]="Hospitalar (HSP)",VLOOKUP(VW_PREMIO_IV[[#This Row],[COBERTURA]],VALORES_IV_HSP[],VW_PREMIO_IV[[#This Row],[Col Valor]],1),"")</f>
        <v>0</v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0</v>
      </c>
    </row>
    <row r="354" spans="1:29" x14ac:dyDescent="0.25">
      <c r="A354" s="6" t="s">
        <v>370</v>
      </c>
      <c r="B354" s="6" t="s">
        <v>313</v>
      </c>
      <c r="C354" s="6" t="s">
        <v>18</v>
      </c>
      <c r="D354" s="6" t="s">
        <v>209</v>
      </c>
      <c r="E354" s="4">
        <v>20</v>
      </c>
      <c r="F354" s="6" t="s">
        <v>191</v>
      </c>
      <c r="G354" s="6" t="s">
        <v>478</v>
      </c>
      <c r="H354" s="4">
        <v>2021</v>
      </c>
      <c r="I354" s="4">
        <v>2</v>
      </c>
      <c r="J354" s="6" t="s">
        <v>469</v>
      </c>
      <c r="K354" s="4">
        <v>6</v>
      </c>
      <c r="L354" s="6" t="s">
        <v>479</v>
      </c>
      <c r="M354" s="6" t="s">
        <v>480</v>
      </c>
      <c r="N354" s="6" t="s">
        <v>410</v>
      </c>
      <c r="O354" s="4">
        <v>4</v>
      </c>
      <c r="P354" s="6" t="s">
        <v>472</v>
      </c>
      <c r="Q354" s="4">
        <v>12</v>
      </c>
      <c r="R354" s="6" t="s">
        <v>481</v>
      </c>
      <c r="S354" s="4" t="b">
        <v>0</v>
      </c>
      <c r="T354" s="56">
        <v>195</v>
      </c>
      <c r="U354" s="56">
        <v>0</v>
      </c>
      <c r="V354" s="38">
        <v>0</v>
      </c>
      <c r="W354" s="35">
        <v>0</v>
      </c>
      <c r="X354" s="42">
        <f>VLOOKUP(VW_PREMIO_IV[[#This Row],[TIPO]],$AL$5:$AM$16,2,0)</f>
        <v>6</v>
      </c>
      <c r="Y354" s="35" t="str">
        <f>IF(VW_PREMIO_IV[[#This Row],[EQUIPE]]="Gerentes",VLOOKUP(VW_PREMIO_IV[[#This Row],[COBERTURA]],VALORES_IV_GER[],VW_PREMIO_IV[[#This Row],[Col Valor]],1),"")</f>
        <v/>
      </c>
      <c r="Z354" s="35" t="str">
        <f>IF(VW_PREMIO_IV[[#This Row],[EQUIPE]]="Especialidade (ESP)",VLOOKUP(VW_PREMIO_IV[[#This Row],[COBERTURA]],VALORES_IV_ESP[],VW_PREMIO_IV[[#This Row],[Col Valor]],1),"")</f>
        <v/>
      </c>
      <c r="AA354" s="35">
        <f>IF(VW_PREMIO_IV[[#This Row],[EQUIPE]]="Hospitalar (HSP)",VLOOKUP(VW_PREMIO_IV[[#This Row],[COBERTURA]],VALORES_IV_HSP[],VW_PREMIO_IV[[#This Row],[Col Valor]],1),"")</f>
        <v>0</v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370</v>
      </c>
      <c r="B355" s="6" t="s">
        <v>313</v>
      </c>
      <c r="C355" s="6" t="s">
        <v>19</v>
      </c>
      <c r="D355" s="6" t="s">
        <v>210</v>
      </c>
      <c r="E355" s="4">
        <v>20</v>
      </c>
      <c r="F355" s="6" t="s">
        <v>191</v>
      </c>
      <c r="G355" s="6" t="s">
        <v>478</v>
      </c>
      <c r="H355" s="4">
        <v>2021</v>
      </c>
      <c r="I355" s="4">
        <v>2</v>
      </c>
      <c r="J355" s="6" t="s">
        <v>469</v>
      </c>
      <c r="K355" s="4">
        <v>6</v>
      </c>
      <c r="L355" s="6" t="s">
        <v>479</v>
      </c>
      <c r="M355" s="6" t="s">
        <v>480</v>
      </c>
      <c r="N355" s="6" t="s">
        <v>410</v>
      </c>
      <c r="O355" s="4">
        <v>4</v>
      </c>
      <c r="P355" s="6" t="s">
        <v>472</v>
      </c>
      <c r="Q355" s="4">
        <v>12</v>
      </c>
      <c r="R355" s="6" t="s">
        <v>481</v>
      </c>
      <c r="S355" s="4" t="b">
        <v>0</v>
      </c>
      <c r="T355" s="56">
        <v>90</v>
      </c>
      <c r="U355" s="56">
        <v>0</v>
      </c>
      <c r="V355" s="38">
        <v>0</v>
      </c>
      <c r="W355" s="35">
        <v>0</v>
      </c>
      <c r="X355" s="42">
        <f>VLOOKUP(VW_PREMIO_IV[[#This Row],[TIPO]],$AL$5:$AM$16,2,0)</f>
        <v>6</v>
      </c>
      <c r="Y355" s="35" t="str">
        <f>IF(VW_PREMIO_IV[[#This Row],[EQUIPE]]="Gerentes",VLOOKUP(VW_PREMIO_IV[[#This Row],[COBERTURA]],VALORES_IV_GER[],VW_PREMIO_IV[[#This Row],[Col Valor]],1),"")</f>
        <v/>
      </c>
      <c r="Z355" s="35" t="str">
        <f>IF(VW_PREMIO_IV[[#This Row],[EQUIPE]]="Especialidade (ESP)",VLOOKUP(VW_PREMIO_IV[[#This Row],[COBERTURA]],VALORES_IV_ESP[],VW_PREMIO_IV[[#This Row],[Col Valor]],1),"")</f>
        <v/>
      </c>
      <c r="AA355" s="35">
        <f>IF(VW_PREMIO_IV[[#This Row],[EQUIPE]]="Hospitalar (HSP)",VLOOKUP(VW_PREMIO_IV[[#This Row],[COBERTURA]],VALORES_IV_HSP[],VW_PREMIO_IV[[#This Row],[Col Valor]],1),"")</f>
        <v>0</v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0</v>
      </c>
    </row>
    <row r="356" spans="1:29" x14ac:dyDescent="0.25">
      <c r="A356" s="6" t="s">
        <v>370</v>
      </c>
      <c r="B356" s="6" t="s">
        <v>313</v>
      </c>
      <c r="C356" s="6" t="s">
        <v>20</v>
      </c>
      <c r="D356" s="6" t="s">
        <v>211</v>
      </c>
      <c r="E356" s="4">
        <v>20</v>
      </c>
      <c r="F356" s="6" t="s">
        <v>191</v>
      </c>
      <c r="G356" s="6" t="s">
        <v>478</v>
      </c>
      <c r="H356" s="4">
        <v>2021</v>
      </c>
      <c r="I356" s="4">
        <v>2</v>
      </c>
      <c r="J356" s="6" t="s">
        <v>469</v>
      </c>
      <c r="K356" s="4">
        <v>6</v>
      </c>
      <c r="L356" s="6" t="s">
        <v>479</v>
      </c>
      <c r="M356" s="6" t="s">
        <v>480</v>
      </c>
      <c r="N356" s="6" t="s">
        <v>410</v>
      </c>
      <c r="O356" s="4">
        <v>4</v>
      </c>
      <c r="P356" s="6" t="s">
        <v>472</v>
      </c>
      <c r="Q356" s="4">
        <v>12</v>
      </c>
      <c r="R356" s="6" t="s">
        <v>481</v>
      </c>
      <c r="S356" s="4" t="b">
        <v>0</v>
      </c>
      <c r="T356" s="56">
        <v>45</v>
      </c>
      <c r="U356" s="56">
        <v>0</v>
      </c>
      <c r="V356" s="38">
        <v>0</v>
      </c>
      <c r="W356" s="35">
        <v>0</v>
      </c>
      <c r="X356" s="42">
        <f>VLOOKUP(VW_PREMIO_IV[[#This Row],[TIPO]],$AL$5:$AM$16,2,0)</f>
        <v>6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0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370</v>
      </c>
      <c r="B357" s="6" t="s">
        <v>313</v>
      </c>
      <c r="C357" s="6" t="s">
        <v>21</v>
      </c>
      <c r="D357" s="6" t="s">
        <v>214</v>
      </c>
      <c r="E357" s="4">
        <v>20</v>
      </c>
      <c r="F357" s="6" t="s">
        <v>191</v>
      </c>
      <c r="G357" s="6" t="s">
        <v>478</v>
      </c>
      <c r="H357" s="4">
        <v>2021</v>
      </c>
      <c r="I357" s="4">
        <v>2</v>
      </c>
      <c r="J357" s="6" t="s">
        <v>469</v>
      </c>
      <c r="K357" s="4">
        <v>6</v>
      </c>
      <c r="L357" s="6" t="s">
        <v>479</v>
      </c>
      <c r="M357" s="6" t="s">
        <v>480</v>
      </c>
      <c r="N357" s="6" t="s">
        <v>410</v>
      </c>
      <c r="O357" s="4">
        <v>4</v>
      </c>
      <c r="P357" s="6" t="s">
        <v>472</v>
      </c>
      <c r="Q357" s="4">
        <v>12</v>
      </c>
      <c r="R357" s="6" t="s">
        <v>481</v>
      </c>
      <c r="S357" s="4" t="b">
        <v>0</v>
      </c>
      <c r="T357" s="56">
        <v>90</v>
      </c>
      <c r="U357" s="56">
        <v>0</v>
      </c>
      <c r="V357" s="38">
        <v>0</v>
      </c>
      <c r="W357" s="35">
        <v>0</v>
      </c>
      <c r="X357" s="42">
        <f>VLOOKUP(VW_PREMIO_IV[[#This Row],[TIPO]],$AL$5:$AM$16,2,0)</f>
        <v>6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>
        <f>IF(VW_PREMIO_IV[[#This Row],[EQUIPE]]="Hospitalar (HSP)",VLOOKUP(VW_PREMIO_IV[[#This Row],[COBERTURA]],VALORES_IV_HSP[],VW_PREMIO_IV[[#This Row],[Col Valor]],1),"")</f>
        <v>0</v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370</v>
      </c>
      <c r="B358" s="6" t="s">
        <v>313</v>
      </c>
      <c r="C358" s="6" t="s">
        <v>22</v>
      </c>
      <c r="D358" s="6" t="s">
        <v>250</v>
      </c>
      <c r="E358" s="4">
        <v>20</v>
      </c>
      <c r="F358" s="6" t="s">
        <v>191</v>
      </c>
      <c r="G358" s="6" t="s">
        <v>478</v>
      </c>
      <c r="H358" s="4">
        <v>2021</v>
      </c>
      <c r="I358" s="4">
        <v>2</v>
      </c>
      <c r="J358" s="6" t="s">
        <v>469</v>
      </c>
      <c r="K358" s="4">
        <v>6</v>
      </c>
      <c r="L358" s="6" t="s">
        <v>479</v>
      </c>
      <c r="M358" s="6" t="s">
        <v>480</v>
      </c>
      <c r="N358" s="6" t="s">
        <v>410</v>
      </c>
      <c r="O358" s="4">
        <v>4</v>
      </c>
      <c r="P358" s="6" t="s">
        <v>472</v>
      </c>
      <c r="Q358" s="4">
        <v>12</v>
      </c>
      <c r="R358" s="6" t="s">
        <v>481</v>
      </c>
      <c r="S358" s="4" t="b">
        <v>0</v>
      </c>
      <c r="T358" s="56">
        <v>180</v>
      </c>
      <c r="U358" s="56">
        <v>0</v>
      </c>
      <c r="V358" s="38">
        <v>0</v>
      </c>
      <c r="W358" s="35">
        <v>0</v>
      </c>
      <c r="X358" s="42">
        <f>VLOOKUP(VW_PREMIO_IV[[#This Row],[TIPO]],$AL$5:$AM$16,2,0)</f>
        <v>6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370</v>
      </c>
      <c r="B359" s="6" t="s">
        <v>313</v>
      </c>
      <c r="C359" s="6" t="s">
        <v>23</v>
      </c>
      <c r="D359" s="6" t="s">
        <v>254</v>
      </c>
      <c r="E359" s="4">
        <v>20</v>
      </c>
      <c r="F359" s="6" t="s">
        <v>191</v>
      </c>
      <c r="G359" s="6" t="s">
        <v>478</v>
      </c>
      <c r="H359" s="4">
        <v>2021</v>
      </c>
      <c r="I359" s="4">
        <v>2</v>
      </c>
      <c r="J359" s="6" t="s">
        <v>469</v>
      </c>
      <c r="K359" s="4">
        <v>6</v>
      </c>
      <c r="L359" s="6" t="s">
        <v>479</v>
      </c>
      <c r="M359" s="6" t="s">
        <v>480</v>
      </c>
      <c r="N359" s="6" t="s">
        <v>410</v>
      </c>
      <c r="O359" s="4">
        <v>4</v>
      </c>
      <c r="P359" s="6" t="s">
        <v>472</v>
      </c>
      <c r="Q359" s="4">
        <v>12</v>
      </c>
      <c r="R359" s="6" t="s">
        <v>481</v>
      </c>
      <c r="S359" s="4" t="b">
        <v>0</v>
      </c>
      <c r="T359" s="56">
        <v>120</v>
      </c>
      <c r="U359" s="56">
        <v>0</v>
      </c>
      <c r="V359" s="38">
        <v>0</v>
      </c>
      <c r="W359" s="35">
        <v>0</v>
      </c>
      <c r="X359" s="42">
        <f>VLOOKUP(VW_PREMIO_IV[[#This Row],[TIPO]],$AL$5:$AM$16,2,0)</f>
        <v>6</v>
      </c>
      <c r="Y359" s="35" t="str">
        <f>IF(VW_PREMIO_IV[[#This Row],[EQUIPE]]="Gerentes",VLOOKUP(VW_PREMIO_IV[[#This Row],[COBERTURA]],VALORES_IV_GER[],VW_PREMIO_IV[[#This Row],[Col Valor]],1),"")</f>
        <v/>
      </c>
      <c r="Z359" s="35" t="str">
        <f>IF(VW_PREMIO_IV[[#This Row],[EQUIPE]]="Especialidade (ESP)",VLOOKUP(VW_PREMIO_IV[[#This Row],[COBERTURA]],VALORES_IV_ESP[],VW_PREMIO_IV[[#This Row],[Col Valor]],1),"")</f>
        <v/>
      </c>
      <c r="AA359" s="35">
        <f>IF(VW_PREMIO_IV[[#This Row],[EQUIPE]]="Hospitalar (HSP)",VLOOKUP(VW_PREMIO_IV[[#This Row],[COBERTURA]],VALORES_IV_HSP[],VW_PREMIO_IV[[#This Row],[Col Valor]],1),"")</f>
        <v>0</v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0</v>
      </c>
    </row>
    <row r="360" spans="1:29" x14ac:dyDescent="0.25">
      <c r="A360" s="6" t="s">
        <v>370</v>
      </c>
      <c r="B360" s="6" t="s">
        <v>313</v>
      </c>
      <c r="C360" s="6" t="s">
        <v>25</v>
      </c>
      <c r="D360" s="6" t="s">
        <v>291</v>
      </c>
      <c r="E360" s="4">
        <v>30</v>
      </c>
      <c r="F360" s="6" t="s">
        <v>198</v>
      </c>
      <c r="G360" s="6" t="s">
        <v>478</v>
      </c>
      <c r="H360" s="4">
        <v>2021</v>
      </c>
      <c r="I360" s="4">
        <v>2</v>
      </c>
      <c r="J360" s="6" t="s">
        <v>469</v>
      </c>
      <c r="K360" s="4">
        <v>6</v>
      </c>
      <c r="L360" s="6" t="s">
        <v>479</v>
      </c>
      <c r="M360" s="6" t="s">
        <v>480</v>
      </c>
      <c r="N360" s="6" t="s">
        <v>410</v>
      </c>
      <c r="O360" s="4">
        <v>4</v>
      </c>
      <c r="P360" s="6" t="s">
        <v>472</v>
      </c>
      <c r="Q360" s="4">
        <v>12</v>
      </c>
      <c r="R360" s="6" t="s">
        <v>481</v>
      </c>
      <c r="S360" s="4" t="b">
        <v>0</v>
      </c>
      <c r="T360" s="56">
        <v>15</v>
      </c>
      <c r="U360" s="56">
        <v>0</v>
      </c>
      <c r="V360" s="38">
        <v>0</v>
      </c>
      <c r="W360" s="35">
        <v>0</v>
      </c>
      <c r="X360" s="42">
        <f>VLOOKUP(VW_PREMIO_IV[[#This Row],[TIPO]],$AL$5:$AM$16,2,0)</f>
        <v>6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 t="str">
        <f>IF(VW_PREMIO_IV[[#This Row],[EQUIPE]]="Hospitalar (HSP)",VLOOKUP(VW_PREMIO_IV[[#This Row],[COBERTURA]],VALORES_IV_HSP[],VW_PREMIO_IV[[#This Row],[Col Valor]],1),"")</f>
        <v/>
      </c>
      <c r="AB360" s="35">
        <f>IF(VW_PREMIO_IV[[#This Row],[EQUIPE]]="Misto (EMH)",VLOOKUP(VW_PREMIO_IV[[#This Row],[COBERTURA]],VALORES_IV_EMH[],VW_PREMIO_IV[[#This Row],[Col Valor]],1),"")</f>
        <v>0</v>
      </c>
      <c r="AC360" s="35">
        <f>VW_PREMIO_IV[[#This Row],[PREMIO]]-SUM(VW_PREMIO_IV[[#This Row],[Check Gerente]:[Check EMH]])</f>
        <v>0</v>
      </c>
    </row>
    <row r="361" spans="1:29" x14ac:dyDescent="0.25">
      <c r="A361" s="6" t="s">
        <v>370</v>
      </c>
      <c r="B361" s="6" t="s">
        <v>314</v>
      </c>
      <c r="C361" s="6" t="s">
        <v>9</v>
      </c>
      <c r="D361" s="6" t="s">
        <v>189</v>
      </c>
      <c r="E361" s="4">
        <v>20</v>
      </c>
      <c r="F361" s="6" t="s">
        <v>191</v>
      </c>
      <c r="G361" s="6" t="s">
        <v>478</v>
      </c>
      <c r="H361" s="4">
        <v>2021</v>
      </c>
      <c r="I361" s="4">
        <v>2</v>
      </c>
      <c r="J361" s="6" t="s">
        <v>469</v>
      </c>
      <c r="K361" s="4">
        <v>6</v>
      </c>
      <c r="L361" s="6" t="s">
        <v>479</v>
      </c>
      <c r="M361" s="6" t="s">
        <v>480</v>
      </c>
      <c r="N361" s="6" t="s">
        <v>410</v>
      </c>
      <c r="O361" s="4">
        <v>4</v>
      </c>
      <c r="P361" s="6" t="s">
        <v>472</v>
      </c>
      <c r="Q361" s="4">
        <v>12</v>
      </c>
      <c r="R361" s="6" t="s">
        <v>481</v>
      </c>
      <c r="S361" s="4" t="b">
        <v>0</v>
      </c>
      <c r="T361" s="56">
        <v>77.459999999999994</v>
      </c>
      <c r="U361" s="56">
        <v>0</v>
      </c>
      <c r="V361" s="38">
        <v>0</v>
      </c>
      <c r="W361" s="35">
        <v>0</v>
      </c>
      <c r="X361" s="42">
        <f>VLOOKUP(VW_PREMIO_IV[[#This Row],[TIPO]],$AL$5:$AM$16,2,0)</f>
        <v>5</v>
      </c>
      <c r="Y361" s="35" t="str">
        <f>IF(VW_PREMIO_IV[[#This Row],[EQUIPE]]="Gerentes",VLOOKUP(VW_PREMIO_IV[[#This Row],[COBERTURA]],VALORES_IV_GER[],VW_PREMIO_IV[[#This Row],[Col Valor]],1),"")</f>
        <v/>
      </c>
      <c r="Z361" s="35" t="str">
        <f>IF(VW_PREMIO_IV[[#This Row],[EQUIPE]]="Especialidade (ESP)",VLOOKUP(VW_PREMIO_IV[[#This Row],[COBERTURA]],VALORES_IV_ESP[],VW_PREMIO_IV[[#This Row],[Col Valor]],1),"")</f>
        <v/>
      </c>
      <c r="AA361" s="35">
        <f>IF(VW_PREMIO_IV[[#This Row],[EQUIPE]]="Hospitalar (HSP)",VLOOKUP(VW_PREMIO_IV[[#This Row],[COBERTURA]],VALORES_IV_HSP[],VW_PREMIO_IV[[#This Row],[Col Valor]],1),"")</f>
        <v>0</v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370</v>
      </c>
      <c r="B362" s="6" t="s">
        <v>314</v>
      </c>
      <c r="C362" s="6" t="s">
        <v>11</v>
      </c>
      <c r="D362" s="6" t="s">
        <v>192</v>
      </c>
      <c r="E362" s="4">
        <v>20</v>
      </c>
      <c r="F362" s="6" t="s">
        <v>191</v>
      </c>
      <c r="G362" s="6" t="s">
        <v>478</v>
      </c>
      <c r="H362" s="4">
        <v>2021</v>
      </c>
      <c r="I362" s="4">
        <v>2</v>
      </c>
      <c r="J362" s="6" t="s">
        <v>469</v>
      </c>
      <c r="K362" s="4">
        <v>6</v>
      </c>
      <c r="L362" s="6" t="s">
        <v>479</v>
      </c>
      <c r="M362" s="6" t="s">
        <v>480</v>
      </c>
      <c r="N362" s="6" t="s">
        <v>410</v>
      </c>
      <c r="O362" s="4">
        <v>4</v>
      </c>
      <c r="P362" s="6" t="s">
        <v>472</v>
      </c>
      <c r="Q362" s="4">
        <v>12</v>
      </c>
      <c r="R362" s="6" t="s">
        <v>481</v>
      </c>
      <c r="S362" s="4" t="b">
        <v>0</v>
      </c>
      <c r="T362" s="56">
        <v>103.28</v>
      </c>
      <c r="U362" s="56">
        <v>0</v>
      </c>
      <c r="V362" s="38">
        <v>0</v>
      </c>
      <c r="W362" s="35">
        <v>0</v>
      </c>
      <c r="X362" s="42">
        <f>VLOOKUP(VW_PREMIO_IV[[#This Row],[TIPO]],$AL$5:$AM$16,2,0)</f>
        <v>5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>
        <f>IF(VW_PREMIO_IV[[#This Row],[EQUIPE]]="Hospitalar (HSP)",VLOOKUP(VW_PREMIO_IV[[#This Row],[COBERTURA]],VALORES_IV_HSP[],VW_PREMIO_IV[[#This Row],[Col Valor]],1),"")</f>
        <v>0</v>
      </c>
      <c r="AB362" s="35" t="str">
        <f>IF(VW_PREMIO_IV[[#This Row],[EQUIPE]]="Misto (EMH)",VLOOKUP(VW_PREMIO_IV[[#This Row],[COBERTURA]],VALORES_IV_EMH[],VW_PREMIO_IV[[#This Row],[Col Valor]],1),"")</f>
        <v/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370</v>
      </c>
      <c r="B363" s="6" t="s">
        <v>314</v>
      </c>
      <c r="C363" s="6" t="s">
        <v>13</v>
      </c>
      <c r="D363" s="6" t="s">
        <v>194</v>
      </c>
      <c r="E363" s="4">
        <v>20</v>
      </c>
      <c r="F363" s="6" t="s">
        <v>191</v>
      </c>
      <c r="G363" s="6" t="s">
        <v>478</v>
      </c>
      <c r="H363" s="4">
        <v>2021</v>
      </c>
      <c r="I363" s="4">
        <v>2</v>
      </c>
      <c r="J363" s="6" t="s">
        <v>469</v>
      </c>
      <c r="K363" s="4">
        <v>6</v>
      </c>
      <c r="L363" s="6" t="s">
        <v>479</v>
      </c>
      <c r="M363" s="6" t="s">
        <v>480</v>
      </c>
      <c r="N363" s="6" t="s">
        <v>410</v>
      </c>
      <c r="O363" s="4">
        <v>4</v>
      </c>
      <c r="P363" s="6" t="s">
        <v>472</v>
      </c>
      <c r="Q363" s="4">
        <v>12</v>
      </c>
      <c r="R363" s="6" t="s">
        <v>481</v>
      </c>
      <c r="S363" s="4" t="b">
        <v>0</v>
      </c>
      <c r="T363" s="56">
        <v>64.55</v>
      </c>
      <c r="U363" s="56">
        <v>0</v>
      </c>
      <c r="V363" s="38">
        <v>0</v>
      </c>
      <c r="W363" s="35">
        <v>0</v>
      </c>
      <c r="X363" s="42">
        <f>VLOOKUP(VW_PREMIO_IV[[#This Row],[TIPO]],$AL$5:$AM$16,2,0)</f>
        <v>5</v>
      </c>
      <c r="Y363" s="35" t="str">
        <f>IF(VW_PREMIO_IV[[#This Row],[EQUIPE]]="Gerentes",VLOOKUP(VW_PREMIO_IV[[#This Row],[COBERTURA]],VALORES_IV_GER[],VW_PREMIO_IV[[#This Row],[Col Valor]],1),"")</f>
        <v/>
      </c>
      <c r="Z363" s="35" t="str">
        <f>IF(VW_PREMIO_IV[[#This Row],[EQUIPE]]="Especialidade (ESP)",VLOOKUP(VW_PREMIO_IV[[#This Row],[COBERTURA]],VALORES_IV_ESP[],VW_PREMIO_IV[[#This Row],[Col Valor]],1),"")</f>
        <v/>
      </c>
      <c r="AA363" s="35">
        <f>IF(VW_PREMIO_IV[[#This Row],[EQUIPE]]="Hospitalar (HSP)",VLOOKUP(VW_PREMIO_IV[[#This Row],[COBERTURA]],VALORES_IV_HSP[],VW_PREMIO_IV[[#This Row],[Col Valor]],1),"")</f>
        <v>0</v>
      </c>
      <c r="AB363" s="35" t="str">
        <f>IF(VW_PREMIO_IV[[#This Row],[EQUIPE]]="Misto (EMH)",VLOOKUP(VW_PREMIO_IV[[#This Row],[COBERTURA]],VALORES_IV_EMH[],VW_PREMIO_IV[[#This Row],[Col Valor]],1),"")</f>
        <v/>
      </c>
      <c r="AC363" s="35">
        <f>VW_PREMIO_IV[[#This Row],[PREMIO]]-SUM(VW_PREMIO_IV[[#This Row],[Check Gerente]:[Check EMH]])</f>
        <v>0</v>
      </c>
    </row>
    <row r="364" spans="1:29" x14ac:dyDescent="0.25">
      <c r="A364" s="6" t="s">
        <v>370</v>
      </c>
      <c r="B364" s="6" t="s">
        <v>314</v>
      </c>
      <c r="C364" s="6" t="s">
        <v>29</v>
      </c>
      <c r="D364" s="6" t="s">
        <v>197</v>
      </c>
      <c r="E364" s="4">
        <v>30</v>
      </c>
      <c r="F364" s="6" t="s">
        <v>198</v>
      </c>
      <c r="G364" s="6" t="s">
        <v>478</v>
      </c>
      <c r="H364" s="4">
        <v>2021</v>
      </c>
      <c r="I364" s="4">
        <v>2</v>
      </c>
      <c r="J364" s="6" t="s">
        <v>469</v>
      </c>
      <c r="K364" s="4">
        <v>6</v>
      </c>
      <c r="L364" s="6" t="s">
        <v>479</v>
      </c>
      <c r="M364" s="6" t="s">
        <v>480</v>
      </c>
      <c r="N364" s="6" t="s">
        <v>410</v>
      </c>
      <c r="O364" s="4">
        <v>4</v>
      </c>
      <c r="P364" s="6" t="s">
        <v>472</v>
      </c>
      <c r="Q364" s="4">
        <v>12</v>
      </c>
      <c r="R364" s="6" t="s">
        <v>481</v>
      </c>
      <c r="S364" s="4" t="b">
        <v>0</v>
      </c>
      <c r="T364" s="56">
        <v>116.19</v>
      </c>
      <c r="U364" s="56">
        <v>0</v>
      </c>
      <c r="V364" s="38">
        <v>0</v>
      </c>
      <c r="W364" s="35">
        <v>0</v>
      </c>
      <c r="X364" s="42">
        <f>VLOOKUP(VW_PREMIO_IV[[#This Row],[TIPO]],$AL$5:$AM$16,2,0)</f>
        <v>5</v>
      </c>
      <c r="Y364" s="35" t="str">
        <f>IF(VW_PREMIO_IV[[#This Row],[EQUIPE]]="Gerentes",VLOOKUP(VW_PREMIO_IV[[#This Row],[COBERTURA]],VALORES_IV_GER[],VW_PREMIO_IV[[#This Row],[Col Valor]],1),"")</f>
        <v/>
      </c>
      <c r="Z364" s="35" t="str">
        <f>IF(VW_PREMIO_IV[[#This Row],[EQUIPE]]="Especialidade (ESP)",VLOOKUP(VW_PREMIO_IV[[#This Row],[COBERTURA]],VALORES_IV_ESP[],VW_PREMIO_IV[[#This Row],[Col Valor]],1),"")</f>
        <v/>
      </c>
      <c r="AA364" s="35" t="str">
        <f>IF(VW_PREMIO_IV[[#This Row],[EQUIPE]]="Hospitalar (HSP)",VLOOKUP(VW_PREMIO_IV[[#This Row],[COBERTURA]],VALORES_IV_HSP[],VW_PREMIO_IV[[#This Row],[Col Valor]],1),"")</f>
        <v/>
      </c>
      <c r="AB364" s="35">
        <f>IF(VW_PREMIO_IV[[#This Row],[EQUIPE]]="Misto (EMH)",VLOOKUP(VW_PREMIO_IV[[#This Row],[COBERTURA]],VALORES_IV_EMH[],VW_PREMIO_IV[[#This Row],[Col Valor]],1),"")</f>
        <v>0</v>
      </c>
      <c r="AC364" s="35">
        <f>VW_PREMIO_IV[[#This Row],[PREMIO]]-SUM(VW_PREMIO_IV[[#This Row],[Check Gerente]:[Check EMH]])</f>
        <v>0</v>
      </c>
    </row>
    <row r="365" spans="1:29" x14ac:dyDescent="0.25">
      <c r="A365" s="6" t="s">
        <v>370</v>
      </c>
      <c r="B365" s="6" t="s">
        <v>314</v>
      </c>
      <c r="C365" s="6" t="s">
        <v>14</v>
      </c>
      <c r="D365" s="6" t="s">
        <v>204</v>
      </c>
      <c r="E365" s="4">
        <v>20</v>
      </c>
      <c r="F365" s="6" t="s">
        <v>191</v>
      </c>
      <c r="G365" s="6" t="s">
        <v>478</v>
      </c>
      <c r="H365" s="4">
        <v>2021</v>
      </c>
      <c r="I365" s="4">
        <v>2</v>
      </c>
      <c r="J365" s="6" t="s">
        <v>469</v>
      </c>
      <c r="K365" s="4">
        <v>6</v>
      </c>
      <c r="L365" s="6" t="s">
        <v>479</v>
      </c>
      <c r="M365" s="6" t="s">
        <v>480</v>
      </c>
      <c r="N365" s="6" t="s">
        <v>410</v>
      </c>
      <c r="O365" s="4">
        <v>4</v>
      </c>
      <c r="P365" s="6" t="s">
        <v>472</v>
      </c>
      <c r="Q365" s="4">
        <v>12</v>
      </c>
      <c r="R365" s="6" t="s">
        <v>481</v>
      </c>
      <c r="S365" s="4" t="b">
        <v>0</v>
      </c>
      <c r="T365" s="56">
        <v>38.729999999999997</v>
      </c>
      <c r="U365" s="56">
        <v>0</v>
      </c>
      <c r="V365" s="38">
        <v>0</v>
      </c>
      <c r="W365" s="35">
        <v>0</v>
      </c>
      <c r="X365" s="42">
        <f>VLOOKUP(VW_PREMIO_IV[[#This Row],[TIPO]],$AL$5:$AM$16,2,0)</f>
        <v>5</v>
      </c>
      <c r="Y365" s="35" t="str">
        <f>IF(VW_PREMIO_IV[[#This Row],[EQUIPE]]="Gerentes",VLOOKUP(VW_PREMIO_IV[[#This Row],[COBERTURA]],VALORES_IV_GER[],VW_PREMIO_IV[[#This Row],[Col Valor]],1),"")</f>
        <v/>
      </c>
      <c r="Z365" s="35" t="str">
        <f>IF(VW_PREMIO_IV[[#This Row],[EQUIPE]]="Especialidade (ESP)",VLOOKUP(VW_PREMIO_IV[[#This Row],[COBERTURA]],VALORES_IV_ESP[],VW_PREMIO_IV[[#This Row],[Col Valor]],1),"")</f>
        <v/>
      </c>
      <c r="AA365" s="35">
        <f>IF(VW_PREMIO_IV[[#This Row],[EQUIPE]]="Hospitalar (HSP)",VLOOKUP(VW_PREMIO_IV[[#This Row],[COBERTURA]],VALORES_IV_HSP[],VW_PREMIO_IV[[#This Row],[Col Valor]],1),"")</f>
        <v>0</v>
      </c>
      <c r="AB365" s="35" t="str">
        <f>IF(VW_PREMIO_IV[[#This Row],[EQUIPE]]="Misto (EMH)",VLOOKUP(VW_PREMIO_IV[[#This Row],[COBERTURA]],VALORES_IV_EMH[],VW_PREMIO_IV[[#This Row],[Col Valor]],1),"")</f>
        <v/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370</v>
      </c>
      <c r="B366" s="6" t="s">
        <v>314</v>
      </c>
      <c r="C366" s="6" t="s">
        <v>15</v>
      </c>
      <c r="D366" s="6" t="s">
        <v>205</v>
      </c>
      <c r="E366" s="4">
        <v>30</v>
      </c>
      <c r="F366" s="6" t="s">
        <v>198</v>
      </c>
      <c r="G366" s="6" t="s">
        <v>478</v>
      </c>
      <c r="H366" s="4">
        <v>2021</v>
      </c>
      <c r="I366" s="4">
        <v>2</v>
      </c>
      <c r="J366" s="6" t="s">
        <v>469</v>
      </c>
      <c r="K366" s="4">
        <v>6</v>
      </c>
      <c r="L366" s="6" t="s">
        <v>479</v>
      </c>
      <c r="M366" s="6" t="s">
        <v>480</v>
      </c>
      <c r="N366" s="6" t="s">
        <v>410</v>
      </c>
      <c r="O366" s="4">
        <v>4</v>
      </c>
      <c r="P366" s="6" t="s">
        <v>472</v>
      </c>
      <c r="Q366" s="4">
        <v>12</v>
      </c>
      <c r="R366" s="6" t="s">
        <v>481</v>
      </c>
      <c r="S366" s="4" t="b">
        <v>0</v>
      </c>
      <c r="T366" s="56">
        <v>38.729999999999997</v>
      </c>
      <c r="U366" s="56">
        <v>0</v>
      </c>
      <c r="V366" s="38">
        <v>0</v>
      </c>
      <c r="W366" s="35">
        <v>0</v>
      </c>
      <c r="X366" s="42">
        <f>VLOOKUP(VW_PREMIO_IV[[#This Row],[TIPO]],$AL$5:$AM$16,2,0)</f>
        <v>5</v>
      </c>
      <c r="Y366" s="35" t="str">
        <f>IF(VW_PREMIO_IV[[#This Row],[EQUIPE]]="Gerentes",VLOOKUP(VW_PREMIO_IV[[#This Row],[COBERTURA]],VALORES_IV_GER[],VW_PREMIO_IV[[#This Row],[Col Valor]],1),"")</f>
        <v/>
      </c>
      <c r="Z366" s="35" t="str">
        <f>IF(VW_PREMIO_IV[[#This Row],[EQUIPE]]="Especialidade (ESP)",VLOOKUP(VW_PREMIO_IV[[#This Row],[COBERTURA]],VALORES_IV_ESP[],VW_PREMIO_IV[[#This Row],[Col Valor]],1),"")</f>
        <v/>
      </c>
      <c r="AA366" s="35" t="str">
        <f>IF(VW_PREMIO_IV[[#This Row],[EQUIPE]]="Hospitalar (HSP)",VLOOKUP(VW_PREMIO_IV[[#This Row],[COBERTURA]],VALORES_IV_HSP[],VW_PREMIO_IV[[#This Row],[Col Valor]],1),"")</f>
        <v/>
      </c>
      <c r="AB366" s="35">
        <f>IF(VW_PREMIO_IV[[#This Row],[EQUIPE]]="Misto (EMH)",VLOOKUP(VW_PREMIO_IV[[#This Row],[COBERTURA]],VALORES_IV_EMH[],VW_PREMIO_IV[[#This Row],[Col Valor]],1),"")</f>
        <v>0</v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370</v>
      </c>
      <c r="B367" s="6" t="s">
        <v>314</v>
      </c>
      <c r="C367" s="6" t="s">
        <v>16</v>
      </c>
      <c r="D367" s="6" t="s">
        <v>207</v>
      </c>
      <c r="E367" s="4">
        <v>20</v>
      </c>
      <c r="F367" s="6" t="s">
        <v>191</v>
      </c>
      <c r="G367" s="6" t="s">
        <v>478</v>
      </c>
      <c r="H367" s="4">
        <v>2021</v>
      </c>
      <c r="I367" s="4">
        <v>2</v>
      </c>
      <c r="J367" s="6" t="s">
        <v>469</v>
      </c>
      <c r="K367" s="4">
        <v>6</v>
      </c>
      <c r="L367" s="6" t="s">
        <v>479</v>
      </c>
      <c r="M367" s="6" t="s">
        <v>480</v>
      </c>
      <c r="N367" s="6" t="s">
        <v>410</v>
      </c>
      <c r="O367" s="4">
        <v>4</v>
      </c>
      <c r="P367" s="6" t="s">
        <v>472</v>
      </c>
      <c r="Q367" s="4">
        <v>12</v>
      </c>
      <c r="R367" s="6" t="s">
        <v>481</v>
      </c>
      <c r="S367" s="4" t="b">
        <v>0</v>
      </c>
      <c r="T367" s="56">
        <v>142.01</v>
      </c>
      <c r="U367" s="56">
        <v>0</v>
      </c>
      <c r="V367" s="38">
        <v>0</v>
      </c>
      <c r="W367" s="35">
        <v>0</v>
      </c>
      <c r="X367" s="42">
        <f>VLOOKUP(VW_PREMIO_IV[[#This Row],[TIPO]],$AL$5:$AM$16,2,0)</f>
        <v>5</v>
      </c>
      <c r="Y367" s="35" t="str">
        <f>IF(VW_PREMIO_IV[[#This Row],[EQUIPE]]="Gerentes",VLOOKUP(VW_PREMIO_IV[[#This Row],[COBERTURA]],VALORES_IV_GER[],VW_PREMIO_IV[[#This Row],[Col Valor]],1),"")</f>
        <v/>
      </c>
      <c r="Z367" s="35" t="str">
        <f>IF(VW_PREMIO_IV[[#This Row],[EQUIPE]]="Especialidade (ESP)",VLOOKUP(VW_PREMIO_IV[[#This Row],[COBERTURA]],VALORES_IV_ESP[],VW_PREMIO_IV[[#This Row],[Col Valor]],1),"")</f>
        <v/>
      </c>
      <c r="AA367" s="35">
        <f>IF(VW_PREMIO_IV[[#This Row],[EQUIPE]]="Hospitalar (HSP)",VLOOKUP(VW_PREMIO_IV[[#This Row],[COBERTURA]],VALORES_IV_HSP[],VW_PREMIO_IV[[#This Row],[Col Valor]],1),"")</f>
        <v>0</v>
      </c>
      <c r="AB367" s="35" t="str">
        <f>IF(VW_PREMIO_IV[[#This Row],[EQUIPE]]="Misto (EMH)",VLOOKUP(VW_PREMIO_IV[[#This Row],[COBERTURA]],VALORES_IV_EMH[],VW_PREMIO_IV[[#This Row],[Col Valor]],1),"")</f>
        <v/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370</v>
      </c>
      <c r="B368" s="6" t="s">
        <v>314</v>
      </c>
      <c r="C368" s="6" t="s">
        <v>18</v>
      </c>
      <c r="D368" s="6" t="s">
        <v>209</v>
      </c>
      <c r="E368" s="4">
        <v>20</v>
      </c>
      <c r="F368" s="6" t="s">
        <v>191</v>
      </c>
      <c r="G368" s="6" t="s">
        <v>478</v>
      </c>
      <c r="H368" s="4">
        <v>2021</v>
      </c>
      <c r="I368" s="4">
        <v>2</v>
      </c>
      <c r="J368" s="6" t="s">
        <v>469</v>
      </c>
      <c r="K368" s="4">
        <v>6</v>
      </c>
      <c r="L368" s="6" t="s">
        <v>479</v>
      </c>
      <c r="M368" s="6" t="s">
        <v>480</v>
      </c>
      <c r="N368" s="6" t="s">
        <v>410</v>
      </c>
      <c r="O368" s="4">
        <v>4</v>
      </c>
      <c r="P368" s="6" t="s">
        <v>472</v>
      </c>
      <c r="Q368" s="4">
        <v>12</v>
      </c>
      <c r="R368" s="6" t="s">
        <v>481</v>
      </c>
      <c r="S368" s="4" t="b">
        <v>0</v>
      </c>
      <c r="T368" s="56">
        <v>64.55</v>
      </c>
      <c r="U368" s="56">
        <v>0</v>
      </c>
      <c r="V368" s="38">
        <v>0</v>
      </c>
      <c r="W368" s="35">
        <v>0</v>
      </c>
      <c r="X368" s="42">
        <f>VLOOKUP(VW_PREMIO_IV[[#This Row],[TIPO]],$AL$5:$AM$16,2,0)</f>
        <v>5</v>
      </c>
      <c r="Y368" s="35" t="str">
        <f>IF(VW_PREMIO_IV[[#This Row],[EQUIPE]]="Gerentes",VLOOKUP(VW_PREMIO_IV[[#This Row],[COBERTURA]],VALORES_IV_GER[],VW_PREMIO_IV[[#This Row],[Col Valor]],1),"")</f>
        <v/>
      </c>
      <c r="Z368" s="35" t="str">
        <f>IF(VW_PREMIO_IV[[#This Row],[EQUIPE]]="Especialidade (ESP)",VLOOKUP(VW_PREMIO_IV[[#This Row],[COBERTURA]],VALORES_IV_ESP[],VW_PREMIO_IV[[#This Row],[Col Valor]],1),"")</f>
        <v/>
      </c>
      <c r="AA368" s="35">
        <f>IF(VW_PREMIO_IV[[#This Row],[EQUIPE]]="Hospitalar (HSP)",VLOOKUP(VW_PREMIO_IV[[#This Row],[COBERTURA]],VALORES_IV_HSP[],VW_PREMIO_IV[[#This Row],[Col Valor]],1),"")</f>
        <v>0</v>
      </c>
      <c r="AB368" s="35" t="str">
        <f>IF(VW_PREMIO_IV[[#This Row],[EQUIPE]]="Misto (EMH)",VLOOKUP(VW_PREMIO_IV[[#This Row],[COBERTURA]],VALORES_IV_EMH[],VW_PREMIO_IV[[#This Row],[Col Valor]],1),"")</f>
        <v/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370</v>
      </c>
      <c r="B369" s="6" t="s">
        <v>314</v>
      </c>
      <c r="C369" s="6" t="s">
        <v>19</v>
      </c>
      <c r="D369" s="6" t="s">
        <v>210</v>
      </c>
      <c r="E369" s="4">
        <v>20</v>
      </c>
      <c r="F369" s="6" t="s">
        <v>191</v>
      </c>
      <c r="G369" s="6" t="s">
        <v>478</v>
      </c>
      <c r="H369" s="4">
        <v>2021</v>
      </c>
      <c r="I369" s="4">
        <v>2</v>
      </c>
      <c r="J369" s="6" t="s">
        <v>469</v>
      </c>
      <c r="K369" s="4">
        <v>6</v>
      </c>
      <c r="L369" s="6" t="s">
        <v>479</v>
      </c>
      <c r="M369" s="6" t="s">
        <v>480</v>
      </c>
      <c r="N369" s="6" t="s">
        <v>410</v>
      </c>
      <c r="O369" s="4">
        <v>4</v>
      </c>
      <c r="P369" s="6" t="s">
        <v>472</v>
      </c>
      <c r="Q369" s="4">
        <v>12</v>
      </c>
      <c r="R369" s="6" t="s">
        <v>481</v>
      </c>
      <c r="S369" s="4" t="b">
        <v>0</v>
      </c>
      <c r="T369" s="56">
        <v>103.28</v>
      </c>
      <c r="U369" s="56">
        <v>0</v>
      </c>
      <c r="V369" s="38">
        <v>0</v>
      </c>
      <c r="W369" s="35">
        <v>0</v>
      </c>
      <c r="X369" s="42">
        <f>VLOOKUP(VW_PREMIO_IV[[#This Row],[TIPO]],$AL$5:$AM$16,2,0)</f>
        <v>5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>
        <f>IF(VW_PREMIO_IV[[#This Row],[EQUIPE]]="Hospitalar (HSP)",VLOOKUP(VW_PREMIO_IV[[#This Row],[COBERTURA]],VALORES_IV_HSP[],VW_PREMIO_IV[[#This Row],[Col Valor]],1),"")</f>
        <v>0</v>
      </c>
      <c r="AB369" s="35" t="str">
        <f>IF(VW_PREMIO_IV[[#This Row],[EQUIPE]]="Misto (EMH)",VLOOKUP(VW_PREMIO_IV[[#This Row],[COBERTURA]],VALORES_IV_EMH[],VW_PREMIO_IV[[#This Row],[Col Valor]],1),"")</f>
        <v/>
      </c>
      <c r="AC369" s="35">
        <f>VW_PREMIO_IV[[#This Row],[PREMIO]]-SUM(VW_PREMIO_IV[[#This Row],[Check Gerente]:[Check EMH]])</f>
        <v>0</v>
      </c>
    </row>
    <row r="370" spans="1:29" x14ac:dyDescent="0.25">
      <c r="A370" s="6" t="s">
        <v>370</v>
      </c>
      <c r="B370" s="6" t="s">
        <v>314</v>
      </c>
      <c r="C370" s="6" t="s">
        <v>20</v>
      </c>
      <c r="D370" s="6" t="s">
        <v>211</v>
      </c>
      <c r="E370" s="4">
        <v>20</v>
      </c>
      <c r="F370" s="6" t="s">
        <v>191</v>
      </c>
      <c r="G370" s="6" t="s">
        <v>478</v>
      </c>
      <c r="H370" s="4">
        <v>2021</v>
      </c>
      <c r="I370" s="4">
        <v>2</v>
      </c>
      <c r="J370" s="6" t="s">
        <v>469</v>
      </c>
      <c r="K370" s="4">
        <v>6</v>
      </c>
      <c r="L370" s="6" t="s">
        <v>479</v>
      </c>
      <c r="M370" s="6" t="s">
        <v>480</v>
      </c>
      <c r="N370" s="6" t="s">
        <v>410</v>
      </c>
      <c r="O370" s="4">
        <v>4</v>
      </c>
      <c r="P370" s="6" t="s">
        <v>472</v>
      </c>
      <c r="Q370" s="4">
        <v>12</v>
      </c>
      <c r="R370" s="6" t="s">
        <v>481</v>
      </c>
      <c r="S370" s="4" t="b">
        <v>0</v>
      </c>
      <c r="T370" s="56">
        <v>154.91999999999999</v>
      </c>
      <c r="U370" s="56">
        <v>0</v>
      </c>
      <c r="V370" s="38">
        <v>0</v>
      </c>
      <c r="W370" s="35">
        <v>0</v>
      </c>
      <c r="X370" s="42">
        <f>VLOOKUP(VW_PREMIO_IV[[#This Row],[TIPO]],$AL$5:$AM$16,2,0)</f>
        <v>5</v>
      </c>
      <c r="Y370" s="35" t="str">
        <f>IF(VW_PREMIO_IV[[#This Row],[EQUIPE]]="Gerentes",VLOOKUP(VW_PREMIO_IV[[#This Row],[COBERTURA]],VALORES_IV_GER[],VW_PREMIO_IV[[#This Row],[Col Valor]],1),"")</f>
        <v/>
      </c>
      <c r="Z370" s="35" t="str">
        <f>IF(VW_PREMIO_IV[[#This Row],[EQUIPE]]="Especialidade (ESP)",VLOOKUP(VW_PREMIO_IV[[#This Row],[COBERTURA]],VALORES_IV_ESP[],VW_PREMIO_IV[[#This Row],[Col Valor]],1),"")</f>
        <v/>
      </c>
      <c r="AA370" s="35">
        <f>IF(VW_PREMIO_IV[[#This Row],[EQUIPE]]="Hospitalar (HSP)",VLOOKUP(VW_PREMIO_IV[[#This Row],[COBERTURA]],VALORES_IV_HSP[],VW_PREMIO_IV[[#This Row],[Col Valor]],1),"")</f>
        <v>0</v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0</v>
      </c>
    </row>
    <row r="371" spans="1:29" x14ac:dyDescent="0.25">
      <c r="A371" s="6" t="s">
        <v>370</v>
      </c>
      <c r="B371" s="6" t="s">
        <v>314</v>
      </c>
      <c r="C371" s="6" t="s">
        <v>21</v>
      </c>
      <c r="D371" s="6" t="s">
        <v>214</v>
      </c>
      <c r="E371" s="4">
        <v>20</v>
      </c>
      <c r="F371" s="6" t="s">
        <v>191</v>
      </c>
      <c r="G371" s="6" t="s">
        <v>478</v>
      </c>
      <c r="H371" s="4">
        <v>2021</v>
      </c>
      <c r="I371" s="4">
        <v>2</v>
      </c>
      <c r="J371" s="6" t="s">
        <v>469</v>
      </c>
      <c r="K371" s="4">
        <v>6</v>
      </c>
      <c r="L371" s="6" t="s">
        <v>479</v>
      </c>
      <c r="M371" s="6" t="s">
        <v>480</v>
      </c>
      <c r="N371" s="6" t="s">
        <v>410</v>
      </c>
      <c r="O371" s="4">
        <v>4</v>
      </c>
      <c r="P371" s="6" t="s">
        <v>472</v>
      </c>
      <c r="Q371" s="4">
        <v>12</v>
      </c>
      <c r="R371" s="6" t="s">
        <v>481</v>
      </c>
      <c r="S371" s="4" t="b">
        <v>0</v>
      </c>
      <c r="T371" s="56">
        <v>64.55</v>
      </c>
      <c r="U371" s="56">
        <v>0</v>
      </c>
      <c r="V371" s="38">
        <v>0</v>
      </c>
      <c r="W371" s="35">
        <v>0</v>
      </c>
      <c r="X371" s="42">
        <f>VLOOKUP(VW_PREMIO_IV[[#This Row],[TIPO]],$AL$5:$AM$16,2,0)</f>
        <v>5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>
        <f>IF(VW_PREMIO_IV[[#This Row],[EQUIPE]]="Hospitalar (HSP)",VLOOKUP(VW_PREMIO_IV[[#This Row],[COBERTURA]],VALORES_IV_HSP[],VW_PREMIO_IV[[#This Row],[Col Valor]],1),"")</f>
        <v>0</v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0</v>
      </c>
    </row>
    <row r="372" spans="1:29" x14ac:dyDescent="0.25">
      <c r="A372" s="6" t="s">
        <v>370</v>
      </c>
      <c r="B372" s="6" t="s">
        <v>314</v>
      </c>
      <c r="C372" s="6" t="s">
        <v>22</v>
      </c>
      <c r="D372" s="6" t="s">
        <v>250</v>
      </c>
      <c r="E372" s="4">
        <v>20</v>
      </c>
      <c r="F372" s="6" t="s">
        <v>191</v>
      </c>
      <c r="G372" s="6" t="s">
        <v>478</v>
      </c>
      <c r="H372" s="4">
        <v>2021</v>
      </c>
      <c r="I372" s="4">
        <v>2</v>
      </c>
      <c r="J372" s="6" t="s">
        <v>469</v>
      </c>
      <c r="K372" s="4">
        <v>6</v>
      </c>
      <c r="L372" s="6" t="s">
        <v>479</v>
      </c>
      <c r="M372" s="6" t="s">
        <v>480</v>
      </c>
      <c r="N372" s="6" t="s">
        <v>410</v>
      </c>
      <c r="O372" s="4">
        <v>4</v>
      </c>
      <c r="P372" s="6" t="s">
        <v>472</v>
      </c>
      <c r="Q372" s="4">
        <v>12</v>
      </c>
      <c r="R372" s="6" t="s">
        <v>481</v>
      </c>
      <c r="S372" s="4" t="b">
        <v>0</v>
      </c>
      <c r="T372" s="56">
        <v>142.01</v>
      </c>
      <c r="U372" s="56">
        <v>0</v>
      </c>
      <c r="V372" s="38">
        <v>0</v>
      </c>
      <c r="W372" s="35">
        <v>0</v>
      </c>
      <c r="X372" s="42">
        <f>VLOOKUP(VW_PREMIO_IV[[#This Row],[TIPO]],$AL$5:$AM$16,2,0)</f>
        <v>5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>
        <f>IF(VW_PREMIO_IV[[#This Row],[EQUIPE]]="Hospitalar (HSP)",VLOOKUP(VW_PREMIO_IV[[#This Row],[COBERTURA]],VALORES_IV_HSP[],VW_PREMIO_IV[[#This Row],[Col Valor]],1),"")</f>
        <v>0</v>
      </c>
      <c r="AB372" s="35" t="str">
        <f>IF(VW_PREMIO_IV[[#This Row],[EQUIPE]]="Misto (EMH)",VLOOKUP(VW_PREMIO_IV[[#This Row],[COBERTURA]],VALORES_IV_EMH[],VW_PREMIO_IV[[#This Row],[Col Valor]],1),"")</f>
        <v/>
      </c>
      <c r="AC372" s="35">
        <f>VW_PREMIO_IV[[#This Row],[PREMIO]]-SUM(VW_PREMIO_IV[[#This Row],[Check Gerente]:[Check EMH]])</f>
        <v>0</v>
      </c>
    </row>
    <row r="373" spans="1:29" x14ac:dyDescent="0.25">
      <c r="A373" s="6" t="s">
        <v>370</v>
      </c>
      <c r="B373" s="6" t="s">
        <v>314</v>
      </c>
      <c r="C373" s="6" t="s">
        <v>23</v>
      </c>
      <c r="D373" s="6" t="s">
        <v>254</v>
      </c>
      <c r="E373" s="4">
        <v>20</v>
      </c>
      <c r="F373" s="6" t="s">
        <v>191</v>
      </c>
      <c r="G373" s="6" t="s">
        <v>478</v>
      </c>
      <c r="H373" s="4">
        <v>2021</v>
      </c>
      <c r="I373" s="4">
        <v>2</v>
      </c>
      <c r="J373" s="6" t="s">
        <v>469</v>
      </c>
      <c r="K373" s="4">
        <v>6</v>
      </c>
      <c r="L373" s="6" t="s">
        <v>479</v>
      </c>
      <c r="M373" s="6" t="s">
        <v>480</v>
      </c>
      <c r="N373" s="6" t="s">
        <v>410</v>
      </c>
      <c r="O373" s="4">
        <v>4</v>
      </c>
      <c r="P373" s="6" t="s">
        <v>472</v>
      </c>
      <c r="Q373" s="4">
        <v>12</v>
      </c>
      <c r="R373" s="6" t="s">
        <v>481</v>
      </c>
      <c r="S373" s="4" t="b">
        <v>0</v>
      </c>
      <c r="T373" s="56">
        <v>129.1</v>
      </c>
      <c r="U373" s="56">
        <v>0</v>
      </c>
      <c r="V373" s="38">
        <v>0</v>
      </c>
      <c r="W373" s="35">
        <v>0</v>
      </c>
      <c r="X373" s="42">
        <f>VLOOKUP(VW_PREMIO_IV[[#This Row],[TIPO]],$AL$5:$AM$16,2,0)</f>
        <v>5</v>
      </c>
      <c r="Y373" s="35" t="str">
        <f>IF(VW_PREMIO_IV[[#This Row],[EQUIPE]]="Gerentes",VLOOKUP(VW_PREMIO_IV[[#This Row],[COBERTURA]],VALORES_IV_GER[],VW_PREMIO_IV[[#This Row],[Col Valor]],1),"")</f>
        <v/>
      </c>
      <c r="Z373" s="35" t="str">
        <f>IF(VW_PREMIO_IV[[#This Row],[EQUIPE]]="Especialidade (ESP)",VLOOKUP(VW_PREMIO_IV[[#This Row],[COBERTURA]],VALORES_IV_ESP[],VW_PREMIO_IV[[#This Row],[Col Valor]],1),"")</f>
        <v/>
      </c>
      <c r="AA373" s="35">
        <f>IF(VW_PREMIO_IV[[#This Row],[EQUIPE]]="Hospitalar (HSP)",VLOOKUP(VW_PREMIO_IV[[#This Row],[COBERTURA]],VALORES_IV_HSP[],VW_PREMIO_IV[[#This Row],[Col Valor]],1),"")</f>
        <v>0</v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0</v>
      </c>
    </row>
    <row r="374" spans="1:29" x14ac:dyDescent="0.25">
      <c r="A374" s="6" t="s">
        <v>370</v>
      </c>
      <c r="B374" s="6" t="s">
        <v>314</v>
      </c>
      <c r="C374" s="6" t="s">
        <v>25</v>
      </c>
      <c r="D374" s="6" t="s">
        <v>291</v>
      </c>
      <c r="E374" s="4">
        <v>30</v>
      </c>
      <c r="F374" s="6" t="s">
        <v>198</v>
      </c>
      <c r="G374" s="6" t="s">
        <v>478</v>
      </c>
      <c r="H374" s="4">
        <v>2021</v>
      </c>
      <c r="I374" s="4">
        <v>2</v>
      </c>
      <c r="J374" s="6" t="s">
        <v>469</v>
      </c>
      <c r="K374" s="4">
        <v>6</v>
      </c>
      <c r="L374" s="6" t="s">
        <v>479</v>
      </c>
      <c r="M374" s="6" t="s">
        <v>480</v>
      </c>
      <c r="N374" s="6" t="s">
        <v>410</v>
      </c>
      <c r="O374" s="4">
        <v>4</v>
      </c>
      <c r="P374" s="6" t="s">
        <v>472</v>
      </c>
      <c r="Q374" s="4">
        <v>12</v>
      </c>
      <c r="R374" s="6" t="s">
        <v>481</v>
      </c>
      <c r="S374" s="4" t="b">
        <v>0</v>
      </c>
      <c r="T374" s="56">
        <v>51.64</v>
      </c>
      <c r="U374" s="56">
        <v>0</v>
      </c>
      <c r="V374" s="38">
        <v>0</v>
      </c>
      <c r="W374" s="35">
        <v>0</v>
      </c>
      <c r="X374" s="42">
        <f>VLOOKUP(VW_PREMIO_IV[[#This Row],[TIPO]],$AL$5:$AM$16,2,0)</f>
        <v>5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 t="str">
        <f>IF(VW_PREMIO_IV[[#This Row],[EQUIPE]]="Hospitalar (HSP)",VLOOKUP(VW_PREMIO_IV[[#This Row],[COBERTURA]],VALORES_IV_HSP[],VW_PREMIO_IV[[#This Row],[Col Valor]],1),"")</f>
        <v/>
      </c>
      <c r="AB374" s="35">
        <f>IF(VW_PREMIO_IV[[#This Row],[EQUIPE]]="Misto (EMH)",VLOOKUP(VW_PREMIO_IV[[#This Row],[COBERTURA]],VALORES_IV_EMH[],VW_PREMIO_IV[[#This Row],[Col Valor]],1),"")</f>
        <v>0</v>
      </c>
      <c r="AC374" s="35">
        <f>VW_PREMIO_IV[[#This Row],[PREMIO]]-SUM(VW_PREMIO_IV[[#This Row],[Check Gerente]:[Check EMH]])</f>
        <v>0</v>
      </c>
    </row>
    <row r="375" spans="1:29" x14ac:dyDescent="0.25">
      <c r="A375" s="6" t="s">
        <v>370</v>
      </c>
      <c r="B375" s="6" t="s">
        <v>315</v>
      </c>
      <c r="C375" s="6" t="s">
        <v>28</v>
      </c>
      <c r="D375" s="6" t="s">
        <v>195</v>
      </c>
      <c r="E375" s="4">
        <v>10</v>
      </c>
      <c r="F375" s="6" t="s">
        <v>196</v>
      </c>
      <c r="G375" s="6" t="s">
        <v>478</v>
      </c>
      <c r="H375" s="4">
        <v>2021</v>
      </c>
      <c r="I375" s="4">
        <v>2</v>
      </c>
      <c r="J375" s="6" t="s">
        <v>469</v>
      </c>
      <c r="K375" s="4">
        <v>6</v>
      </c>
      <c r="L375" s="6" t="s">
        <v>479</v>
      </c>
      <c r="M375" s="6" t="s">
        <v>480</v>
      </c>
      <c r="N375" s="6" t="s">
        <v>410</v>
      </c>
      <c r="O375" s="4">
        <v>4</v>
      </c>
      <c r="P375" s="6" t="s">
        <v>472</v>
      </c>
      <c r="Q375" s="4">
        <v>12</v>
      </c>
      <c r="R375" s="6" t="s">
        <v>481</v>
      </c>
      <c r="S375" s="4" t="b">
        <v>0</v>
      </c>
      <c r="T375" s="56">
        <v>37.5</v>
      </c>
      <c r="U375" s="56">
        <v>0</v>
      </c>
      <c r="V375" s="38">
        <v>0</v>
      </c>
      <c r="W375" s="35">
        <v>0</v>
      </c>
      <c r="X375" s="42">
        <f>VLOOKUP(VW_PREMIO_IV[[#This Row],[TIPO]],$AL$5:$AM$16,2,0)</f>
        <v>4</v>
      </c>
      <c r="Y375" s="35" t="str">
        <f>IF(VW_PREMIO_IV[[#This Row],[EQUIPE]]="Gerentes",VLOOKUP(VW_PREMIO_IV[[#This Row],[COBERTURA]],VALORES_IV_GER[],VW_PREMIO_IV[[#This Row],[Col Valor]],1),"")</f>
        <v/>
      </c>
      <c r="Z375" s="35">
        <f>IF(VW_PREMIO_IV[[#This Row],[EQUIPE]]="Especialidade (ESP)",VLOOKUP(VW_PREMIO_IV[[#This Row],[COBERTURA]],VALORES_IV_ESP[],VW_PREMIO_IV[[#This Row],[Col Valor]],1),"")</f>
        <v>0</v>
      </c>
      <c r="AA375" s="35" t="str">
        <f>IF(VW_PREMIO_IV[[#This Row],[EQUIPE]]="Hospitalar (HSP)",VLOOKUP(VW_PREMIO_IV[[#This Row],[COBERTURA]],VALORES_IV_HSP[],VW_PREMIO_IV[[#This Row],[Col Valor]],1),"")</f>
        <v/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0</v>
      </c>
    </row>
    <row r="376" spans="1:29" x14ac:dyDescent="0.25">
      <c r="A376" s="6" t="s">
        <v>370</v>
      </c>
      <c r="B376" s="6" t="s">
        <v>315</v>
      </c>
      <c r="C376" s="6" t="s">
        <v>29</v>
      </c>
      <c r="D376" s="6" t="s">
        <v>197</v>
      </c>
      <c r="E376" s="4">
        <v>30</v>
      </c>
      <c r="F376" s="6" t="s">
        <v>198</v>
      </c>
      <c r="G376" s="6" t="s">
        <v>478</v>
      </c>
      <c r="H376" s="4">
        <v>2021</v>
      </c>
      <c r="I376" s="4">
        <v>2</v>
      </c>
      <c r="J376" s="6" t="s">
        <v>469</v>
      </c>
      <c r="K376" s="4">
        <v>6</v>
      </c>
      <c r="L376" s="6" t="s">
        <v>479</v>
      </c>
      <c r="M376" s="6" t="s">
        <v>480</v>
      </c>
      <c r="N376" s="6" t="s">
        <v>410</v>
      </c>
      <c r="O376" s="4">
        <v>4</v>
      </c>
      <c r="P376" s="6" t="s">
        <v>472</v>
      </c>
      <c r="Q376" s="4">
        <v>12</v>
      </c>
      <c r="R376" s="6" t="s">
        <v>481</v>
      </c>
      <c r="S376" s="4" t="b">
        <v>0</v>
      </c>
      <c r="T376" s="56">
        <v>37.5</v>
      </c>
      <c r="U376" s="56">
        <v>0</v>
      </c>
      <c r="V376" s="38">
        <v>0</v>
      </c>
      <c r="W376" s="35">
        <v>0</v>
      </c>
      <c r="X376" s="42">
        <f>VLOOKUP(VW_PREMIO_IV[[#This Row],[TIPO]],$AL$5:$AM$16,2,0)</f>
        <v>4</v>
      </c>
      <c r="Y376" s="35" t="str">
        <f>IF(VW_PREMIO_IV[[#This Row],[EQUIPE]]="Gerentes",VLOOKUP(VW_PREMIO_IV[[#This Row],[COBERTURA]],VALORES_IV_GER[],VW_PREMIO_IV[[#This Row],[Col Valor]],1),"")</f>
        <v/>
      </c>
      <c r="Z376" s="35" t="str">
        <f>IF(VW_PREMIO_IV[[#This Row],[EQUIPE]]="Especialidade (ESP)",VLOOKUP(VW_PREMIO_IV[[#This Row],[COBERTURA]],VALORES_IV_ESP[],VW_PREMIO_IV[[#This Row],[Col Valor]],1),"")</f>
        <v/>
      </c>
      <c r="AA376" s="35" t="str">
        <f>IF(VW_PREMIO_IV[[#This Row],[EQUIPE]]="Hospitalar (HSP)",VLOOKUP(VW_PREMIO_IV[[#This Row],[COBERTURA]],VALORES_IV_HSP[],VW_PREMIO_IV[[#This Row],[Col Valor]],1),"")</f>
        <v/>
      </c>
      <c r="AB376" s="35">
        <f>IF(VW_PREMIO_IV[[#This Row],[EQUIPE]]="Misto (EMH)",VLOOKUP(VW_PREMIO_IV[[#This Row],[COBERTURA]],VALORES_IV_EMH[],VW_PREMIO_IV[[#This Row],[Col Valor]],1),"")</f>
        <v>0</v>
      </c>
      <c r="AC376" s="35">
        <f>VW_PREMIO_IV[[#This Row],[PREMIO]]-SUM(VW_PREMIO_IV[[#This Row],[Check Gerente]:[Check EMH]])</f>
        <v>0</v>
      </c>
    </row>
    <row r="377" spans="1:29" x14ac:dyDescent="0.25">
      <c r="A377" s="6" t="s">
        <v>370</v>
      </c>
      <c r="B377" s="6" t="s">
        <v>315</v>
      </c>
      <c r="C377" s="6" t="s">
        <v>30</v>
      </c>
      <c r="D377" s="6" t="s">
        <v>203</v>
      </c>
      <c r="E377" s="4">
        <v>10</v>
      </c>
      <c r="F377" s="6" t="s">
        <v>196</v>
      </c>
      <c r="G377" s="6" t="s">
        <v>478</v>
      </c>
      <c r="H377" s="4">
        <v>2021</v>
      </c>
      <c r="I377" s="4">
        <v>2</v>
      </c>
      <c r="J377" s="6" t="s">
        <v>469</v>
      </c>
      <c r="K377" s="4">
        <v>6</v>
      </c>
      <c r="L377" s="6" t="s">
        <v>479</v>
      </c>
      <c r="M377" s="6" t="s">
        <v>480</v>
      </c>
      <c r="N377" s="6" t="s">
        <v>410</v>
      </c>
      <c r="O377" s="4">
        <v>4</v>
      </c>
      <c r="P377" s="6" t="s">
        <v>472</v>
      </c>
      <c r="Q377" s="4">
        <v>12</v>
      </c>
      <c r="R377" s="6" t="s">
        <v>481</v>
      </c>
      <c r="S377" s="4" t="b">
        <v>0</v>
      </c>
      <c r="T377" s="56">
        <v>37.5</v>
      </c>
      <c r="U377" s="56">
        <v>0</v>
      </c>
      <c r="V377" s="38">
        <v>0</v>
      </c>
      <c r="W377" s="35">
        <v>0</v>
      </c>
      <c r="X377" s="42">
        <f>VLOOKUP(VW_PREMIO_IV[[#This Row],[TIPO]],$AL$5:$AM$16,2,0)</f>
        <v>4</v>
      </c>
      <c r="Y377" s="35" t="str">
        <f>IF(VW_PREMIO_IV[[#This Row],[EQUIPE]]="Gerentes",VLOOKUP(VW_PREMIO_IV[[#This Row],[COBERTURA]],VALORES_IV_GER[],VW_PREMIO_IV[[#This Row],[Col Valor]],1),"")</f>
        <v/>
      </c>
      <c r="Z377" s="35">
        <f>IF(VW_PREMIO_IV[[#This Row],[EQUIPE]]="Especialidade (ESP)",VLOOKUP(VW_PREMIO_IV[[#This Row],[COBERTURA]],VALORES_IV_ESP[],VW_PREMIO_IV[[#This Row],[Col Valor]],1),"")</f>
        <v>0</v>
      </c>
      <c r="AA377" s="35" t="str">
        <f>IF(VW_PREMIO_IV[[#This Row],[EQUIPE]]="Hospitalar (HSP)",VLOOKUP(VW_PREMIO_IV[[#This Row],[COBERTURA]],VALORES_IV_HSP[],VW_PREMIO_IV[[#This Row],[Col Valor]],1),"")</f>
        <v/>
      </c>
      <c r="AB377" s="35" t="str">
        <f>IF(VW_PREMIO_IV[[#This Row],[EQUIPE]]="Misto (EMH)",VLOOKUP(VW_PREMIO_IV[[#This Row],[COBERTURA]],VALORES_IV_EMH[],VW_PREMIO_IV[[#This Row],[Col Valor]],1),"")</f>
        <v/>
      </c>
      <c r="AC377" s="35">
        <f>VW_PREMIO_IV[[#This Row],[PREMIO]]-SUM(VW_PREMIO_IV[[#This Row],[Check Gerente]:[Check EMH]])</f>
        <v>0</v>
      </c>
    </row>
    <row r="378" spans="1:29" x14ac:dyDescent="0.25">
      <c r="A378" s="6" t="s">
        <v>370</v>
      </c>
      <c r="B378" s="6" t="s">
        <v>315</v>
      </c>
      <c r="C378" s="6" t="s">
        <v>15</v>
      </c>
      <c r="D378" s="6" t="s">
        <v>205</v>
      </c>
      <c r="E378" s="4">
        <v>30</v>
      </c>
      <c r="F378" s="6" t="s">
        <v>198</v>
      </c>
      <c r="G378" s="6" t="s">
        <v>478</v>
      </c>
      <c r="H378" s="4">
        <v>2021</v>
      </c>
      <c r="I378" s="4">
        <v>2</v>
      </c>
      <c r="J378" s="6" t="s">
        <v>469</v>
      </c>
      <c r="K378" s="4">
        <v>6</v>
      </c>
      <c r="L378" s="6" t="s">
        <v>479</v>
      </c>
      <c r="M378" s="6" t="s">
        <v>480</v>
      </c>
      <c r="N378" s="6" t="s">
        <v>410</v>
      </c>
      <c r="O378" s="4">
        <v>4</v>
      </c>
      <c r="P378" s="6" t="s">
        <v>472</v>
      </c>
      <c r="Q378" s="4">
        <v>12</v>
      </c>
      <c r="R378" s="6" t="s">
        <v>481</v>
      </c>
      <c r="S378" s="4" t="b">
        <v>0</v>
      </c>
      <c r="T378" s="56">
        <v>37.5</v>
      </c>
      <c r="U378" s="56">
        <v>0</v>
      </c>
      <c r="V378" s="38">
        <v>0</v>
      </c>
      <c r="W378" s="35">
        <v>0</v>
      </c>
      <c r="X378" s="42">
        <f>VLOOKUP(VW_PREMIO_IV[[#This Row],[TIPO]],$AL$5:$AM$16,2,0)</f>
        <v>4</v>
      </c>
      <c r="Y378" s="35" t="str">
        <f>IF(VW_PREMIO_IV[[#This Row],[EQUIPE]]="Gerentes",VLOOKUP(VW_PREMIO_IV[[#This Row],[COBERTURA]],VALORES_IV_GER[],VW_PREMIO_IV[[#This Row],[Col Valor]],1),"")</f>
        <v/>
      </c>
      <c r="Z378" s="35" t="str">
        <f>IF(VW_PREMIO_IV[[#This Row],[EQUIPE]]="Especialidade (ESP)",VLOOKUP(VW_PREMIO_IV[[#This Row],[COBERTURA]],VALORES_IV_ESP[],VW_PREMIO_IV[[#This Row],[Col Valor]],1),"")</f>
        <v/>
      </c>
      <c r="AA378" s="35" t="str">
        <f>IF(VW_PREMIO_IV[[#This Row],[EQUIPE]]="Hospitalar (HSP)",VLOOKUP(VW_PREMIO_IV[[#This Row],[COBERTURA]],VALORES_IV_HSP[],VW_PREMIO_IV[[#This Row],[Col Valor]],1),"")</f>
        <v/>
      </c>
      <c r="AB378" s="35">
        <f>IF(VW_PREMIO_IV[[#This Row],[EQUIPE]]="Misto (EMH)",VLOOKUP(VW_PREMIO_IV[[#This Row],[COBERTURA]],VALORES_IV_EMH[],VW_PREMIO_IV[[#This Row],[Col Valor]],1),"")</f>
        <v>0</v>
      </c>
      <c r="AC378" s="35">
        <f>VW_PREMIO_IV[[#This Row],[PREMIO]]-SUM(VW_PREMIO_IV[[#This Row],[Check Gerente]:[Check EMH]])</f>
        <v>0</v>
      </c>
    </row>
    <row r="379" spans="1:29" x14ac:dyDescent="0.25">
      <c r="A379" s="6" t="s">
        <v>370</v>
      </c>
      <c r="B379" s="6" t="s">
        <v>315</v>
      </c>
      <c r="C379" s="6" t="s">
        <v>31</v>
      </c>
      <c r="D379" s="6" t="s">
        <v>206</v>
      </c>
      <c r="E379" s="4">
        <v>10</v>
      </c>
      <c r="F379" s="6" t="s">
        <v>196</v>
      </c>
      <c r="G379" s="6" t="s">
        <v>478</v>
      </c>
      <c r="H379" s="4">
        <v>2021</v>
      </c>
      <c r="I379" s="4">
        <v>2</v>
      </c>
      <c r="J379" s="6" t="s">
        <v>469</v>
      </c>
      <c r="K379" s="4">
        <v>6</v>
      </c>
      <c r="L379" s="6" t="s">
        <v>479</v>
      </c>
      <c r="M379" s="6" t="s">
        <v>480</v>
      </c>
      <c r="N379" s="6" t="s">
        <v>410</v>
      </c>
      <c r="O379" s="4">
        <v>4</v>
      </c>
      <c r="P379" s="6" t="s">
        <v>472</v>
      </c>
      <c r="Q379" s="4">
        <v>12</v>
      </c>
      <c r="R379" s="6" t="s">
        <v>481</v>
      </c>
      <c r="S379" s="4" t="b">
        <v>0</v>
      </c>
      <c r="T379" s="56">
        <v>75</v>
      </c>
      <c r="U379" s="56">
        <v>0</v>
      </c>
      <c r="V379" s="38">
        <v>0</v>
      </c>
      <c r="W379" s="35">
        <v>0</v>
      </c>
      <c r="X379" s="42">
        <f>VLOOKUP(VW_PREMIO_IV[[#This Row],[TIPO]],$AL$5:$AM$16,2,0)</f>
        <v>4</v>
      </c>
      <c r="Y379" s="35" t="str">
        <f>IF(VW_PREMIO_IV[[#This Row],[EQUIPE]]="Gerentes",VLOOKUP(VW_PREMIO_IV[[#This Row],[COBERTURA]],VALORES_IV_GER[],VW_PREMIO_IV[[#This Row],[Col Valor]],1),"")</f>
        <v/>
      </c>
      <c r="Z379" s="35">
        <f>IF(VW_PREMIO_IV[[#This Row],[EQUIPE]]="Especialidade (ESP)",VLOOKUP(VW_PREMIO_IV[[#This Row],[COBERTURA]],VALORES_IV_ESP[],VW_PREMIO_IV[[#This Row],[Col Valor]],1),"")</f>
        <v>0</v>
      </c>
      <c r="AA379" s="35" t="str">
        <f>IF(VW_PREMIO_IV[[#This Row],[EQUIPE]]="Hospitalar (HSP)",VLOOKUP(VW_PREMIO_IV[[#This Row],[COBERTURA]],VALORES_IV_HSP[],VW_PREMIO_IV[[#This Row],[Col Valor]],1),"")</f>
        <v/>
      </c>
      <c r="AB379" s="35" t="str">
        <f>IF(VW_PREMIO_IV[[#This Row],[EQUIPE]]="Misto (EMH)",VLOOKUP(VW_PREMIO_IV[[#This Row],[COBERTURA]],VALORES_IV_EMH[],VW_PREMIO_IV[[#This Row],[Col Valor]],1),"")</f>
        <v/>
      </c>
      <c r="AC379" s="35">
        <f>VW_PREMIO_IV[[#This Row],[PREMIO]]-SUM(VW_PREMIO_IV[[#This Row],[Check Gerente]:[Check EMH]])</f>
        <v>0</v>
      </c>
    </row>
    <row r="380" spans="1:29" x14ac:dyDescent="0.25">
      <c r="A380" s="6" t="s">
        <v>370</v>
      </c>
      <c r="B380" s="6" t="s">
        <v>315</v>
      </c>
      <c r="C380" s="6" t="s">
        <v>32</v>
      </c>
      <c r="D380" s="6" t="s">
        <v>215</v>
      </c>
      <c r="E380" s="4">
        <v>10</v>
      </c>
      <c r="F380" s="6" t="s">
        <v>196</v>
      </c>
      <c r="G380" s="6" t="s">
        <v>478</v>
      </c>
      <c r="H380" s="4">
        <v>2021</v>
      </c>
      <c r="I380" s="4">
        <v>2</v>
      </c>
      <c r="J380" s="6" t="s">
        <v>469</v>
      </c>
      <c r="K380" s="4">
        <v>6</v>
      </c>
      <c r="L380" s="6" t="s">
        <v>479</v>
      </c>
      <c r="M380" s="6" t="s">
        <v>480</v>
      </c>
      <c r="N380" s="6" t="s">
        <v>410</v>
      </c>
      <c r="O380" s="4">
        <v>4</v>
      </c>
      <c r="P380" s="6" t="s">
        <v>472</v>
      </c>
      <c r="Q380" s="4">
        <v>12</v>
      </c>
      <c r="R380" s="6" t="s">
        <v>481</v>
      </c>
      <c r="S380" s="4" t="b">
        <v>0</v>
      </c>
      <c r="T380" s="56">
        <v>300</v>
      </c>
      <c r="U380" s="56">
        <v>0</v>
      </c>
      <c r="V380" s="38">
        <v>0</v>
      </c>
      <c r="W380" s="35">
        <v>0</v>
      </c>
      <c r="X380" s="42">
        <f>VLOOKUP(VW_PREMIO_IV[[#This Row],[TIPO]],$AL$5:$AM$16,2,0)</f>
        <v>4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0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0</v>
      </c>
    </row>
    <row r="381" spans="1:29" x14ac:dyDescent="0.25">
      <c r="A381" s="6" t="s">
        <v>370</v>
      </c>
      <c r="B381" s="6" t="s">
        <v>315</v>
      </c>
      <c r="C381" s="6" t="s">
        <v>33</v>
      </c>
      <c r="D381" s="6" t="s">
        <v>290</v>
      </c>
      <c r="E381" s="4">
        <v>10</v>
      </c>
      <c r="F381" s="6" t="s">
        <v>196</v>
      </c>
      <c r="G381" s="6" t="s">
        <v>478</v>
      </c>
      <c r="H381" s="4">
        <v>2021</v>
      </c>
      <c r="I381" s="4">
        <v>2</v>
      </c>
      <c r="J381" s="6" t="s">
        <v>469</v>
      </c>
      <c r="K381" s="4">
        <v>6</v>
      </c>
      <c r="L381" s="6" t="s">
        <v>479</v>
      </c>
      <c r="M381" s="6" t="s">
        <v>480</v>
      </c>
      <c r="N381" s="6" t="s">
        <v>410</v>
      </c>
      <c r="O381" s="4">
        <v>4</v>
      </c>
      <c r="P381" s="6" t="s">
        <v>472</v>
      </c>
      <c r="Q381" s="4">
        <v>12</v>
      </c>
      <c r="R381" s="6" t="s">
        <v>481</v>
      </c>
      <c r="S381" s="4" t="b">
        <v>0</v>
      </c>
      <c r="T381" s="56">
        <v>187.5</v>
      </c>
      <c r="U381" s="56">
        <v>0</v>
      </c>
      <c r="V381" s="38">
        <v>0</v>
      </c>
      <c r="W381" s="35">
        <v>0</v>
      </c>
      <c r="X381" s="42">
        <f>VLOOKUP(VW_PREMIO_IV[[#This Row],[TIPO]],$AL$5:$AM$16,2,0)</f>
        <v>4</v>
      </c>
      <c r="Y381" s="35" t="str">
        <f>IF(VW_PREMIO_IV[[#This Row],[EQUIPE]]="Gerentes",VLOOKUP(VW_PREMIO_IV[[#This Row],[COBERTURA]],VALORES_IV_GER[],VW_PREMIO_IV[[#This Row],[Col Valor]],1),"")</f>
        <v/>
      </c>
      <c r="Z381" s="35">
        <f>IF(VW_PREMIO_IV[[#This Row],[EQUIPE]]="Especialidade (ESP)",VLOOKUP(VW_PREMIO_IV[[#This Row],[COBERTURA]],VALORES_IV_ESP[],VW_PREMIO_IV[[#This Row],[Col Valor]],1),"")</f>
        <v>0</v>
      </c>
      <c r="AA381" s="35" t="str">
        <f>IF(VW_PREMIO_IV[[#This Row],[EQUIPE]]="Hospitalar (HSP)",VLOOKUP(VW_PREMIO_IV[[#This Row],[COBERTURA]],VALORES_IV_HSP[],VW_PREMIO_IV[[#This Row],[Col Valor]],1),"")</f>
        <v/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0</v>
      </c>
    </row>
    <row r="382" spans="1:29" x14ac:dyDescent="0.25">
      <c r="A382" s="6" t="s">
        <v>370</v>
      </c>
      <c r="B382" s="6" t="s">
        <v>315</v>
      </c>
      <c r="C382" s="6" t="s">
        <v>25</v>
      </c>
      <c r="D382" s="6" t="s">
        <v>291</v>
      </c>
      <c r="E382" s="4">
        <v>30</v>
      </c>
      <c r="F382" s="6" t="s">
        <v>198</v>
      </c>
      <c r="G382" s="6" t="s">
        <v>478</v>
      </c>
      <c r="H382" s="4">
        <v>2021</v>
      </c>
      <c r="I382" s="4">
        <v>2</v>
      </c>
      <c r="J382" s="6" t="s">
        <v>469</v>
      </c>
      <c r="K382" s="4">
        <v>6</v>
      </c>
      <c r="L382" s="6" t="s">
        <v>479</v>
      </c>
      <c r="M382" s="6" t="s">
        <v>480</v>
      </c>
      <c r="N382" s="6" t="s">
        <v>410</v>
      </c>
      <c r="O382" s="4">
        <v>4</v>
      </c>
      <c r="P382" s="6" t="s">
        <v>472</v>
      </c>
      <c r="Q382" s="4">
        <v>12</v>
      </c>
      <c r="R382" s="6" t="s">
        <v>481</v>
      </c>
      <c r="S382" s="4" t="b">
        <v>0</v>
      </c>
      <c r="T382" s="56">
        <v>37.5</v>
      </c>
      <c r="U382" s="56">
        <v>0</v>
      </c>
      <c r="V382" s="38">
        <v>0</v>
      </c>
      <c r="W382" s="35">
        <v>0</v>
      </c>
      <c r="X382" s="42">
        <f>VLOOKUP(VW_PREMIO_IV[[#This Row],[TIPO]],$AL$5:$AM$16,2,0)</f>
        <v>4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 t="str">
        <f>IF(VW_PREMIO_IV[[#This Row],[EQUIPE]]="Hospitalar (HSP)",VLOOKUP(VW_PREMIO_IV[[#This Row],[COBERTURA]],VALORES_IV_HSP[],VW_PREMIO_IV[[#This Row],[Col Valor]],1),"")</f>
        <v/>
      </c>
      <c r="AB382" s="35">
        <f>IF(VW_PREMIO_IV[[#This Row],[EQUIPE]]="Misto (EMH)",VLOOKUP(VW_PREMIO_IV[[#This Row],[COBERTURA]],VALORES_IV_EMH[],VW_PREMIO_IV[[#This Row],[Col Valor]],1),"")</f>
        <v>0</v>
      </c>
      <c r="AC382" s="35">
        <f>VW_PREMIO_IV[[#This Row],[PREMIO]]-SUM(VW_PREMIO_IV[[#This Row],[Check Gerente]:[Check EMH]])</f>
        <v>0</v>
      </c>
    </row>
  </sheetData>
  <mergeCells count="1">
    <mergeCell ref="Y4:AD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65"/>
  <sheetViews>
    <sheetView showGridLines="0" zoomScaleNormal="100" workbookViewId="0">
      <pane ySplit="5" topLeftCell="A6" activePane="bottomLeft" state="frozen"/>
      <selection activeCell="C5" sqref="C5"/>
      <selection pane="bottomLeft" activeCell="E18" sqref="E18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339</v>
      </c>
    </row>
    <row r="5" spans="1:9" x14ac:dyDescent="0.25">
      <c r="A5" s="4" t="s">
        <v>301</v>
      </c>
      <c r="B5" s="5" t="s">
        <v>0</v>
      </c>
      <c r="C5" s="5" t="s">
        <v>1</v>
      </c>
      <c r="D5" s="4" t="s">
        <v>5</v>
      </c>
      <c r="E5" s="5" t="s">
        <v>302</v>
      </c>
      <c r="F5" s="5" t="s">
        <v>303</v>
      </c>
      <c r="G5" s="5" t="s">
        <v>308</v>
      </c>
      <c r="H5" s="5" t="s">
        <v>158</v>
      </c>
      <c r="I5" s="5" t="s">
        <v>304</v>
      </c>
    </row>
    <row r="6" spans="1:9" hidden="1" x14ac:dyDescent="0.25">
      <c r="A6" s="6" t="s">
        <v>315</v>
      </c>
      <c r="B6" s="5">
        <v>2021</v>
      </c>
      <c r="C6" s="5">
        <v>4</v>
      </c>
      <c r="D6" s="6" t="s">
        <v>12</v>
      </c>
      <c r="E6" s="4" t="b">
        <v>0</v>
      </c>
      <c r="F6" s="37">
        <v>150</v>
      </c>
      <c r="G6" s="37">
        <v>0</v>
      </c>
      <c r="H6" s="34">
        <v>0</v>
      </c>
      <c r="I6" s="36">
        <v>0</v>
      </c>
    </row>
    <row r="7" spans="1:9" hidden="1" x14ac:dyDescent="0.25">
      <c r="A7" s="6" t="s">
        <v>314</v>
      </c>
      <c r="B7" s="5">
        <v>2021</v>
      </c>
      <c r="C7" s="5">
        <v>4</v>
      </c>
      <c r="D7" s="6" t="s">
        <v>12</v>
      </c>
      <c r="E7" s="4" t="b">
        <v>0</v>
      </c>
      <c r="F7" s="37">
        <v>384</v>
      </c>
      <c r="G7" s="37">
        <v>431</v>
      </c>
      <c r="H7" s="34">
        <v>1.1220000000000001</v>
      </c>
      <c r="I7" s="36">
        <v>971.18</v>
      </c>
    </row>
    <row r="8" spans="1:9" hidden="1" x14ac:dyDescent="0.25">
      <c r="A8" s="6" t="s">
        <v>313</v>
      </c>
      <c r="B8" s="5">
        <v>2021</v>
      </c>
      <c r="C8" s="5">
        <v>4</v>
      </c>
      <c r="D8" s="6" t="s">
        <v>12</v>
      </c>
      <c r="E8" s="4" t="b">
        <v>0</v>
      </c>
      <c r="F8" s="37">
        <v>555</v>
      </c>
      <c r="G8" s="37">
        <v>504</v>
      </c>
      <c r="H8" s="34">
        <v>0.90800000000000003</v>
      </c>
      <c r="I8" s="36">
        <v>384.17</v>
      </c>
    </row>
    <row r="9" spans="1:9" hidden="1" x14ac:dyDescent="0.25">
      <c r="A9" s="6" t="s">
        <v>467</v>
      </c>
      <c r="B9" s="5">
        <v>2021</v>
      </c>
      <c r="C9" s="5">
        <v>4</v>
      </c>
      <c r="D9" s="6" t="s">
        <v>12</v>
      </c>
      <c r="E9" s="4" t="b">
        <v>0</v>
      </c>
      <c r="F9" s="37">
        <v>1</v>
      </c>
      <c r="G9" s="37">
        <v>1</v>
      </c>
      <c r="H9" s="34">
        <v>1</v>
      </c>
      <c r="I9" s="36">
        <v>282.07</v>
      </c>
    </row>
    <row r="10" spans="1:9" hidden="1" x14ac:dyDescent="0.25">
      <c r="A10" s="6" t="s">
        <v>319</v>
      </c>
      <c r="B10" s="5">
        <v>2021</v>
      </c>
      <c r="C10" s="5">
        <v>4</v>
      </c>
      <c r="D10" s="6" t="s">
        <v>12</v>
      </c>
      <c r="E10" s="4" t="b">
        <v>0</v>
      </c>
      <c r="F10" s="37">
        <v>3809418.24</v>
      </c>
      <c r="G10" s="37">
        <v>5039971.96</v>
      </c>
      <c r="H10" s="34">
        <v>1.323</v>
      </c>
      <c r="I10" s="36">
        <v>2387.0700000000002</v>
      </c>
    </row>
    <row r="11" spans="1:9" hidden="1" x14ac:dyDescent="0.25">
      <c r="A11" s="6" t="s">
        <v>318</v>
      </c>
      <c r="B11" s="5">
        <v>2021</v>
      </c>
      <c r="C11" s="5">
        <v>4</v>
      </c>
      <c r="D11" s="6" t="s">
        <v>12</v>
      </c>
      <c r="E11" s="4" t="b">
        <v>0</v>
      </c>
      <c r="F11" s="37">
        <v>3759576.82</v>
      </c>
      <c r="G11" s="37">
        <v>3927990.93</v>
      </c>
      <c r="H11" s="34">
        <v>1.0449999999999999</v>
      </c>
      <c r="I11" s="36">
        <v>1159.3900000000001</v>
      </c>
    </row>
    <row r="12" spans="1:9" hidden="1" x14ac:dyDescent="0.25">
      <c r="A12" s="6" t="s">
        <v>317</v>
      </c>
      <c r="B12" s="5">
        <v>2021</v>
      </c>
      <c r="C12" s="5">
        <v>4</v>
      </c>
      <c r="D12" s="6" t="s">
        <v>12</v>
      </c>
      <c r="E12" s="4" t="b">
        <v>0</v>
      </c>
      <c r="F12" s="37">
        <v>2257954.31</v>
      </c>
      <c r="G12" s="37">
        <v>3602445.27</v>
      </c>
      <c r="H12" s="34">
        <v>1.595</v>
      </c>
      <c r="I12" s="36">
        <v>1193.53</v>
      </c>
    </row>
    <row r="13" spans="1:9" x14ac:dyDescent="0.25">
      <c r="A13" s="6" t="s">
        <v>169</v>
      </c>
      <c r="B13" s="5">
        <v>2021</v>
      </c>
      <c r="C13" s="5">
        <v>4</v>
      </c>
      <c r="D13" s="6" t="s">
        <v>12</v>
      </c>
      <c r="E13" s="4" t="b">
        <v>0</v>
      </c>
      <c r="F13" s="37">
        <v>432</v>
      </c>
      <c r="G13" s="37">
        <v>708</v>
      </c>
      <c r="H13" s="34">
        <v>1.639</v>
      </c>
      <c r="I13" s="36">
        <v>846.21</v>
      </c>
    </row>
    <row r="14" spans="1:9" hidden="1" x14ac:dyDescent="0.25">
      <c r="A14" s="6" t="s">
        <v>315</v>
      </c>
      <c r="B14" s="5">
        <v>2021</v>
      </c>
      <c r="C14" s="5">
        <v>4</v>
      </c>
      <c r="D14" s="6" t="s">
        <v>17</v>
      </c>
      <c r="E14" s="4" t="b">
        <v>0</v>
      </c>
      <c r="F14" s="37">
        <v>225</v>
      </c>
      <c r="G14" s="37">
        <v>120</v>
      </c>
      <c r="H14" s="34">
        <v>0.53300000000000003</v>
      </c>
      <c r="I14" s="36">
        <v>0</v>
      </c>
    </row>
    <row r="15" spans="1:9" hidden="1" x14ac:dyDescent="0.25">
      <c r="A15" s="6" t="s">
        <v>314</v>
      </c>
      <c r="B15" s="5">
        <v>2021</v>
      </c>
      <c r="C15" s="5">
        <v>4</v>
      </c>
      <c r="D15" s="6" t="s">
        <v>17</v>
      </c>
      <c r="E15" s="4" t="b">
        <v>0</v>
      </c>
      <c r="F15" s="37">
        <v>480</v>
      </c>
      <c r="G15" s="37">
        <v>287</v>
      </c>
      <c r="H15" s="34">
        <v>0.59799999999999998</v>
      </c>
      <c r="I15" s="36">
        <v>0</v>
      </c>
    </row>
    <row r="16" spans="1:9" hidden="1" x14ac:dyDescent="0.25">
      <c r="A16" s="6" t="s">
        <v>313</v>
      </c>
      <c r="B16" s="5">
        <v>2021</v>
      </c>
      <c r="C16" s="5">
        <v>4</v>
      </c>
      <c r="D16" s="6" t="s">
        <v>17</v>
      </c>
      <c r="E16" s="4" t="b">
        <v>0</v>
      </c>
      <c r="F16" s="37">
        <v>420</v>
      </c>
      <c r="G16" s="37">
        <v>294</v>
      </c>
      <c r="H16" s="34">
        <v>0.7</v>
      </c>
      <c r="I16" s="36">
        <v>0</v>
      </c>
    </row>
    <row r="17" spans="1:9" hidden="1" x14ac:dyDescent="0.25">
      <c r="A17" s="6" t="s">
        <v>467</v>
      </c>
      <c r="B17" s="5">
        <v>2021</v>
      </c>
      <c r="C17" s="5">
        <v>4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282.07</v>
      </c>
    </row>
    <row r="18" spans="1:9" hidden="1" x14ac:dyDescent="0.25">
      <c r="A18" s="6" t="s">
        <v>319</v>
      </c>
      <c r="B18" s="5">
        <v>2021</v>
      </c>
      <c r="C18" s="5">
        <v>4</v>
      </c>
      <c r="D18" s="6" t="s">
        <v>17</v>
      </c>
      <c r="E18" s="4" t="b">
        <v>0</v>
      </c>
      <c r="F18" s="37">
        <v>3809418.24</v>
      </c>
      <c r="G18" s="37">
        <v>5039971.96</v>
      </c>
      <c r="H18" s="34">
        <v>1.323</v>
      </c>
      <c r="I18" s="36">
        <v>2387.0700000000002</v>
      </c>
    </row>
    <row r="19" spans="1:9" hidden="1" x14ac:dyDescent="0.25">
      <c r="A19" s="6" t="s">
        <v>318</v>
      </c>
      <c r="B19" s="5">
        <v>2021</v>
      </c>
      <c r="C19" s="5">
        <v>4</v>
      </c>
      <c r="D19" s="6" t="s">
        <v>17</v>
      </c>
      <c r="E19" s="4" t="b">
        <v>0</v>
      </c>
      <c r="F19" s="37">
        <v>3759576.82</v>
      </c>
      <c r="G19" s="37">
        <v>3927990.93</v>
      </c>
      <c r="H19" s="34">
        <v>1.0449999999999999</v>
      </c>
      <c r="I19" s="36">
        <v>1159.3900000000001</v>
      </c>
    </row>
    <row r="20" spans="1:9" hidden="1" x14ac:dyDescent="0.25">
      <c r="A20" s="6" t="s">
        <v>317</v>
      </c>
      <c r="B20" s="5">
        <v>2021</v>
      </c>
      <c r="C20" s="5">
        <v>4</v>
      </c>
      <c r="D20" s="6" t="s">
        <v>17</v>
      </c>
      <c r="E20" s="4" t="b">
        <v>0</v>
      </c>
      <c r="F20" s="37">
        <v>2257954.31</v>
      </c>
      <c r="G20" s="37">
        <v>3602445.27</v>
      </c>
      <c r="H20" s="34">
        <v>1.595</v>
      </c>
      <c r="I20" s="36">
        <v>1193.53</v>
      </c>
    </row>
    <row r="21" spans="1:9" x14ac:dyDescent="0.25">
      <c r="A21" s="6" t="s">
        <v>169</v>
      </c>
      <c r="B21" s="5">
        <v>2021</v>
      </c>
      <c r="C21" s="5">
        <v>4</v>
      </c>
      <c r="D21" s="6" t="s">
        <v>17</v>
      </c>
      <c r="E21" s="4" t="b">
        <v>0</v>
      </c>
      <c r="F21" s="37">
        <v>432</v>
      </c>
      <c r="G21" s="37">
        <v>502</v>
      </c>
      <c r="H21" s="34">
        <v>1.1619999999999999</v>
      </c>
      <c r="I21" s="36">
        <v>846.21</v>
      </c>
    </row>
    <row r="22" spans="1:9" hidden="1" x14ac:dyDescent="0.25">
      <c r="A22" s="6" t="s">
        <v>315</v>
      </c>
      <c r="B22" s="5">
        <v>2021</v>
      </c>
      <c r="C22" s="5">
        <v>4</v>
      </c>
      <c r="D22" s="6" t="s">
        <v>10</v>
      </c>
      <c r="E22" s="4" t="b">
        <v>0</v>
      </c>
      <c r="F22" s="37">
        <v>375</v>
      </c>
      <c r="G22" s="37">
        <v>246</v>
      </c>
      <c r="H22" s="34">
        <v>0.65600000000000003</v>
      </c>
      <c r="I22" s="36">
        <v>0</v>
      </c>
    </row>
    <row r="23" spans="1:9" hidden="1" x14ac:dyDescent="0.25">
      <c r="A23" s="6" t="s">
        <v>314</v>
      </c>
      <c r="B23" s="5">
        <v>2021</v>
      </c>
      <c r="C23" s="5">
        <v>4</v>
      </c>
      <c r="D23" s="6" t="s">
        <v>10</v>
      </c>
      <c r="E23" s="4" t="b">
        <v>0</v>
      </c>
      <c r="F23" s="37">
        <v>336</v>
      </c>
      <c r="G23" s="37">
        <v>326</v>
      </c>
      <c r="H23" s="34">
        <v>0.97</v>
      </c>
      <c r="I23" s="36">
        <v>410.4</v>
      </c>
    </row>
    <row r="24" spans="1:9" hidden="1" x14ac:dyDescent="0.25">
      <c r="A24" s="6" t="s">
        <v>313</v>
      </c>
      <c r="B24" s="5">
        <v>2021</v>
      </c>
      <c r="C24" s="5">
        <v>4</v>
      </c>
      <c r="D24" s="6" t="s">
        <v>10</v>
      </c>
      <c r="E24" s="4" t="b">
        <v>0</v>
      </c>
      <c r="F24" s="37">
        <v>525</v>
      </c>
      <c r="G24" s="37">
        <v>444</v>
      </c>
      <c r="H24" s="34">
        <v>0.84599999999999997</v>
      </c>
      <c r="I24" s="36">
        <v>239.75</v>
      </c>
    </row>
    <row r="25" spans="1:9" hidden="1" x14ac:dyDescent="0.25">
      <c r="A25" s="6" t="s">
        <v>467</v>
      </c>
      <c r="B25" s="5">
        <v>2021</v>
      </c>
      <c r="C25" s="5">
        <v>4</v>
      </c>
      <c r="D25" s="6" t="s">
        <v>10</v>
      </c>
      <c r="E25" s="4" t="b">
        <v>0</v>
      </c>
      <c r="F25" s="37">
        <v>1</v>
      </c>
      <c r="G25" s="37">
        <v>1</v>
      </c>
      <c r="H25" s="34">
        <v>1</v>
      </c>
      <c r="I25" s="36">
        <v>282.07</v>
      </c>
    </row>
    <row r="26" spans="1:9" hidden="1" x14ac:dyDescent="0.25">
      <c r="A26" s="6" t="s">
        <v>319</v>
      </c>
      <c r="B26" s="5">
        <v>2021</v>
      </c>
      <c r="C26" s="5">
        <v>4</v>
      </c>
      <c r="D26" s="6" t="s">
        <v>10</v>
      </c>
      <c r="E26" s="4" t="b">
        <v>0</v>
      </c>
      <c r="F26" s="37">
        <v>3809418.24</v>
      </c>
      <c r="G26" s="37">
        <v>5039971.96</v>
      </c>
      <c r="H26" s="34">
        <v>1.323</v>
      </c>
      <c r="I26" s="36">
        <v>2387.0700000000002</v>
      </c>
    </row>
    <row r="27" spans="1:9" hidden="1" x14ac:dyDescent="0.25">
      <c r="A27" s="6" t="s">
        <v>318</v>
      </c>
      <c r="B27" s="5">
        <v>2021</v>
      </c>
      <c r="C27" s="5">
        <v>4</v>
      </c>
      <c r="D27" s="6" t="s">
        <v>10</v>
      </c>
      <c r="E27" s="4" t="b">
        <v>0</v>
      </c>
      <c r="F27" s="37">
        <v>3759576.82</v>
      </c>
      <c r="G27" s="37">
        <v>3927990.93</v>
      </c>
      <c r="H27" s="34">
        <v>1.0449999999999999</v>
      </c>
      <c r="I27" s="36">
        <v>1159.3900000000001</v>
      </c>
    </row>
    <row r="28" spans="1:9" hidden="1" x14ac:dyDescent="0.25">
      <c r="A28" s="6" t="s">
        <v>317</v>
      </c>
      <c r="B28" s="5">
        <v>2021</v>
      </c>
      <c r="C28" s="5">
        <v>4</v>
      </c>
      <c r="D28" s="6" t="s">
        <v>10</v>
      </c>
      <c r="E28" s="4" t="b">
        <v>0</v>
      </c>
      <c r="F28" s="37">
        <v>2257954.31</v>
      </c>
      <c r="G28" s="37">
        <v>3602445.27</v>
      </c>
      <c r="H28" s="34">
        <v>1.595</v>
      </c>
      <c r="I28" s="36">
        <v>1193.53</v>
      </c>
    </row>
    <row r="29" spans="1:9" x14ac:dyDescent="0.25">
      <c r="A29" s="6" t="s">
        <v>169</v>
      </c>
      <c r="B29" s="5">
        <v>2021</v>
      </c>
      <c r="C29" s="5">
        <v>4</v>
      </c>
      <c r="D29" s="6" t="s">
        <v>10</v>
      </c>
      <c r="E29" s="4" t="b">
        <v>0</v>
      </c>
      <c r="F29" s="37">
        <v>480</v>
      </c>
      <c r="G29" s="37">
        <v>525</v>
      </c>
      <c r="H29" s="34">
        <v>1.0940000000000001</v>
      </c>
      <c r="I29" s="36">
        <v>846.21</v>
      </c>
    </row>
    <row r="30" spans="1:9" hidden="1" x14ac:dyDescent="0.25">
      <c r="A30" s="6" t="s">
        <v>315</v>
      </c>
      <c r="B30" s="5">
        <v>2021</v>
      </c>
      <c r="C30" s="5">
        <v>5</v>
      </c>
      <c r="D30" s="6" t="s">
        <v>12</v>
      </c>
      <c r="E30" s="4" t="b">
        <v>0</v>
      </c>
      <c r="F30" s="37">
        <v>150</v>
      </c>
      <c r="G30" s="37">
        <v>0</v>
      </c>
      <c r="H30" s="34">
        <v>0</v>
      </c>
      <c r="I30" s="36">
        <v>0</v>
      </c>
    </row>
    <row r="31" spans="1:9" hidden="1" x14ac:dyDescent="0.25">
      <c r="A31" s="6" t="s">
        <v>314</v>
      </c>
      <c r="B31" s="5">
        <v>2021</v>
      </c>
      <c r="C31" s="5">
        <v>5</v>
      </c>
      <c r="D31" s="6" t="s">
        <v>12</v>
      </c>
      <c r="E31" s="4" t="b">
        <v>0</v>
      </c>
      <c r="F31" s="37">
        <v>448</v>
      </c>
      <c r="G31" s="37">
        <v>258</v>
      </c>
      <c r="H31" s="34">
        <v>0.57599999999999996</v>
      </c>
      <c r="I31" s="36">
        <v>0</v>
      </c>
    </row>
    <row r="32" spans="1:9" hidden="1" x14ac:dyDescent="0.25">
      <c r="A32" s="6" t="s">
        <v>313</v>
      </c>
      <c r="B32" s="5">
        <v>2021</v>
      </c>
      <c r="C32" s="5">
        <v>5</v>
      </c>
      <c r="D32" s="6" t="s">
        <v>12</v>
      </c>
      <c r="E32" s="4" t="b">
        <v>0</v>
      </c>
      <c r="F32" s="37">
        <v>555</v>
      </c>
      <c r="G32" s="37">
        <v>181</v>
      </c>
      <c r="H32" s="34">
        <v>0.32600000000000001</v>
      </c>
      <c r="I32" s="36">
        <v>0</v>
      </c>
    </row>
    <row r="33" spans="1:9" hidden="1" x14ac:dyDescent="0.25">
      <c r="A33" s="6" t="s">
        <v>319</v>
      </c>
      <c r="B33" s="5">
        <v>2021</v>
      </c>
      <c r="C33" s="5">
        <v>5</v>
      </c>
      <c r="D33" s="6" t="s">
        <v>12</v>
      </c>
      <c r="E33" s="4" t="b">
        <v>0</v>
      </c>
      <c r="F33" s="37">
        <v>3809418.24</v>
      </c>
      <c r="G33" s="37">
        <v>308482.71999999997</v>
      </c>
      <c r="H33" s="34">
        <v>8.1000000000000003E-2</v>
      </c>
      <c r="I33" s="36">
        <v>0</v>
      </c>
    </row>
    <row r="34" spans="1:9" hidden="1" x14ac:dyDescent="0.25">
      <c r="A34" s="6" t="s">
        <v>318</v>
      </c>
      <c r="B34" s="5">
        <v>2021</v>
      </c>
      <c r="C34" s="5">
        <v>5</v>
      </c>
      <c r="D34" s="6" t="s">
        <v>12</v>
      </c>
      <c r="E34" s="4" t="b">
        <v>0</v>
      </c>
      <c r="F34" s="37">
        <v>3866813.52</v>
      </c>
      <c r="G34" s="37">
        <v>699688.31</v>
      </c>
      <c r="H34" s="34">
        <v>0.18099999999999999</v>
      </c>
      <c r="I34" s="36">
        <v>0</v>
      </c>
    </row>
    <row r="35" spans="1:9" hidden="1" x14ac:dyDescent="0.25">
      <c r="A35" s="6" t="s">
        <v>317</v>
      </c>
      <c r="B35" s="5">
        <v>2021</v>
      </c>
      <c r="C35" s="5">
        <v>5</v>
      </c>
      <c r="D35" s="6" t="s">
        <v>12</v>
      </c>
      <c r="E35" s="4" t="b">
        <v>0</v>
      </c>
      <c r="F35" s="37">
        <v>2257954.31</v>
      </c>
      <c r="G35" s="37">
        <v>95621.48</v>
      </c>
      <c r="H35" s="34">
        <v>4.2000000000000003E-2</v>
      </c>
      <c r="I35" s="36">
        <v>0</v>
      </c>
    </row>
    <row r="36" spans="1:9" hidden="1" x14ac:dyDescent="0.25">
      <c r="A36" s="6" t="s">
        <v>315</v>
      </c>
      <c r="B36" s="5">
        <v>2021</v>
      </c>
      <c r="C36" s="5">
        <v>5</v>
      </c>
      <c r="D36" s="6" t="s">
        <v>17</v>
      </c>
      <c r="E36" s="4" t="b">
        <v>0</v>
      </c>
      <c r="F36" s="37">
        <v>225</v>
      </c>
      <c r="G36" s="37">
        <v>146</v>
      </c>
      <c r="H36" s="34">
        <v>0.64900000000000002</v>
      </c>
      <c r="I36" s="36">
        <v>0</v>
      </c>
    </row>
    <row r="37" spans="1:9" hidden="1" x14ac:dyDescent="0.25">
      <c r="A37" s="6" t="s">
        <v>314</v>
      </c>
      <c r="B37" s="5">
        <v>2021</v>
      </c>
      <c r="C37" s="5">
        <v>5</v>
      </c>
      <c r="D37" s="6" t="s">
        <v>17</v>
      </c>
      <c r="E37" s="4" t="b">
        <v>0</v>
      </c>
      <c r="F37" s="37">
        <v>560</v>
      </c>
      <c r="G37" s="37">
        <v>86</v>
      </c>
      <c r="H37" s="34">
        <v>0.154</v>
      </c>
      <c r="I37" s="36">
        <v>0</v>
      </c>
    </row>
    <row r="38" spans="1:9" hidden="1" x14ac:dyDescent="0.25">
      <c r="A38" s="6" t="s">
        <v>313</v>
      </c>
      <c r="B38" s="5">
        <v>2021</v>
      </c>
      <c r="C38" s="5">
        <v>5</v>
      </c>
      <c r="D38" s="6" t="s">
        <v>17</v>
      </c>
      <c r="E38" s="4" t="b">
        <v>0</v>
      </c>
      <c r="F38" s="37">
        <v>420</v>
      </c>
      <c r="G38" s="37">
        <v>53</v>
      </c>
      <c r="H38" s="34">
        <v>0.126</v>
      </c>
      <c r="I38" s="36">
        <v>0</v>
      </c>
    </row>
    <row r="39" spans="1:9" hidden="1" x14ac:dyDescent="0.25">
      <c r="A39" s="6" t="s">
        <v>319</v>
      </c>
      <c r="B39" s="5">
        <v>2021</v>
      </c>
      <c r="C39" s="5">
        <v>5</v>
      </c>
      <c r="D39" s="6" t="s">
        <v>17</v>
      </c>
      <c r="E39" s="4" t="b">
        <v>0</v>
      </c>
      <c r="F39" s="37">
        <v>3809418.24</v>
      </c>
      <c r="G39" s="37">
        <v>308482.71999999997</v>
      </c>
      <c r="H39" s="34">
        <v>8.1000000000000003E-2</v>
      </c>
      <c r="I39" s="36">
        <v>0</v>
      </c>
    </row>
    <row r="40" spans="1:9" hidden="1" x14ac:dyDescent="0.25">
      <c r="A40" s="6" t="s">
        <v>318</v>
      </c>
      <c r="B40" s="5">
        <v>2021</v>
      </c>
      <c r="C40" s="5">
        <v>5</v>
      </c>
      <c r="D40" s="6" t="s">
        <v>17</v>
      </c>
      <c r="E40" s="4" t="b">
        <v>0</v>
      </c>
      <c r="F40" s="37">
        <v>3866813.52</v>
      </c>
      <c r="G40" s="37">
        <v>699688.31</v>
      </c>
      <c r="H40" s="34">
        <v>0.18099999999999999</v>
      </c>
      <c r="I40" s="36">
        <v>0</v>
      </c>
    </row>
    <row r="41" spans="1:9" hidden="1" x14ac:dyDescent="0.25">
      <c r="A41" s="6" t="s">
        <v>317</v>
      </c>
      <c r="B41" s="5">
        <v>2021</v>
      </c>
      <c r="C41" s="5">
        <v>5</v>
      </c>
      <c r="D41" s="6" t="s">
        <v>17</v>
      </c>
      <c r="E41" s="4" t="b">
        <v>0</v>
      </c>
      <c r="F41" s="37">
        <v>2257954.31</v>
      </c>
      <c r="G41" s="37">
        <v>95621.48</v>
      </c>
      <c r="H41" s="34">
        <v>4.2000000000000003E-2</v>
      </c>
      <c r="I41" s="36">
        <v>0</v>
      </c>
    </row>
    <row r="42" spans="1:9" hidden="1" x14ac:dyDescent="0.25">
      <c r="A42" s="6" t="s">
        <v>315</v>
      </c>
      <c r="B42" s="5">
        <v>2021</v>
      </c>
      <c r="C42" s="5">
        <v>5</v>
      </c>
      <c r="D42" s="6" t="s">
        <v>10</v>
      </c>
      <c r="E42" s="4" t="b">
        <v>0</v>
      </c>
      <c r="F42" s="37">
        <v>375</v>
      </c>
      <c r="G42" s="37">
        <v>10</v>
      </c>
      <c r="H42" s="34">
        <v>2.7E-2</v>
      </c>
      <c r="I42" s="36">
        <v>0</v>
      </c>
    </row>
    <row r="43" spans="1:9" hidden="1" x14ac:dyDescent="0.25">
      <c r="A43" s="6" t="s">
        <v>314</v>
      </c>
      <c r="B43" s="5">
        <v>2021</v>
      </c>
      <c r="C43" s="5">
        <v>5</v>
      </c>
      <c r="D43" s="6" t="s">
        <v>10</v>
      </c>
      <c r="E43" s="4" t="b">
        <v>0</v>
      </c>
      <c r="F43" s="37">
        <v>392</v>
      </c>
      <c r="G43" s="37">
        <v>130</v>
      </c>
      <c r="H43" s="34">
        <v>0.33200000000000002</v>
      </c>
      <c r="I43" s="36">
        <v>0</v>
      </c>
    </row>
    <row r="44" spans="1:9" hidden="1" x14ac:dyDescent="0.25">
      <c r="A44" s="6" t="s">
        <v>313</v>
      </c>
      <c r="B44" s="5">
        <v>2021</v>
      </c>
      <c r="C44" s="5">
        <v>5</v>
      </c>
      <c r="D44" s="6" t="s">
        <v>10</v>
      </c>
      <c r="E44" s="4" t="b">
        <v>0</v>
      </c>
      <c r="F44" s="37">
        <v>525</v>
      </c>
      <c r="G44" s="37">
        <v>152</v>
      </c>
      <c r="H44" s="34">
        <v>0.28999999999999998</v>
      </c>
      <c r="I44" s="36">
        <v>0</v>
      </c>
    </row>
    <row r="45" spans="1:9" hidden="1" x14ac:dyDescent="0.25">
      <c r="A45" s="6" t="s">
        <v>319</v>
      </c>
      <c r="B45" s="5">
        <v>2021</v>
      </c>
      <c r="C45" s="5">
        <v>5</v>
      </c>
      <c r="D45" s="6" t="s">
        <v>10</v>
      </c>
      <c r="E45" s="4" t="b">
        <v>0</v>
      </c>
      <c r="F45" s="37">
        <v>3809418.24</v>
      </c>
      <c r="G45" s="37">
        <v>308482.71999999997</v>
      </c>
      <c r="H45" s="34">
        <v>8.1000000000000003E-2</v>
      </c>
      <c r="I45" s="36">
        <v>0</v>
      </c>
    </row>
    <row r="46" spans="1:9" hidden="1" x14ac:dyDescent="0.25">
      <c r="A46" s="6" t="s">
        <v>318</v>
      </c>
      <c r="B46" s="5">
        <v>2021</v>
      </c>
      <c r="C46" s="5">
        <v>5</v>
      </c>
      <c r="D46" s="6" t="s">
        <v>10</v>
      </c>
      <c r="E46" s="4" t="b">
        <v>0</v>
      </c>
      <c r="F46" s="37">
        <v>3866813.52</v>
      </c>
      <c r="G46" s="37">
        <v>699688.31</v>
      </c>
      <c r="H46" s="34">
        <v>0.18099999999999999</v>
      </c>
      <c r="I46" s="36">
        <v>0</v>
      </c>
    </row>
    <row r="47" spans="1:9" hidden="1" x14ac:dyDescent="0.25">
      <c r="A47" s="6" t="s">
        <v>317</v>
      </c>
      <c r="B47" s="5">
        <v>2021</v>
      </c>
      <c r="C47" s="5">
        <v>5</v>
      </c>
      <c r="D47" s="6" t="s">
        <v>10</v>
      </c>
      <c r="E47" s="4" t="b">
        <v>0</v>
      </c>
      <c r="F47" s="37">
        <v>2257954.31</v>
      </c>
      <c r="G47" s="37">
        <v>95621.48</v>
      </c>
      <c r="H47" s="34">
        <v>4.2000000000000003E-2</v>
      </c>
      <c r="I47" s="36">
        <v>0</v>
      </c>
    </row>
    <row r="48" spans="1:9" hidden="1" x14ac:dyDescent="0.25">
      <c r="A48" s="6" t="s">
        <v>315</v>
      </c>
      <c r="B48" s="5">
        <v>2021</v>
      </c>
      <c r="C48" s="5">
        <v>6</v>
      </c>
      <c r="D48" s="6" t="s">
        <v>12</v>
      </c>
      <c r="E48" s="4" t="b">
        <v>0</v>
      </c>
      <c r="F48" s="37">
        <v>150</v>
      </c>
      <c r="G48" s="37">
        <v>0</v>
      </c>
      <c r="H48" s="34">
        <v>0</v>
      </c>
      <c r="I48" s="36">
        <v>0</v>
      </c>
    </row>
    <row r="49" spans="1:9" hidden="1" x14ac:dyDescent="0.25">
      <c r="A49" s="6" t="s">
        <v>314</v>
      </c>
      <c r="B49" s="5">
        <v>2021</v>
      </c>
      <c r="C49" s="5">
        <v>6</v>
      </c>
      <c r="D49" s="6" t="s">
        <v>12</v>
      </c>
      <c r="E49" s="4" t="b">
        <v>0</v>
      </c>
      <c r="F49" s="37">
        <v>413.12</v>
      </c>
      <c r="G49" s="37">
        <v>0</v>
      </c>
      <c r="H49" s="34">
        <v>0</v>
      </c>
      <c r="I49" s="36">
        <v>0</v>
      </c>
    </row>
    <row r="50" spans="1:9" hidden="1" x14ac:dyDescent="0.25">
      <c r="A50" s="6" t="s">
        <v>313</v>
      </c>
      <c r="B50" s="5">
        <v>2021</v>
      </c>
      <c r="C50" s="5">
        <v>6</v>
      </c>
      <c r="D50" s="6" t="s">
        <v>12</v>
      </c>
      <c r="E50" s="4" t="b">
        <v>0</v>
      </c>
      <c r="F50" s="37">
        <v>555</v>
      </c>
      <c r="G50" s="37">
        <v>0</v>
      </c>
      <c r="H50" s="34">
        <v>0</v>
      </c>
      <c r="I50" s="36">
        <v>0</v>
      </c>
    </row>
    <row r="51" spans="1:9" hidden="1" x14ac:dyDescent="0.25">
      <c r="A51" s="6" t="s">
        <v>319</v>
      </c>
      <c r="B51" s="5">
        <v>2021</v>
      </c>
      <c r="C51" s="5">
        <v>6</v>
      </c>
      <c r="D51" s="6" t="s">
        <v>12</v>
      </c>
      <c r="E51" s="4" t="b">
        <v>0</v>
      </c>
      <c r="F51" s="37">
        <v>3809418.24</v>
      </c>
      <c r="G51" s="37">
        <v>0</v>
      </c>
      <c r="H51" s="34">
        <v>0</v>
      </c>
      <c r="I51" s="36">
        <v>0</v>
      </c>
    </row>
    <row r="52" spans="1:9" hidden="1" x14ac:dyDescent="0.25">
      <c r="A52" s="6" t="s">
        <v>318</v>
      </c>
      <c r="B52" s="5">
        <v>2021</v>
      </c>
      <c r="C52" s="5">
        <v>6</v>
      </c>
      <c r="D52" s="6" t="s">
        <v>12</v>
      </c>
      <c r="E52" s="4" t="b">
        <v>0</v>
      </c>
      <c r="F52" s="37">
        <v>3790857.41</v>
      </c>
      <c r="G52" s="37">
        <v>0</v>
      </c>
      <c r="H52" s="34">
        <v>0</v>
      </c>
      <c r="I52" s="36">
        <v>0</v>
      </c>
    </row>
    <row r="53" spans="1:9" hidden="1" x14ac:dyDescent="0.25">
      <c r="A53" s="6" t="s">
        <v>317</v>
      </c>
      <c r="B53" s="5">
        <v>2021</v>
      </c>
      <c r="C53" s="5">
        <v>6</v>
      </c>
      <c r="D53" s="6" t="s">
        <v>12</v>
      </c>
      <c r="E53" s="4" t="b">
        <v>0</v>
      </c>
      <c r="F53" s="37">
        <v>2495633.7200000002</v>
      </c>
      <c r="G53" s="37">
        <v>0</v>
      </c>
      <c r="H53" s="34">
        <v>0</v>
      </c>
      <c r="I53" s="36">
        <v>0</v>
      </c>
    </row>
    <row r="54" spans="1:9" hidden="1" x14ac:dyDescent="0.25">
      <c r="A54" s="6" t="s">
        <v>315</v>
      </c>
      <c r="B54" s="5">
        <v>2021</v>
      </c>
      <c r="C54" s="5">
        <v>6</v>
      </c>
      <c r="D54" s="6" t="s">
        <v>17</v>
      </c>
      <c r="E54" s="4" t="b">
        <v>0</v>
      </c>
      <c r="F54" s="37">
        <v>225</v>
      </c>
      <c r="G54" s="37">
        <v>0</v>
      </c>
      <c r="H54" s="34">
        <v>0</v>
      </c>
      <c r="I54" s="36">
        <v>0</v>
      </c>
    </row>
    <row r="55" spans="1:9" hidden="1" x14ac:dyDescent="0.25">
      <c r="A55" s="6" t="s">
        <v>314</v>
      </c>
      <c r="B55" s="5">
        <v>2021</v>
      </c>
      <c r="C55" s="5">
        <v>6</v>
      </c>
      <c r="D55" s="6" t="s">
        <v>17</v>
      </c>
      <c r="E55" s="4" t="b">
        <v>0</v>
      </c>
      <c r="F55" s="37">
        <v>516.4</v>
      </c>
      <c r="G55" s="37">
        <v>0</v>
      </c>
      <c r="H55" s="34">
        <v>0</v>
      </c>
      <c r="I55" s="36">
        <v>0</v>
      </c>
    </row>
    <row r="56" spans="1:9" hidden="1" x14ac:dyDescent="0.25">
      <c r="A56" s="6" t="s">
        <v>313</v>
      </c>
      <c r="B56" s="5">
        <v>2021</v>
      </c>
      <c r="C56" s="5">
        <v>6</v>
      </c>
      <c r="D56" s="6" t="s">
        <v>17</v>
      </c>
      <c r="E56" s="4" t="b">
        <v>0</v>
      </c>
      <c r="F56" s="37">
        <v>420</v>
      </c>
      <c r="G56" s="37">
        <v>0</v>
      </c>
      <c r="H56" s="34">
        <v>0</v>
      </c>
      <c r="I56" s="36">
        <v>0</v>
      </c>
    </row>
    <row r="57" spans="1:9" hidden="1" x14ac:dyDescent="0.25">
      <c r="A57" s="6" t="s">
        <v>319</v>
      </c>
      <c r="B57" s="5">
        <v>2021</v>
      </c>
      <c r="C57" s="5">
        <v>6</v>
      </c>
      <c r="D57" s="6" t="s">
        <v>17</v>
      </c>
      <c r="E57" s="4" t="b">
        <v>0</v>
      </c>
      <c r="F57" s="37">
        <v>3809418.24</v>
      </c>
      <c r="G57" s="37">
        <v>0</v>
      </c>
      <c r="H57" s="34">
        <v>0</v>
      </c>
      <c r="I57" s="36">
        <v>0</v>
      </c>
    </row>
    <row r="58" spans="1:9" hidden="1" x14ac:dyDescent="0.25">
      <c r="A58" s="6" t="s">
        <v>318</v>
      </c>
      <c r="B58" s="5">
        <v>2021</v>
      </c>
      <c r="C58" s="5">
        <v>6</v>
      </c>
      <c r="D58" s="6" t="s">
        <v>17</v>
      </c>
      <c r="E58" s="4" t="b">
        <v>0</v>
      </c>
      <c r="F58" s="37">
        <v>3790857.41</v>
      </c>
      <c r="G58" s="37">
        <v>0</v>
      </c>
      <c r="H58" s="34">
        <v>0</v>
      </c>
      <c r="I58" s="36">
        <v>0</v>
      </c>
    </row>
    <row r="59" spans="1:9" hidden="1" x14ac:dyDescent="0.25">
      <c r="A59" s="6" t="s">
        <v>317</v>
      </c>
      <c r="B59" s="5">
        <v>2021</v>
      </c>
      <c r="C59" s="5">
        <v>6</v>
      </c>
      <c r="D59" s="6" t="s">
        <v>17</v>
      </c>
      <c r="E59" s="4" t="b">
        <v>0</v>
      </c>
      <c r="F59" s="37">
        <v>2495633.7200000002</v>
      </c>
      <c r="G59" s="37">
        <v>0</v>
      </c>
      <c r="H59" s="34">
        <v>0</v>
      </c>
      <c r="I59" s="36">
        <v>0</v>
      </c>
    </row>
    <row r="60" spans="1:9" hidden="1" x14ac:dyDescent="0.25">
      <c r="A60" s="6" t="s">
        <v>315</v>
      </c>
      <c r="B60" s="5">
        <v>2021</v>
      </c>
      <c r="C60" s="5">
        <v>6</v>
      </c>
      <c r="D60" s="6" t="s">
        <v>10</v>
      </c>
      <c r="E60" s="4" t="b">
        <v>0</v>
      </c>
      <c r="F60" s="37">
        <v>375</v>
      </c>
      <c r="G60" s="37">
        <v>0</v>
      </c>
      <c r="H60" s="34">
        <v>0</v>
      </c>
      <c r="I60" s="36">
        <v>0</v>
      </c>
    </row>
    <row r="61" spans="1:9" hidden="1" x14ac:dyDescent="0.25">
      <c r="A61" s="6" t="s">
        <v>314</v>
      </c>
      <c r="B61" s="5">
        <v>2021</v>
      </c>
      <c r="C61" s="5">
        <v>6</v>
      </c>
      <c r="D61" s="6" t="s">
        <v>10</v>
      </c>
      <c r="E61" s="4" t="b">
        <v>0</v>
      </c>
      <c r="F61" s="37">
        <v>361.48</v>
      </c>
      <c r="G61" s="37">
        <v>0</v>
      </c>
      <c r="H61" s="34">
        <v>0</v>
      </c>
      <c r="I61" s="36">
        <v>0</v>
      </c>
    </row>
    <row r="62" spans="1:9" hidden="1" x14ac:dyDescent="0.25">
      <c r="A62" s="6" t="s">
        <v>313</v>
      </c>
      <c r="B62" s="5">
        <v>2021</v>
      </c>
      <c r="C62" s="5">
        <v>6</v>
      </c>
      <c r="D62" s="6" t="s">
        <v>10</v>
      </c>
      <c r="E62" s="4" t="b">
        <v>0</v>
      </c>
      <c r="F62" s="37">
        <v>525</v>
      </c>
      <c r="G62" s="37">
        <v>0</v>
      </c>
      <c r="H62" s="34">
        <v>0</v>
      </c>
      <c r="I62" s="36">
        <v>0</v>
      </c>
    </row>
    <row r="63" spans="1:9" hidden="1" x14ac:dyDescent="0.25">
      <c r="A63" s="6" t="s">
        <v>319</v>
      </c>
      <c r="B63" s="5">
        <v>2021</v>
      </c>
      <c r="C63" s="5">
        <v>6</v>
      </c>
      <c r="D63" s="6" t="s">
        <v>10</v>
      </c>
      <c r="E63" s="4" t="b">
        <v>0</v>
      </c>
      <c r="F63" s="37">
        <v>3809418.24</v>
      </c>
      <c r="G63" s="37">
        <v>0</v>
      </c>
      <c r="H63" s="34">
        <v>0</v>
      </c>
      <c r="I63" s="36">
        <v>0</v>
      </c>
    </row>
    <row r="64" spans="1:9" hidden="1" x14ac:dyDescent="0.25">
      <c r="A64" s="6" t="s">
        <v>318</v>
      </c>
      <c r="B64" s="5">
        <v>2021</v>
      </c>
      <c r="C64" s="5">
        <v>6</v>
      </c>
      <c r="D64" s="6" t="s">
        <v>10</v>
      </c>
      <c r="E64" s="4" t="b">
        <v>0</v>
      </c>
      <c r="F64" s="37">
        <v>3790857.41</v>
      </c>
      <c r="G64" s="37">
        <v>0</v>
      </c>
      <c r="H64" s="34">
        <v>0</v>
      </c>
      <c r="I64" s="36">
        <v>0</v>
      </c>
    </row>
    <row r="65" spans="1:9" hidden="1" x14ac:dyDescent="0.25">
      <c r="A65" s="6" t="s">
        <v>317</v>
      </c>
      <c r="B65" s="5">
        <v>2021</v>
      </c>
      <c r="C65" s="5">
        <v>6</v>
      </c>
      <c r="D65" s="6" t="s">
        <v>10</v>
      </c>
      <c r="E65" s="4" t="b">
        <v>0</v>
      </c>
      <c r="F65" s="37">
        <v>2495633.7200000002</v>
      </c>
      <c r="G65" s="37">
        <v>0</v>
      </c>
      <c r="H65" s="34">
        <v>0</v>
      </c>
      <c r="I65" s="36">
        <v>0</v>
      </c>
    </row>
  </sheetData>
  <conditionalFormatting sqref="E6:E65">
    <cfRule type="cellIs" dxfId="225" priority="4" operator="equal">
      <formula>TRUE</formula>
    </cfRule>
    <cfRule type="cellIs" dxfId="224" priority="5" operator="equal">
      <formula>FALSE</formula>
    </cfRule>
  </conditionalFormatting>
  <conditionalFormatting sqref="H6:H65">
    <cfRule type="cellIs" dxfId="223" priority="1" operator="greaterThanOrEqual">
      <formula>1</formula>
    </cfRule>
    <cfRule type="cellIs" dxfId="222" priority="2" operator="greaterThanOrEqual">
      <formula>0.795</formula>
    </cfRule>
    <cfRule type="cellIs" dxfId="221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379"/>
  <sheetViews>
    <sheetView showGridLines="0" workbookViewId="0">
      <pane ySplit="5" topLeftCell="A6" activePane="bottomLeft" state="frozen"/>
      <selection activeCell="C5" sqref="C5"/>
      <selection pane="bottomLeft" activeCell="E53" sqref="E53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306</v>
      </c>
    </row>
    <row r="5" spans="1:26" x14ac:dyDescent="0.25">
      <c r="A5" s="4" t="s">
        <v>301</v>
      </c>
      <c r="B5" s="5" t="s">
        <v>0</v>
      </c>
      <c r="C5" s="5" t="s">
        <v>1</v>
      </c>
      <c r="D5" s="4" t="s">
        <v>4</v>
      </c>
      <c r="E5" s="5" t="s">
        <v>302</v>
      </c>
      <c r="F5" s="5" t="s">
        <v>303</v>
      </c>
      <c r="G5" s="5" t="s">
        <v>308</v>
      </c>
      <c r="H5" s="38" t="s">
        <v>158</v>
      </c>
      <c r="I5" s="5" t="s">
        <v>304</v>
      </c>
      <c r="Z5" s="4"/>
    </row>
    <row r="6" spans="1:26" hidden="1" x14ac:dyDescent="0.25">
      <c r="A6" s="39" t="s">
        <v>314</v>
      </c>
      <c r="B6" s="5">
        <v>2021</v>
      </c>
      <c r="C6" s="5">
        <v>4</v>
      </c>
      <c r="D6" s="39" t="s">
        <v>9</v>
      </c>
      <c r="E6" s="4" t="b">
        <v>0</v>
      </c>
      <c r="F6" s="37">
        <v>72</v>
      </c>
      <c r="G6" s="37">
        <v>41</v>
      </c>
      <c r="H6" s="34">
        <v>0.56899999999999995</v>
      </c>
      <c r="I6" s="36">
        <v>0</v>
      </c>
      <c r="Z6" s="4"/>
    </row>
    <row r="7" spans="1:26" hidden="1" x14ac:dyDescent="0.25">
      <c r="A7" s="39" t="s">
        <v>313</v>
      </c>
      <c r="B7" s="5">
        <v>2021</v>
      </c>
      <c r="C7" s="5">
        <v>4</v>
      </c>
      <c r="D7" s="39" t="s">
        <v>9</v>
      </c>
      <c r="E7" s="4" t="b">
        <v>0</v>
      </c>
      <c r="F7" s="37">
        <v>150</v>
      </c>
      <c r="G7" s="37">
        <v>137</v>
      </c>
      <c r="H7" s="34">
        <v>0.91300000000000003</v>
      </c>
      <c r="I7" s="36">
        <v>386.28</v>
      </c>
      <c r="Z7" s="4"/>
    </row>
    <row r="8" spans="1:26" hidden="1" x14ac:dyDescent="0.25">
      <c r="A8" s="39" t="s">
        <v>467</v>
      </c>
      <c r="B8" s="5">
        <v>2021</v>
      </c>
      <c r="C8" s="5">
        <v>4</v>
      </c>
      <c r="D8" s="39" t="s">
        <v>9</v>
      </c>
      <c r="E8" s="4" t="b">
        <v>0</v>
      </c>
      <c r="F8" s="37">
        <v>1</v>
      </c>
      <c r="G8" s="37">
        <v>1</v>
      </c>
      <c r="H8" s="34">
        <v>1</v>
      </c>
      <c r="I8" s="36">
        <v>188.05</v>
      </c>
      <c r="Z8" s="4"/>
    </row>
    <row r="9" spans="1:26" hidden="1" x14ac:dyDescent="0.25">
      <c r="A9" s="39" t="s">
        <v>319</v>
      </c>
      <c r="B9" s="5">
        <v>2021</v>
      </c>
      <c r="C9" s="5">
        <v>4</v>
      </c>
      <c r="D9" s="39" t="s">
        <v>9</v>
      </c>
      <c r="E9" s="4" t="b">
        <v>0</v>
      </c>
      <c r="F9" s="37">
        <v>3809418.24</v>
      </c>
      <c r="G9" s="37">
        <v>5039971.96</v>
      </c>
      <c r="H9" s="34">
        <v>1.323</v>
      </c>
      <c r="I9" s="36">
        <v>1569.3</v>
      </c>
      <c r="Z9" s="4"/>
    </row>
    <row r="10" spans="1:26" hidden="1" x14ac:dyDescent="0.25">
      <c r="A10" s="39" t="s">
        <v>318</v>
      </c>
      <c r="B10" s="5">
        <v>2021</v>
      </c>
      <c r="C10" s="5">
        <v>4</v>
      </c>
      <c r="D10" s="39" t="s">
        <v>9</v>
      </c>
      <c r="E10" s="4" t="b">
        <v>0</v>
      </c>
      <c r="F10" s="37">
        <v>3759576.82</v>
      </c>
      <c r="G10" s="37">
        <v>3927990.93</v>
      </c>
      <c r="H10" s="34">
        <v>1.0449999999999999</v>
      </c>
      <c r="I10" s="36">
        <v>773.07</v>
      </c>
      <c r="Z10" s="4"/>
    </row>
    <row r="11" spans="1:26" hidden="1" x14ac:dyDescent="0.25">
      <c r="A11" s="39" t="s">
        <v>317</v>
      </c>
      <c r="B11" s="5">
        <v>2021</v>
      </c>
      <c r="C11" s="5">
        <v>4</v>
      </c>
      <c r="D11" s="39" t="s">
        <v>9</v>
      </c>
      <c r="E11" s="4" t="b">
        <v>0</v>
      </c>
      <c r="F11" s="37">
        <v>2257954.31</v>
      </c>
      <c r="G11" s="37">
        <v>3602445.27</v>
      </c>
      <c r="H11" s="34">
        <v>1.595</v>
      </c>
      <c r="I11" s="36">
        <v>784.65</v>
      </c>
      <c r="Z11" s="4"/>
    </row>
    <row r="12" spans="1:26" x14ac:dyDescent="0.25">
      <c r="A12" s="39" t="s">
        <v>169</v>
      </c>
      <c r="B12" s="5">
        <v>2021</v>
      </c>
      <c r="C12" s="5">
        <v>4</v>
      </c>
      <c r="D12" s="39" t="s">
        <v>9</v>
      </c>
      <c r="E12" s="4" t="b">
        <v>0</v>
      </c>
      <c r="F12" s="37">
        <v>72</v>
      </c>
      <c r="G12" s="37">
        <v>89</v>
      </c>
      <c r="H12" s="34">
        <v>1.236</v>
      </c>
      <c r="I12" s="36">
        <v>564.12</v>
      </c>
      <c r="Z12" s="4"/>
    </row>
    <row r="13" spans="1:26" hidden="1" x14ac:dyDescent="0.25">
      <c r="A13" s="39" t="s">
        <v>314</v>
      </c>
      <c r="B13" s="5">
        <v>2021</v>
      </c>
      <c r="C13" s="5">
        <v>4</v>
      </c>
      <c r="D13" s="39" t="s">
        <v>11</v>
      </c>
      <c r="E13" s="4" t="b">
        <v>0</v>
      </c>
      <c r="F13" s="37">
        <v>96</v>
      </c>
      <c r="G13" s="37">
        <v>220</v>
      </c>
      <c r="H13" s="34">
        <v>2.2919999999999998</v>
      </c>
      <c r="I13" s="36">
        <v>1176.98</v>
      </c>
      <c r="Z13" s="4"/>
    </row>
    <row r="14" spans="1:26" hidden="1" x14ac:dyDescent="0.25">
      <c r="A14" s="39" t="s">
        <v>313</v>
      </c>
      <c r="B14" s="5">
        <v>2021</v>
      </c>
      <c r="C14" s="5">
        <v>4</v>
      </c>
      <c r="D14" s="39" t="s">
        <v>11</v>
      </c>
      <c r="E14" s="4" t="b">
        <v>0</v>
      </c>
      <c r="F14" s="37">
        <v>195</v>
      </c>
      <c r="G14" s="37">
        <v>310</v>
      </c>
      <c r="H14" s="34">
        <v>1.59</v>
      </c>
      <c r="I14" s="36">
        <v>1176.98</v>
      </c>
      <c r="Z14" s="4"/>
    </row>
    <row r="15" spans="1:26" hidden="1" x14ac:dyDescent="0.25">
      <c r="A15" s="39" t="s">
        <v>467</v>
      </c>
      <c r="B15" s="5">
        <v>2021</v>
      </c>
      <c r="C15" s="5">
        <v>4</v>
      </c>
      <c r="D15" s="39" t="s">
        <v>11</v>
      </c>
      <c r="E15" s="4" t="b">
        <v>0</v>
      </c>
      <c r="F15" s="37">
        <v>1</v>
      </c>
      <c r="G15" s="37">
        <v>1</v>
      </c>
      <c r="H15" s="34">
        <v>1</v>
      </c>
      <c r="I15" s="36">
        <v>188.05</v>
      </c>
      <c r="Z15" s="4"/>
    </row>
    <row r="16" spans="1:26" hidden="1" x14ac:dyDescent="0.25">
      <c r="A16" s="39" t="s">
        <v>319</v>
      </c>
      <c r="B16" s="5">
        <v>2021</v>
      </c>
      <c r="C16" s="5">
        <v>4</v>
      </c>
      <c r="D16" s="39" t="s">
        <v>11</v>
      </c>
      <c r="E16" s="4" t="b">
        <v>0</v>
      </c>
      <c r="F16" s="37">
        <v>3809418.24</v>
      </c>
      <c r="G16" s="37">
        <v>5039971.96</v>
      </c>
      <c r="H16" s="34">
        <v>1.323</v>
      </c>
      <c r="I16" s="36">
        <v>1569.3</v>
      </c>
      <c r="Z16" s="4"/>
    </row>
    <row r="17" spans="1:26" hidden="1" x14ac:dyDescent="0.25">
      <c r="A17" s="39" t="s">
        <v>318</v>
      </c>
      <c r="B17" s="5">
        <v>2021</v>
      </c>
      <c r="C17" s="5">
        <v>4</v>
      </c>
      <c r="D17" s="39" t="s">
        <v>11</v>
      </c>
      <c r="E17" s="4" t="b">
        <v>0</v>
      </c>
      <c r="F17" s="37">
        <v>3759576.82</v>
      </c>
      <c r="G17" s="37">
        <v>3927990.93</v>
      </c>
      <c r="H17" s="34">
        <v>1.0449999999999999</v>
      </c>
      <c r="I17" s="36">
        <v>773.07</v>
      </c>
      <c r="Z17" s="4"/>
    </row>
    <row r="18" spans="1:26" hidden="1" x14ac:dyDescent="0.25">
      <c r="A18" s="39" t="s">
        <v>317</v>
      </c>
      <c r="B18" s="5">
        <v>2021</v>
      </c>
      <c r="C18" s="5">
        <v>4</v>
      </c>
      <c r="D18" s="39" t="s">
        <v>11</v>
      </c>
      <c r="E18" s="4" t="b">
        <v>0</v>
      </c>
      <c r="F18" s="37">
        <v>2257954.31</v>
      </c>
      <c r="G18" s="37">
        <v>3602445.27</v>
      </c>
      <c r="H18" s="34">
        <v>1.595</v>
      </c>
      <c r="I18" s="36">
        <v>784.65</v>
      </c>
      <c r="Z18" s="4"/>
    </row>
    <row r="19" spans="1:26" x14ac:dyDescent="0.25">
      <c r="A19" s="39" t="s">
        <v>169</v>
      </c>
      <c r="B19" s="5">
        <v>2021</v>
      </c>
      <c r="C19" s="5">
        <v>4</v>
      </c>
      <c r="D19" s="39" t="s">
        <v>11</v>
      </c>
      <c r="E19" s="4" t="b">
        <v>0</v>
      </c>
      <c r="F19" s="37">
        <v>72</v>
      </c>
      <c r="G19" s="37">
        <v>122</v>
      </c>
      <c r="H19" s="34">
        <v>1.694</v>
      </c>
      <c r="I19" s="36">
        <v>564.12</v>
      </c>
      <c r="Z19" s="4"/>
    </row>
    <row r="20" spans="1:26" hidden="1" x14ac:dyDescent="0.25">
      <c r="A20" s="39" t="s">
        <v>314</v>
      </c>
      <c r="B20" s="5">
        <v>2021</v>
      </c>
      <c r="C20" s="5">
        <v>4</v>
      </c>
      <c r="D20" s="39" t="s">
        <v>13</v>
      </c>
      <c r="E20" s="4" t="b">
        <v>0</v>
      </c>
      <c r="F20" s="37">
        <v>60</v>
      </c>
      <c r="G20" s="37">
        <v>32</v>
      </c>
      <c r="H20" s="34">
        <v>0.53300000000000003</v>
      </c>
      <c r="I20" s="36">
        <v>0</v>
      </c>
      <c r="Z20" s="4"/>
    </row>
    <row r="21" spans="1:26" hidden="1" x14ac:dyDescent="0.25">
      <c r="A21" s="39" t="s">
        <v>313</v>
      </c>
      <c r="B21" s="5">
        <v>2021</v>
      </c>
      <c r="C21" s="5">
        <v>4</v>
      </c>
      <c r="D21" s="39" t="s">
        <v>13</v>
      </c>
      <c r="E21" s="4" t="b">
        <v>0</v>
      </c>
      <c r="F21" s="37">
        <v>60</v>
      </c>
      <c r="G21" s="37">
        <v>31</v>
      </c>
      <c r="H21" s="34">
        <v>0.51700000000000002</v>
      </c>
      <c r="I21" s="36">
        <v>0</v>
      </c>
      <c r="Z21" s="4"/>
    </row>
    <row r="22" spans="1:26" hidden="1" x14ac:dyDescent="0.25">
      <c r="A22" s="39" t="s">
        <v>467</v>
      </c>
      <c r="B22" s="5">
        <v>2021</v>
      </c>
      <c r="C22" s="5">
        <v>4</v>
      </c>
      <c r="D22" s="39" t="s">
        <v>13</v>
      </c>
      <c r="E22" s="4" t="b">
        <v>0</v>
      </c>
      <c r="F22" s="37">
        <v>1</v>
      </c>
      <c r="G22" s="37">
        <v>1</v>
      </c>
      <c r="H22" s="34">
        <v>1</v>
      </c>
      <c r="I22" s="36">
        <v>188.05</v>
      </c>
      <c r="Z22" s="4"/>
    </row>
    <row r="23" spans="1:26" hidden="1" x14ac:dyDescent="0.25">
      <c r="A23" s="39" t="s">
        <v>319</v>
      </c>
      <c r="B23" s="5">
        <v>2021</v>
      </c>
      <c r="C23" s="5">
        <v>4</v>
      </c>
      <c r="D23" s="39" t="s">
        <v>13</v>
      </c>
      <c r="E23" s="4" t="b">
        <v>0</v>
      </c>
      <c r="F23" s="37">
        <v>3809418.24</v>
      </c>
      <c r="G23" s="37">
        <v>5039971.96</v>
      </c>
      <c r="H23" s="34">
        <v>1.323</v>
      </c>
      <c r="I23" s="36">
        <v>1569.3</v>
      </c>
      <c r="Z23" s="4"/>
    </row>
    <row r="24" spans="1:26" hidden="1" x14ac:dyDescent="0.25">
      <c r="A24" s="39" t="s">
        <v>318</v>
      </c>
      <c r="B24" s="5">
        <v>2021</v>
      </c>
      <c r="C24" s="5">
        <v>4</v>
      </c>
      <c r="D24" s="39" t="s">
        <v>13</v>
      </c>
      <c r="E24" s="4" t="b">
        <v>0</v>
      </c>
      <c r="F24" s="37">
        <v>3759576.82</v>
      </c>
      <c r="G24" s="37">
        <v>3927990.93</v>
      </c>
      <c r="H24" s="34">
        <v>1.0449999999999999</v>
      </c>
      <c r="I24" s="36">
        <v>773.07</v>
      </c>
      <c r="Z24" s="4"/>
    </row>
    <row r="25" spans="1:26" hidden="1" x14ac:dyDescent="0.25">
      <c r="A25" s="39" t="s">
        <v>317</v>
      </c>
      <c r="B25" s="5">
        <v>2021</v>
      </c>
      <c r="C25" s="5">
        <v>4</v>
      </c>
      <c r="D25" s="39" t="s">
        <v>13</v>
      </c>
      <c r="E25" s="4" t="b">
        <v>0</v>
      </c>
      <c r="F25" s="37">
        <v>2257954.31</v>
      </c>
      <c r="G25" s="37">
        <v>3602445.27</v>
      </c>
      <c r="H25" s="34">
        <v>1.595</v>
      </c>
      <c r="I25" s="36">
        <v>784.65</v>
      </c>
      <c r="Z25" s="4"/>
    </row>
    <row r="26" spans="1:26" x14ac:dyDescent="0.25">
      <c r="A26" s="39" t="s">
        <v>169</v>
      </c>
      <c r="B26" s="5">
        <v>2021</v>
      </c>
      <c r="C26" s="5">
        <v>4</v>
      </c>
      <c r="D26" s="39" t="s">
        <v>13</v>
      </c>
      <c r="E26" s="4" t="b">
        <v>0</v>
      </c>
      <c r="F26" s="37">
        <v>72</v>
      </c>
      <c r="G26" s="37">
        <v>99</v>
      </c>
      <c r="H26" s="34">
        <v>1.375</v>
      </c>
      <c r="I26" s="36">
        <v>564.12</v>
      </c>
      <c r="Z26" s="4"/>
    </row>
    <row r="27" spans="1:26" hidden="1" x14ac:dyDescent="0.25">
      <c r="A27" s="39" t="s">
        <v>315</v>
      </c>
      <c r="B27" s="5">
        <v>2021</v>
      </c>
      <c r="C27" s="5">
        <v>4</v>
      </c>
      <c r="D27" s="39" t="s">
        <v>28</v>
      </c>
      <c r="E27" s="4" t="b">
        <v>0</v>
      </c>
      <c r="F27" s="37">
        <v>37.5</v>
      </c>
      <c r="G27" s="37">
        <v>0</v>
      </c>
      <c r="H27" s="34">
        <v>0</v>
      </c>
      <c r="I27" s="36">
        <v>0</v>
      </c>
      <c r="Z27" s="4"/>
    </row>
    <row r="28" spans="1:26" hidden="1" x14ac:dyDescent="0.25">
      <c r="A28" s="39" t="s">
        <v>467</v>
      </c>
      <c r="B28" s="5">
        <v>2021</v>
      </c>
      <c r="C28" s="5">
        <v>4</v>
      </c>
      <c r="D28" s="39" t="s">
        <v>28</v>
      </c>
      <c r="E28" s="4" t="b">
        <v>0</v>
      </c>
      <c r="F28" s="37">
        <v>1</v>
      </c>
      <c r="G28" s="37">
        <v>1</v>
      </c>
      <c r="H28" s="34">
        <v>1</v>
      </c>
      <c r="I28" s="36">
        <v>188.05</v>
      </c>
      <c r="Z28" s="4"/>
    </row>
    <row r="29" spans="1:26" hidden="1" x14ac:dyDescent="0.25">
      <c r="A29" s="39" t="s">
        <v>319</v>
      </c>
      <c r="B29" s="5">
        <v>2021</v>
      </c>
      <c r="C29" s="5">
        <v>4</v>
      </c>
      <c r="D29" s="39" t="s">
        <v>28</v>
      </c>
      <c r="E29" s="4" t="b">
        <v>0</v>
      </c>
      <c r="F29" s="37">
        <v>3809418.24</v>
      </c>
      <c r="G29" s="37">
        <v>5039971.96</v>
      </c>
      <c r="H29" s="34">
        <v>1.323</v>
      </c>
      <c r="I29" s="36">
        <v>1568.35</v>
      </c>
      <c r="Z29" s="4"/>
    </row>
    <row r="30" spans="1:26" hidden="1" x14ac:dyDescent="0.25">
      <c r="A30" s="39" t="s">
        <v>318</v>
      </c>
      <c r="B30" s="5">
        <v>2021</v>
      </c>
      <c r="C30" s="5">
        <v>4</v>
      </c>
      <c r="D30" s="39" t="s">
        <v>28</v>
      </c>
      <c r="E30" s="4" t="b">
        <v>0</v>
      </c>
      <c r="F30" s="37">
        <v>3759576.82</v>
      </c>
      <c r="G30" s="37">
        <v>3927990.93</v>
      </c>
      <c r="H30" s="34">
        <v>1.0449999999999999</v>
      </c>
      <c r="I30" s="36">
        <v>773.36</v>
      </c>
      <c r="Z30" s="4"/>
    </row>
    <row r="31" spans="1:26" hidden="1" x14ac:dyDescent="0.25">
      <c r="A31" s="39" t="s">
        <v>317</v>
      </c>
      <c r="B31" s="5">
        <v>2021</v>
      </c>
      <c r="C31" s="5">
        <v>4</v>
      </c>
      <c r="D31" s="39" t="s">
        <v>28</v>
      </c>
      <c r="E31" s="4" t="b">
        <v>0</v>
      </c>
      <c r="F31" s="37">
        <v>2257954.31</v>
      </c>
      <c r="G31" s="37">
        <v>3602445.27</v>
      </c>
      <c r="H31" s="34">
        <v>1.595</v>
      </c>
      <c r="I31" s="36">
        <v>784.17</v>
      </c>
      <c r="Z31" s="4"/>
    </row>
    <row r="32" spans="1:26" x14ac:dyDescent="0.25">
      <c r="A32" s="39" t="s">
        <v>169</v>
      </c>
      <c r="B32" s="5">
        <v>2021</v>
      </c>
      <c r="C32" s="5">
        <v>4</v>
      </c>
      <c r="D32" s="39" t="s">
        <v>28</v>
      </c>
      <c r="E32" s="4" t="b">
        <v>0</v>
      </c>
      <c r="F32" s="37">
        <v>72</v>
      </c>
      <c r="G32" s="37">
        <v>96</v>
      </c>
      <c r="H32" s="34">
        <v>1.333</v>
      </c>
      <c r="I32" s="36">
        <v>564.12</v>
      </c>
      <c r="Z32" s="4"/>
    </row>
    <row r="33" spans="1:26" hidden="1" x14ac:dyDescent="0.25">
      <c r="A33" s="39" t="s">
        <v>315</v>
      </c>
      <c r="B33" s="5">
        <v>2021</v>
      </c>
      <c r="C33" s="5">
        <v>4</v>
      </c>
      <c r="D33" s="39" t="s">
        <v>29</v>
      </c>
      <c r="E33" s="4" t="b">
        <v>0</v>
      </c>
      <c r="F33" s="37">
        <v>37.5</v>
      </c>
      <c r="G33" s="37">
        <v>0</v>
      </c>
      <c r="H33" s="34">
        <v>0</v>
      </c>
      <c r="I33" s="36">
        <v>0</v>
      </c>
      <c r="Z33" s="4"/>
    </row>
    <row r="34" spans="1:26" hidden="1" x14ac:dyDescent="0.25">
      <c r="A34" s="39" t="s">
        <v>314</v>
      </c>
      <c r="B34" s="5">
        <v>2021</v>
      </c>
      <c r="C34" s="5">
        <v>4</v>
      </c>
      <c r="D34" s="39" t="s">
        <v>29</v>
      </c>
      <c r="E34" s="4" t="b">
        <v>0</v>
      </c>
      <c r="F34" s="37">
        <v>108</v>
      </c>
      <c r="G34" s="37">
        <v>51</v>
      </c>
      <c r="H34" s="34">
        <v>0.47199999999999998</v>
      </c>
      <c r="I34" s="36">
        <v>0</v>
      </c>
      <c r="Z34" s="4"/>
    </row>
    <row r="35" spans="1:26" hidden="1" x14ac:dyDescent="0.25">
      <c r="A35" s="39" t="s">
        <v>313</v>
      </c>
      <c r="B35" s="5">
        <v>2021</v>
      </c>
      <c r="C35" s="5">
        <v>4</v>
      </c>
      <c r="D35" s="39" t="s">
        <v>29</v>
      </c>
      <c r="E35" s="4" t="b">
        <v>0</v>
      </c>
      <c r="F35" s="37">
        <v>180</v>
      </c>
      <c r="G35" s="37">
        <v>117</v>
      </c>
      <c r="H35" s="34">
        <v>0.65</v>
      </c>
      <c r="I35" s="36">
        <v>0</v>
      </c>
      <c r="Z35" s="4"/>
    </row>
    <row r="36" spans="1:26" hidden="1" x14ac:dyDescent="0.25">
      <c r="A36" s="39" t="s">
        <v>467</v>
      </c>
      <c r="B36" s="5">
        <v>2021</v>
      </c>
      <c r="C36" s="5">
        <v>4</v>
      </c>
      <c r="D36" s="39" t="s">
        <v>29</v>
      </c>
      <c r="E36" s="4" t="b">
        <v>0</v>
      </c>
      <c r="F36" s="37">
        <v>1</v>
      </c>
      <c r="G36" s="37">
        <v>1</v>
      </c>
      <c r="H36" s="34">
        <v>1</v>
      </c>
      <c r="I36" s="36">
        <v>188.05</v>
      </c>
      <c r="Z36" s="4"/>
    </row>
    <row r="37" spans="1:26" hidden="1" x14ac:dyDescent="0.25">
      <c r="A37" s="39" t="s">
        <v>319</v>
      </c>
      <c r="B37" s="5">
        <v>2021</v>
      </c>
      <c r="C37" s="5">
        <v>4</v>
      </c>
      <c r="D37" s="39" t="s">
        <v>29</v>
      </c>
      <c r="E37" s="4" t="b">
        <v>0</v>
      </c>
      <c r="F37" s="37">
        <v>3809418.24</v>
      </c>
      <c r="G37" s="37">
        <v>5039971.96</v>
      </c>
      <c r="H37" s="34">
        <v>1.323</v>
      </c>
      <c r="I37" s="36">
        <v>1569.3</v>
      </c>
      <c r="Z37" s="4"/>
    </row>
    <row r="38" spans="1:26" hidden="1" x14ac:dyDescent="0.25">
      <c r="A38" s="39" t="s">
        <v>318</v>
      </c>
      <c r="B38" s="5">
        <v>2021</v>
      </c>
      <c r="C38" s="5">
        <v>4</v>
      </c>
      <c r="D38" s="39" t="s">
        <v>29</v>
      </c>
      <c r="E38" s="4" t="b">
        <v>0</v>
      </c>
      <c r="F38" s="37">
        <v>3759576.82</v>
      </c>
      <c r="G38" s="37">
        <v>3927990.93</v>
      </c>
      <c r="H38" s="34">
        <v>1.0449999999999999</v>
      </c>
      <c r="I38" s="36">
        <v>773.07</v>
      </c>
      <c r="Z38" s="4"/>
    </row>
    <row r="39" spans="1:26" hidden="1" x14ac:dyDescent="0.25">
      <c r="A39" s="39" t="s">
        <v>317</v>
      </c>
      <c r="B39" s="5">
        <v>2021</v>
      </c>
      <c r="C39" s="5">
        <v>4</v>
      </c>
      <c r="D39" s="39" t="s">
        <v>29</v>
      </c>
      <c r="E39" s="4" t="b">
        <v>0</v>
      </c>
      <c r="F39" s="37">
        <v>2257954.31</v>
      </c>
      <c r="G39" s="37">
        <v>3602445.27</v>
      </c>
      <c r="H39" s="34">
        <v>1.595</v>
      </c>
      <c r="I39" s="36">
        <v>784.65</v>
      </c>
      <c r="Z39" s="4"/>
    </row>
    <row r="40" spans="1:26" x14ac:dyDescent="0.25">
      <c r="A40" s="39" t="s">
        <v>169</v>
      </c>
      <c r="B40" s="5">
        <v>2021</v>
      </c>
      <c r="C40" s="5">
        <v>4</v>
      </c>
      <c r="D40" s="39" t="s">
        <v>29</v>
      </c>
      <c r="E40" s="4" t="b">
        <v>0</v>
      </c>
      <c r="F40" s="37">
        <v>72</v>
      </c>
      <c r="G40" s="37">
        <v>171</v>
      </c>
      <c r="H40" s="34">
        <v>2.375</v>
      </c>
      <c r="I40" s="36">
        <v>564.12</v>
      </c>
      <c r="Z40" s="4"/>
    </row>
    <row r="41" spans="1:26" hidden="1" x14ac:dyDescent="0.25">
      <c r="A41" s="39" t="s">
        <v>315</v>
      </c>
      <c r="B41" s="5">
        <v>2021</v>
      </c>
      <c r="C41" s="5">
        <v>4</v>
      </c>
      <c r="D41" s="39" t="s">
        <v>30</v>
      </c>
      <c r="E41" s="4" t="b">
        <v>0</v>
      </c>
      <c r="F41" s="37">
        <v>37.5</v>
      </c>
      <c r="G41" s="37">
        <v>0</v>
      </c>
      <c r="H41" s="34">
        <v>0</v>
      </c>
      <c r="I41" s="36">
        <v>0</v>
      </c>
      <c r="Z41" s="4"/>
    </row>
    <row r="42" spans="1:26" hidden="1" x14ac:dyDescent="0.25">
      <c r="A42" s="39" t="s">
        <v>467</v>
      </c>
      <c r="B42" s="5">
        <v>2021</v>
      </c>
      <c r="C42" s="5">
        <v>4</v>
      </c>
      <c r="D42" s="39" t="s">
        <v>30</v>
      </c>
      <c r="E42" s="4" t="b">
        <v>0</v>
      </c>
      <c r="F42" s="37">
        <v>1</v>
      </c>
      <c r="G42" s="37">
        <v>1</v>
      </c>
      <c r="H42" s="34">
        <v>1</v>
      </c>
      <c r="I42" s="36">
        <v>188.05</v>
      </c>
      <c r="Z42" s="4"/>
    </row>
    <row r="43" spans="1:26" hidden="1" x14ac:dyDescent="0.25">
      <c r="A43" s="39" t="s">
        <v>319</v>
      </c>
      <c r="B43" s="5">
        <v>2021</v>
      </c>
      <c r="C43" s="5">
        <v>4</v>
      </c>
      <c r="D43" s="39" t="s">
        <v>30</v>
      </c>
      <c r="E43" s="4" t="b">
        <v>0</v>
      </c>
      <c r="F43" s="37">
        <v>3809418.24</v>
      </c>
      <c r="G43" s="37">
        <v>5039971.96</v>
      </c>
      <c r="H43" s="34">
        <v>1.323</v>
      </c>
      <c r="I43" s="36">
        <v>1568.35</v>
      </c>
      <c r="Z43" s="4"/>
    </row>
    <row r="44" spans="1:26" hidden="1" x14ac:dyDescent="0.25">
      <c r="A44" s="39" t="s">
        <v>318</v>
      </c>
      <c r="B44" s="5">
        <v>2021</v>
      </c>
      <c r="C44" s="5">
        <v>4</v>
      </c>
      <c r="D44" s="39" t="s">
        <v>30</v>
      </c>
      <c r="E44" s="4" t="b">
        <v>0</v>
      </c>
      <c r="F44" s="37">
        <v>3759576.82</v>
      </c>
      <c r="G44" s="37">
        <v>3927990.93</v>
      </c>
      <c r="H44" s="34">
        <v>1.0449999999999999</v>
      </c>
      <c r="I44" s="36">
        <v>773.36</v>
      </c>
      <c r="Z44" s="4"/>
    </row>
    <row r="45" spans="1:26" hidden="1" x14ac:dyDescent="0.25">
      <c r="A45" s="39" t="s">
        <v>317</v>
      </c>
      <c r="B45" s="5">
        <v>2021</v>
      </c>
      <c r="C45" s="5">
        <v>4</v>
      </c>
      <c r="D45" s="39" t="s">
        <v>30</v>
      </c>
      <c r="E45" s="4" t="b">
        <v>0</v>
      </c>
      <c r="F45" s="37">
        <v>2257954.31</v>
      </c>
      <c r="G45" s="37">
        <v>3602445.27</v>
      </c>
      <c r="H45" s="34">
        <v>1.595</v>
      </c>
      <c r="I45" s="36">
        <v>784.17</v>
      </c>
      <c r="Z45" s="4"/>
    </row>
    <row r="46" spans="1:26" x14ac:dyDescent="0.25">
      <c r="A46" s="39" t="s">
        <v>169</v>
      </c>
      <c r="B46" s="5">
        <v>2021</v>
      </c>
      <c r="C46" s="5">
        <v>4</v>
      </c>
      <c r="D46" s="39" t="s">
        <v>30</v>
      </c>
      <c r="E46" s="4" t="b">
        <v>0</v>
      </c>
      <c r="F46" s="37">
        <v>64</v>
      </c>
      <c r="G46" s="37">
        <v>67</v>
      </c>
      <c r="H46" s="34">
        <v>1.0469999999999999</v>
      </c>
      <c r="I46" s="36">
        <v>564.12</v>
      </c>
      <c r="Z46" s="4"/>
    </row>
    <row r="47" spans="1:26" hidden="1" x14ac:dyDescent="0.25">
      <c r="A47" s="39" t="s">
        <v>314</v>
      </c>
      <c r="B47" s="5">
        <v>2021</v>
      </c>
      <c r="C47" s="5">
        <v>4</v>
      </c>
      <c r="D47" s="39" t="s">
        <v>14</v>
      </c>
      <c r="E47" s="4" t="b">
        <v>0</v>
      </c>
      <c r="F47" s="37">
        <v>36</v>
      </c>
      <c r="G47" s="37">
        <v>3</v>
      </c>
      <c r="H47" s="34">
        <v>8.3000000000000004E-2</v>
      </c>
      <c r="I47" s="36">
        <v>0</v>
      </c>
      <c r="Z47" s="4"/>
    </row>
    <row r="48" spans="1:26" hidden="1" x14ac:dyDescent="0.25">
      <c r="A48" s="39" t="s">
        <v>313</v>
      </c>
      <c r="B48" s="5">
        <v>2021</v>
      </c>
      <c r="C48" s="5">
        <v>4</v>
      </c>
      <c r="D48" s="39" t="s">
        <v>14</v>
      </c>
      <c r="E48" s="4" t="b">
        <v>0</v>
      </c>
      <c r="F48" s="37">
        <v>60</v>
      </c>
      <c r="G48" s="37">
        <v>8</v>
      </c>
      <c r="H48" s="34">
        <v>0.13300000000000001</v>
      </c>
      <c r="I48" s="36">
        <v>0</v>
      </c>
      <c r="Z48" s="4"/>
    </row>
    <row r="49" spans="1:26" hidden="1" x14ac:dyDescent="0.25">
      <c r="A49" s="39" t="s">
        <v>467</v>
      </c>
      <c r="B49" s="5">
        <v>2021</v>
      </c>
      <c r="C49" s="5">
        <v>4</v>
      </c>
      <c r="D49" s="39" t="s">
        <v>14</v>
      </c>
      <c r="E49" s="4" t="b">
        <v>0</v>
      </c>
      <c r="F49" s="37">
        <v>1</v>
      </c>
      <c r="G49" s="37">
        <v>1</v>
      </c>
      <c r="H49" s="34">
        <v>1</v>
      </c>
      <c r="I49" s="36">
        <v>188.05</v>
      </c>
      <c r="Z49" s="4"/>
    </row>
    <row r="50" spans="1:26" hidden="1" x14ac:dyDescent="0.25">
      <c r="A50" s="39" t="s">
        <v>319</v>
      </c>
      <c r="B50" s="5">
        <v>2021</v>
      </c>
      <c r="C50" s="5">
        <v>4</v>
      </c>
      <c r="D50" s="39" t="s">
        <v>14</v>
      </c>
      <c r="E50" s="4" t="b">
        <v>0</v>
      </c>
      <c r="F50" s="37">
        <v>3809418.24</v>
      </c>
      <c r="G50" s="37">
        <v>5039971.96</v>
      </c>
      <c r="H50" s="34">
        <v>1.323</v>
      </c>
      <c r="I50" s="36">
        <v>1569.3</v>
      </c>
      <c r="Z50" s="4"/>
    </row>
    <row r="51" spans="1:26" hidden="1" x14ac:dyDescent="0.25">
      <c r="A51" s="39" t="s">
        <v>318</v>
      </c>
      <c r="B51" s="5">
        <v>2021</v>
      </c>
      <c r="C51" s="5">
        <v>4</v>
      </c>
      <c r="D51" s="39" t="s">
        <v>14</v>
      </c>
      <c r="E51" s="4" t="b">
        <v>0</v>
      </c>
      <c r="F51" s="37">
        <v>3759576.82</v>
      </c>
      <c r="G51" s="37">
        <v>3927990.93</v>
      </c>
      <c r="H51" s="34">
        <v>1.0449999999999999</v>
      </c>
      <c r="I51" s="36">
        <v>773.07</v>
      </c>
      <c r="Z51" s="4"/>
    </row>
    <row r="52" spans="1:26" hidden="1" x14ac:dyDescent="0.25">
      <c r="A52" s="39" t="s">
        <v>317</v>
      </c>
      <c r="B52" s="5">
        <v>2021</v>
      </c>
      <c r="C52" s="5">
        <v>4</v>
      </c>
      <c r="D52" s="39" t="s">
        <v>14</v>
      </c>
      <c r="E52" s="4" t="b">
        <v>0</v>
      </c>
      <c r="F52" s="37">
        <v>2257954.31</v>
      </c>
      <c r="G52" s="37">
        <v>3602445.27</v>
      </c>
      <c r="H52" s="34">
        <v>1.595</v>
      </c>
      <c r="I52" s="36">
        <v>784.65</v>
      </c>
      <c r="Z52" s="4"/>
    </row>
    <row r="53" spans="1:26" x14ac:dyDescent="0.25">
      <c r="A53" s="39" t="s">
        <v>169</v>
      </c>
      <c r="B53" s="5">
        <v>2021</v>
      </c>
      <c r="C53" s="5">
        <v>4</v>
      </c>
      <c r="D53" s="39" t="s">
        <v>14</v>
      </c>
      <c r="E53" s="4" t="b">
        <v>0</v>
      </c>
      <c r="F53" s="37">
        <v>72</v>
      </c>
      <c r="G53" s="37">
        <v>73</v>
      </c>
      <c r="H53" s="34">
        <v>1.014</v>
      </c>
      <c r="I53" s="36">
        <v>564.12</v>
      </c>
      <c r="Z53" s="4"/>
    </row>
    <row r="54" spans="1:26" hidden="1" x14ac:dyDescent="0.25">
      <c r="A54" s="39" t="s">
        <v>315</v>
      </c>
      <c r="B54" s="5">
        <v>2021</v>
      </c>
      <c r="C54" s="5">
        <v>4</v>
      </c>
      <c r="D54" s="39" t="s">
        <v>15</v>
      </c>
      <c r="E54" s="4" t="b">
        <v>0</v>
      </c>
      <c r="F54" s="37">
        <v>37.5</v>
      </c>
      <c r="G54" s="37">
        <v>28</v>
      </c>
      <c r="H54" s="34">
        <v>0.747</v>
      </c>
      <c r="I54" s="36">
        <v>0</v>
      </c>
      <c r="Z54" s="4"/>
    </row>
    <row r="55" spans="1:26" hidden="1" x14ac:dyDescent="0.25">
      <c r="A55" s="39" t="s">
        <v>314</v>
      </c>
      <c r="B55" s="5">
        <v>2021</v>
      </c>
      <c r="C55" s="5">
        <v>4</v>
      </c>
      <c r="D55" s="39" t="s">
        <v>15</v>
      </c>
      <c r="E55" s="4" t="b">
        <v>0</v>
      </c>
      <c r="F55" s="37">
        <v>36</v>
      </c>
      <c r="G55" s="37">
        <v>38</v>
      </c>
      <c r="H55" s="34">
        <v>1.056</v>
      </c>
      <c r="I55" s="36">
        <v>389.38</v>
      </c>
      <c r="Z55" s="4"/>
    </row>
    <row r="56" spans="1:26" hidden="1" x14ac:dyDescent="0.25">
      <c r="A56" s="39" t="s">
        <v>313</v>
      </c>
      <c r="B56" s="5">
        <v>2021</v>
      </c>
      <c r="C56" s="5">
        <v>4</v>
      </c>
      <c r="D56" s="39" t="s">
        <v>15</v>
      </c>
      <c r="E56" s="4" t="b">
        <v>0</v>
      </c>
      <c r="F56" s="37">
        <v>45</v>
      </c>
      <c r="G56" s="37">
        <v>29</v>
      </c>
      <c r="H56" s="34">
        <v>0.64400000000000002</v>
      </c>
      <c r="I56" s="36">
        <v>0</v>
      </c>
      <c r="Z56" s="4"/>
    </row>
    <row r="57" spans="1:26" hidden="1" x14ac:dyDescent="0.25">
      <c r="A57" s="39" t="s">
        <v>467</v>
      </c>
      <c r="B57" s="5">
        <v>2021</v>
      </c>
      <c r="C57" s="5">
        <v>4</v>
      </c>
      <c r="D57" s="39" t="s">
        <v>15</v>
      </c>
      <c r="E57" s="4" t="b">
        <v>0</v>
      </c>
      <c r="F57" s="37">
        <v>1</v>
      </c>
      <c r="G57" s="37">
        <v>1</v>
      </c>
      <c r="H57" s="34">
        <v>1</v>
      </c>
      <c r="I57" s="36">
        <v>188.05</v>
      </c>
      <c r="Z57" s="4"/>
    </row>
    <row r="58" spans="1:26" hidden="1" x14ac:dyDescent="0.25">
      <c r="A58" s="39" t="s">
        <v>319</v>
      </c>
      <c r="B58" s="5">
        <v>2021</v>
      </c>
      <c r="C58" s="5">
        <v>4</v>
      </c>
      <c r="D58" s="39" t="s">
        <v>15</v>
      </c>
      <c r="E58" s="4" t="b">
        <v>0</v>
      </c>
      <c r="F58" s="37">
        <v>3809418.24</v>
      </c>
      <c r="G58" s="37">
        <v>5039971.96</v>
      </c>
      <c r="H58" s="34">
        <v>1.323</v>
      </c>
      <c r="I58" s="36">
        <v>1569.3</v>
      </c>
      <c r="Z58" s="4"/>
    </row>
    <row r="59" spans="1:26" hidden="1" x14ac:dyDescent="0.25">
      <c r="A59" s="39" t="s">
        <v>318</v>
      </c>
      <c r="B59" s="5">
        <v>2021</v>
      </c>
      <c r="C59" s="5">
        <v>4</v>
      </c>
      <c r="D59" s="39" t="s">
        <v>15</v>
      </c>
      <c r="E59" s="4" t="b">
        <v>0</v>
      </c>
      <c r="F59" s="37">
        <v>3759576.82</v>
      </c>
      <c r="G59" s="37">
        <v>3927990.93</v>
      </c>
      <c r="H59" s="34">
        <v>1.0449999999999999</v>
      </c>
      <c r="I59" s="36">
        <v>773.07</v>
      </c>
      <c r="Z59" s="4"/>
    </row>
    <row r="60" spans="1:26" hidden="1" x14ac:dyDescent="0.25">
      <c r="A60" s="39" t="s">
        <v>317</v>
      </c>
      <c r="B60" s="5">
        <v>2021</v>
      </c>
      <c r="C60" s="5">
        <v>4</v>
      </c>
      <c r="D60" s="39" t="s">
        <v>15</v>
      </c>
      <c r="E60" s="4" t="b">
        <v>0</v>
      </c>
      <c r="F60" s="37">
        <v>2257954.31</v>
      </c>
      <c r="G60" s="37">
        <v>3602445.27</v>
      </c>
      <c r="H60" s="34">
        <v>1.595</v>
      </c>
      <c r="I60" s="36">
        <v>784.65</v>
      </c>
      <c r="Z60" s="4"/>
    </row>
    <row r="61" spans="1:26" x14ac:dyDescent="0.25">
      <c r="A61" s="39" t="s">
        <v>169</v>
      </c>
      <c r="B61" s="5">
        <v>2021</v>
      </c>
      <c r="C61" s="5">
        <v>4</v>
      </c>
      <c r="D61" s="39" t="s">
        <v>15</v>
      </c>
      <c r="E61" s="4" t="b">
        <v>0</v>
      </c>
      <c r="F61" s="37">
        <v>72</v>
      </c>
      <c r="G61" s="37">
        <v>84</v>
      </c>
      <c r="H61" s="34">
        <v>1.167</v>
      </c>
      <c r="I61" s="36">
        <v>564.12</v>
      </c>
      <c r="Z61" s="4"/>
    </row>
    <row r="62" spans="1:26" hidden="1" x14ac:dyDescent="0.25">
      <c r="A62" s="39" t="s">
        <v>315</v>
      </c>
      <c r="B62" s="5">
        <v>2021</v>
      </c>
      <c r="C62" s="5">
        <v>4</v>
      </c>
      <c r="D62" s="39" t="s">
        <v>31</v>
      </c>
      <c r="E62" s="4" t="b">
        <v>0</v>
      </c>
      <c r="F62" s="37">
        <v>75</v>
      </c>
      <c r="G62" s="37">
        <v>0</v>
      </c>
      <c r="H62" s="34">
        <v>0</v>
      </c>
      <c r="I62" s="36">
        <v>0</v>
      </c>
      <c r="Z62" s="4"/>
    </row>
    <row r="63" spans="1:26" hidden="1" x14ac:dyDescent="0.25">
      <c r="A63" s="39" t="s">
        <v>467</v>
      </c>
      <c r="B63" s="5">
        <v>2021</v>
      </c>
      <c r="C63" s="5">
        <v>4</v>
      </c>
      <c r="D63" s="39" t="s">
        <v>31</v>
      </c>
      <c r="E63" s="4" t="b">
        <v>0</v>
      </c>
      <c r="F63" s="37">
        <v>1</v>
      </c>
      <c r="G63" s="37">
        <v>1</v>
      </c>
      <c r="H63" s="34">
        <v>1</v>
      </c>
      <c r="I63" s="36">
        <v>188.05</v>
      </c>
      <c r="Z63" s="4"/>
    </row>
    <row r="64" spans="1:26" hidden="1" x14ac:dyDescent="0.25">
      <c r="A64" s="39" t="s">
        <v>319</v>
      </c>
      <c r="B64" s="5">
        <v>2021</v>
      </c>
      <c r="C64" s="5">
        <v>4</v>
      </c>
      <c r="D64" s="39" t="s">
        <v>31</v>
      </c>
      <c r="E64" s="4" t="b">
        <v>0</v>
      </c>
      <c r="F64" s="37">
        <v>3809418.24</v>
      </c>
      <c r="G64" s="37">
        <v>5039971.96</v>
      </c>
      <c r="H64" s="34">
        <v>1.323</v>
      </c>
      <c r="I64" s="36">
        <v>1568.35</v>
      </c>
      <c r="Z64" s="4"/>
    </row>
    <row r="65" spans="1:26" hidden="1" x14ac:dyDescent="0.25">
      <c r="A65" s="39" t="s">
        <v>318</v>
      </c>
      <c r="B65" s="5">
        <v>2021</v>
      </c>
      <c r="C65" s="5">
        <v>4</v>
      </c>
      <c r="D65" s="39" t="s">
        <v>31</v>
      </c>
      <c r="E65" s="4" t="b">
        <v>0</v>
      </c>
      <c r="F65" s="37">
        <v>3759576.82</v>
      </c>
      <c r="G65" s="37">
        <v>3927990.93</v>
      </c>
      <c r="H65" s="34">
        <v>1.0449999999999999</v>
      </c>
      <c r="I65" s="36">
        <v>773.36</v>
      </c>
      <c r="Z65" s="4"/>
    </row>
    <row r="66" spans="1:26" hidden="1" x14ac:dyDescent="0.25">
      <c r="A66" s="39" t="s">
        <v>317</v>
      </c>
      <c r="B66" s="5">
        <v>2021</v>
      </c>
      <c r="C66" s="5">
        <v>4</v>
      </c>
      <c r="D66" s="39" t="s">
        <v>31</v>
      </c>
      <c r="E66" s="4" t="b">
        <v>0</v>
      </c>
      <c r="F66" s="37">
        <v>2257954.31</v>
      </c>
      <c r="G66" s="37">
        <v>3602445.27</v>
      </c>
      <c r="H66" s="34">
        <v>1.595</v>
      </c>
      <c r="I66" s="36">
        <v>784.17</v>
      </c>
      <c r="Z66" s="4"/>
    </row>
    <row r="67" spans="1:26" x14ac:dyDescent="0.25">
      <c r="A67" s="39" t="s">
        <v>169</v>
      </c>
      <c r="B67" s="5">
        <v>2021</v>
      </c>
      <c r="C67" s="5">
        <v>4</v>
      </c>
      <c r="D67" s="39" t="s">
        <v>31</v>
      </c>
      <c r="E67" s="4" t="b">
        <v>0</v>
      </c>
      <c r="F67" s="37">
        <v>72</v>
      </c>
      <c r="G67" s="37">
        <v>143</v>
      </c>
      <c r="H67" s="34">
        <v>1.986</v>
      </c>
      <c r="I67" s="36">
        <v>564.12</v>
      </c>
      <c r="Z67" s="4"/>
    </row>
    <row r="68" spans="1:26" hidden="1" x14ac:dyDescent="0.25">
      <c r="A68" s="39" t="s">
        <v>314</v>
      </c>
      <c r="B68" s="5">
        <v>2021</v>
      </c>
      <c r="C68" s="5">
        <v>4</v>
      </c>
      <c r="D68" s="39" t="s">
        <v>16</v>
      </c>
      <c r="E68" s="4" t="b">
        <v>0</v>
      </c>
      <c r="F68" s="37">
        <v>132</v>
      </c>
      <c r="G68" s="37">
        <v>79</v>
      </c>
      <c r="H68" s="34">
        <v>0.59799999999999998</v>
      </c>
      <c r="I68" s="36">
        <v>0</v>
      </c>
      <c r="Z68" s="4"/>
    </row>
    <row r="69" spans="1:26" hidden="1" x14ac:dyDescent="0.25">
      <c r="A69" s="39" t="s">
        <v>313</v>
      </c>
      <c r="B69" s="5">
        <v>2021</v>
      </c>
      <c r="C69" s="5">
        <v>4</v>
      </c>
      <c r="D69" s="39" t="s">
        <v>16</v>
      </c>
      <c r="E69" s="4" t="b">
        <v>0</v>
      </c>
      <c r="F69" s="37">
        <v>75</v>
      </c>
      <c r="G69" s="37">
        <v>83</v>
      </c>
      <c r="H69" s="34">
        <v>1.107</v>
      </c>
      <c r="I69" s="36">
        <v>771.79</v>
      </c>
      <c r="Z69" s="4"/>
    </row>
    <row r="70" spans="1:26" hidden="1" x14ac:dyDescent="0.25">
      <c r="A70" s="39" t="s">
        <v>467</v>
      </c>
      <c r="B70" s="5">
        <v>2021</v>
      </c>
      <c r="C70" s="5">
        <v>4</v>
      </c>
      <c r="D70" s="39" t="s">
        <v>16</v>
      </c>
      <c r="E70" s="4" t="b">
        <v>0</v>
      </c>
      <c r="F70" s="37">
        <v>1</v>
      </c>
      <c r="G70" s="37">
        <v>1</v>
      </c>
      <c r="H70" s="34">
        <v>1</v>
      </c>
      <c r="I70" s="36">
        <v>188.05</v>
      </c>
      <c r="Z70" s="4"/>
    </row>
    <row r="71" spans="1:26" hidden="1" x14ac:dyDescent="0.25">
      <c r="A71" s="39" t="s">
        <v>319</v>
      </c>
      <c r="B71" s="5">
        <v>2021</v>
      </c>
      <c r="C71" s="5">
        <v>4</v>
      </c>
      <c r="D71" s="39" t="s">
        <v>16</v>
      </c>
      <c r="E71" s="4" t="b">
        <v>0</v>
      </c>
      <c r="F71" s="37">
        <v>3809418.24</v>
      </c>
      <c r="G71" s="37">
        <v>5039971.96</v>
      </c>
      <c r="H71" s="34">
        <v>1.323</v>
      </c>
      <c r="I71" s="36">
        <v>1569.3</v>
      </c>
      <c r="Z71" s="4"/>
    </row>
    <row r="72" spans="1:26" hidden="1" x14ac:dyDescent="0.25">
      <c r="A72" s="39" t="s">
        <v>318</v>
      </c>
      <c r="B72" s="5">
        <v>2021</v>
      </c>
      <c r="C72" s="5">
        <v>4</v>
      </c>
      <c r="D72" s="39" t="s">
        <v>16</v>
      </c>
      <c r="E72" s="4" t="b">
        <v>0</v>
      </c>
      <c r="F72" s="37">
        <v>3759576.82</v>
      </c>
      <c r="G72" s="37">
        <v>3927990.93</v>
      </c>
      <c r="H72" s="34">
        <v>1.0449999999999999</v>
      </c>
      <c r="I72" s="36">
        <v>773.07</v>
      </c>
      <c r="Z72" s="4"/>
    </row>
    <row r="73" spans="1:26" hidden="1" x14ac:dyDescent="0.25">
      <c r="A73" s="39" t="s">
        <v>317</v>
      </c>
      <c r="B73" s="5">
        <v>2021</v>
      </c>
      <c r="C73" s="5">
        <v>4</v>
      </c>
      <c r="D73" s="39" t="s">
        <v>16</v>
      </c>
      <c r="E73" s="4" t="b">
        <v>0</v>
      </c>
      <c r="F73" s="37">
        <v>2257954.31</v>
      </c>
      <c r="G73" s="37">
        <v>3602445.27</v>
      </c>
      <c r="H73" s="34">
        <v>1.595</v>
      </c>
      <c r="I73" s="36">
        <v>784.65</v>
      </c>
      <c r="Z73" s="4"/>
    </row>
    <row r="74" spans="1:26" x14ac:dyDescent="0.25">
      <c r="A74" s="39" t="s">
        <v>169</v>
      </c>
      <c r="B74" s="5">
        <v>2021</v>
      </c>
      <c r="C74" s="5">
        <v>4</v>
      </c>
      <c r="D74" s="39" t="s">
        <v>16</v>
      </c>
      <c r="E74" s="4" t="b">
        <v>0</v>
      </c>
      <c r="F74" s="37">
        <v>72</v>
      </c>
      <c r="G74" s="37">
        <v>88</v>
      </c>
      <c r="H74" s="34">
        <v>1.222</v>
      </c>
      <c r="I74" s="36">
        <v>564.12</v>
      </c>
      <c r="Z74" s="4"/>
    </row>
    <row r="75" spans="1:26" hidden="1" x14ac:dyDescent="0.25">
      <c r="A75" s="39" t="s">
        <v>314</v>
      </c>
      <c r="B75" s="5">
        <v>2021</v>
      </c>
      <c r="C75" s="5">
        <v>4</v>
      </c>
      <c r="D75" s="39" t="s">
        <v>18</v>
      </c>
      <c r="E75" s="4" t="b">
        <v>0</v>
      </c>
      <c r="F75" s="37">
        <v>60</v>
      </c>
      <c r="G75" s="37">
        <v>73</v>
      </c>
      <c r="H75" s="34">
        <v>1.2170000000000001</v>
      </c>
      <c r="I75" s="36">
        <v>1176.98</v>
      </c>
      <c r="Z75" s="4"/>
    </row>
    <row r="76" spans="1:26" hidden="1" x14ac:dyDescent="0.25">
      <c r="A76" s="39" t="s">
        <v>313</v>
      </c>
      <c r="B76" s="5">
        <v>2021</v>
      </c>
      <c r="C76" s="5">
        <v>4</v>
      </c>
      <c r="D76" s="39" t="s">
        <v>18</v>
      </c>
      <c r="E76" s="4" t="b">
        <v>0</v>
      </c>
      <c r="F76" s="37">
        <v>195</v>
      </c>
      <c r="G76" s="37">
        <v>172</v>
      </c>
      <c r="H76" s="34">
        <v>0.88200000000000001</v>
      </c>
      <c r="I76" s="36">
        <v>248.78</v>
      </c>
      <c r="Z76" s="4"/>
    </row>
    <row r="77" spans="1:26" hidden="1" x14ac:dyDescent="0.25">
      <c r="A77" s="39" t="s">
        <v>467</v>
      </c>
      <c r="B77" s="5">
        <v>2021</v>
      </c>
      <c r="C77" s="5">
        <v>4</v>
      </c>
      <c r="D77" s="39" t="s">
        <v>18</v>
      </c>
      <c r="E77" s="4" t="b">
        <v>0</v>
      </c>
      <c r="F77" s="37">
        <v>1</v>
      </c>
      <c r="G77" s="37">
        <v>1</v>
      </c>
      <c r="H77" s="34">
        <v>1</v>
      </c>
      <c r="I77" s="36">
        <v>188.05</v>
      </c>
      <c r="Z77" s="4"/>
    </row>
    <row r="78" spans="1:26" hidden="1" x14ac:dyDescent="0.25">
      <c r="A78" s="39" t="s">
        <v>319</v>
      </c>
      <c r="B78" s="5">
        <v>2021</v>
      </c>
      <c r="C78" s="5">
        <v>4</v>
      </c>
      <c r="D78" s="39" t="s">
        <v>18</v>
      </c>
      <c r="E78" s="4" t="b">
        <v>0</v>
      </c>
      <c r="F78" s="37">
        <v>3809418.24</v>
      </c>
      <c r="G78" s="37">
        <v>5039971.96</v>
      </c>
      <c r="H78" s="34">
        <v>1.323</v>
      </c>
      <c r="I78" s="36">
        <v>1569.3</v>
      </c>
      <c r="Z78" s="4"/>
    </row>
    <row r="79" spans="1:26" hidden="1" x14ac:dyDescent="0.25">
      <c r="A79" s="39" t="s">
        <v>318</v>
      </c>
      <c r="B79" s="5">
        <v>2021</v>
      </c>
      <c r="C79" s="5">
        <v>4</v>
      </c>
      <c r="D79" s="39" t="s">
        <v>18</v>
      </c>
      <c r="E79" s="4" t="b">
        <v>0</v>
      </c>
      <c r="F79" s="37">
        <v>3759576.82</v>
      </c>
      <c r="G79" s="37">
        <v>3927990.93</v>
      </c>
      <c r="H79" s="34">
        <v>1.0449999999999999</v>
      </c>
      <c r="I79" s="36">
        <v>773.07</v>
      </c>
      <c r="Z79" s="4"/>
    </row>
    <row r="80" spans="1:26" hidden="1" x14ac:dyDescent="0.25">
      <c r="A80" s="39" t="s">
        <v>317</v>
      </c>
      <c r="B80" s="5">
        <v>2021</v>
      </c>
      <c r="C80" s="5">
        <v>4</v>
      </c>
      <c r="D80" s="39" t="s">
        <v>18</v>
      </c>
      <c r="E80" s="4" t="b">
        <v>0</v>
      </c>
      <c r="F80" s="37">
        <v>2257954.31</v>
      </c>
      <c r="G80" s="37">
        <v>3602445.27</v>
      </c>
      <c r="H80" s="34">
        <v>1.595</v>
      </c>
      <c r="I80" s="36">
        <v>784.65</v>
      </c>
      <c r="Z80" s="4"/>
    </row>
    <row r="81" spans="1:26" x14ac:dyDescent="0.25">
      <c r="A81" s="39" t="s">
        <v>169</v>
      </c>
      <c r="B81" s="5">
        <v>2021</v>
      </c>
      <c r="C81" s="5">
        <v>4</v>
      </c>
      <c r="D81" s="39" t="s">
        <v>18</v>
      </c>
      <c r="E81" s="4" t="b">
        <v>0</v>
      </c>
      <c r="F81" s="37">
        <v>72</v>
      </c>
      <c r="G81" s="37">
        <v>87</v>
      </c>
      <c r="H81" s="34">
        <v>1.208</v>
      </c>
      <c r="I81" s="36">
        <v>564.12</v>
      </c>
      <c r="Z81" s="4"/>
    </row>
    <row r="82" spans="1:26" hidden="1" x14ac:dyDescent="0.25">
      <c r="A82" s="39" t="s">
        <v>314</v>
      </c>
      <c r="B82" s="5">
        <v>2021</v>
      </c>
      <c r="C82" s="5">
        <v>4</v>
      </c>
      <c r="D82" s="39" t="s">
        <v>19</v>
      </c>
      <c r="E82" s="4" t="b">
        <v>0</v>
      </c>
      <c r="F82" s="37">
        <v>96</v>
      </c>
      <c r="G82" s="37">
        <v>99</v>
      </c>
      <c r="H82" s="34">
        <v>1.0309999999999999</v>
      </c>
      <c r="I82" s="36">
        <v>575.45000000000005</v>
      </c>
      <c r="Z82" s="4"/>
    </row>
    <row r="83" spans="1:26" hidden="1" x14ac:dyDescent="0.25">
      <c r="A83" s="39" t="s">
        <v>313</v>
      </c>
      <c r="B83" s="5">
        <v>2021</v>
      </c>
      <c r="C83" s="5">
        <v>4</v>
      </c>
      <c r="D83" s="39" t="s">
        <v>19</v>
      </c>
      <c r="E83" s="4" t="b">
        <v>0</v>
      </c>
      <c r="F83" s="37">
        <v>90</v>
      </c>
      <c r="G83" s="37">
        <v>28</v>
      </c>
      <c r="H83" s="34">
        <v>0.311</v>
      </c>
      <c r="I83" s="36">
        <v>0</v>
      </c>
      <c r="Z83" s="4"/>
    </row>
    <row r="84" spans="1:26" hidden="1" x14ac:dyDescent="0.25">
      <c r="A84" s="39" t="s">
        <v>467</v>
      </c>
      <c r="B84" s="5">
        <v>2021</v>
      </c>
      <c r="C84" s="5">
        <v>4</v>
      </c>
      <c r="D84" s="39" t="s">
        <v>19</v>
      </c>
      <c r="E84" s="4" t="b">
        <v>0</v>
      </c>
      <c r="F84" s="37">
        <v>1</v>
      </c>
      <c r="G84" s="37">
        <v>1</v>
      </c>
      <c r="H84" s="34">
        <v>1</v>
      </c>
      <c r="I84" s="36">
        <v>188.05</v>
      </c>
      <c r="Z84" s="4"/>
    </row>
    <row r="85" spans="1:26" hidden="1" x14ac:dyDescent="0.25">
      <c r="A85" s="39" t="s">
        <v>319</v>
      </c>
      <c r="B85" s="5">
        <v>2021</v>
      </c>
      <c r="C85" s="5">
        <v>4</v>
      </c>
      <c r="D85" s="39" t="s">
        <v>19</v>
      </c>
      <c r="E85" s="4" t="b">
        <v>0</v>
      </c>
      <c r="F85" s="37">
        <v>3809418.24</v>
      </c>
      <c r="G85" s="37">
        <v>5039971.96</v>
      </c>
      <c r="H85" s="34">
        <v>1.323</v>
      </c>
      <c r="I85" s="36">
        <v>1569.3</v>
      </c>
      <c r="Z85" s="4"/>
    </row>
    <row r="86" spans="1:26" hidden="1" x14ac:dyDescent="0.25">
      <c r="A86" s="39" t="s">
        <v>318</v>
      </c>
      <c r="B86" s="5">
        <v>2021</v>
      </c>
      <c r="C86" s="5">
        <v>4</v>
      </c>
      <c r="D86" s="39" t="s">
        <v>19</v>
      </c>
      <c r="E86" s="4" t="b">
        <v>0</v>
      </c>
      <c r="F86" s="37">
        <v>3759576.82</v>
      </c>
      <c r="G86" s="37">
        <v>3927990.93</v>
      </c>
      <c r="H86" s="34">
        <v>1.0449999999999999</v>
      </c>
      <c r="I86" s="36">
        <v>773.07</v>
      </c>
      <c r="Z86" s="4"/>
    </row>
    <row r="87" spans="1:26" hidden="1" x14ac:dyDescent="0.25">
      <c r="A87" s="39" t="s">
        <v>317</v>
      </c>
      <c r="B87" s="5">
        <v>2021</v>
      </c>
      <c r="C87" s="5">
        <v>4</v>
      </c>
      <c r="D87" s="39" t="s">
        <v>19</v>
      </c>
      <c r="E87" s="4" t="b">
        <v>0</v>
      </c>
      <c r="F87" s="37">
        <v>2257954.31</v>
      </c>
      <c r="G87" s="37">
        <v>3602445.27</v>
      </c>
      <c r="H87" s="34">
        <v>1.595</v>
      </c>
      <c r="I87" s="36">
        <v>784.65</v>
      </c>
      <c r="Z87" s="4"/>
    </row>
    <row r="88" spans="1:26" x14ac:dyDescent="0.25">
      <c r="A88" s="39" t="s">
        <v>169</v>
      </c>
      <c r="B88" s="5">
        <v>2021</v>
      </c>
      <c r="C88" s="5">
        <v>4</v>
      </c>
      <c r="D88" s="39" t="s">
        <v>19</v>
      </c>
      <c r="E88" s="4" t="b">
        <v>0</v>
      </c>
      <c r="F88" s="37">
        <v>72</v>
      </c>
      <c r="G88" s="37">
        <v>75</v>
      </c>
      <c r="H88" s="34">
        <v>1.042</v>
      </c>
      <c r="I88" s="36">
        <v>564.12</v>
      </c>
      <c r="Z88" s="4"/>
    </row>
    <row r="89" spans="1:26" hidden="1" x14ac:dyDescent="0.25">
      <c r="A89" s="39" t="s">
        <v>314</v>
      </c>
      <c r="B89" s="5">
        <v>2021</v>
      </c>
      <c r="C89" s="5">
        <v>4</v>
      </c>
      <c r="D89" s="39" t="s">
        <v>20</v>
      </c>
      <c r="E89" s="4" t="b">
        <v>0</v>
      </c>
      <c r="F89" s="37">
        <v>144</v>
      </c>
      <c r="G89" s="37">
        <v>34</v>
      </c>
      <c r="H89" s="34">
        <v>0.23599999999999999</v>
      </c>
      <c r="I89" s="36">
        <v>0</v>
      </c>
      <c r="Z89" s="4"/>
    </row>
    <row r="90" spans="1:26" hidden="1" x14ac:dyDescent="0.25">
      <c r="A90" s="39" t="s">
        <v>313</v>
      </c>
      <c r="B90" s="5">
        <v>2021</v>
      </c>
      <c r="C90" s="5">
        <v>4</v>
      </c>
      <c r="D90" s="39" t="s">
        <v>20</v>
      </c>
      <c r="E90" s="4" t="b">
        <v>0</v>
      </c>
      <c r="F90" s="37">
        <v>45</v>
      </c>
      <c r="G90" s="37">
        <v>11</v>
      </c>
      <c r="H90" s="34">
        <v>0.24399999999999999</v>
      </c>
      <c r="I90" s="36">
        <v>0</v>
      </c>
      <c r="Z90" s="4"/>
    </row>
    <row r="91" spans="1:26" hidden="1" x14ac:dyDescent="0.25">
      <c r="A91" s="39" t="s">
        <v>467</v>
      </c>
      <c r="B91" s="5">
        <v>2021</v>
      </c>
      <c r="C91" s="5">
        <v>4</v>
      </c>
      <c r="D91" s="39" t="s">
        <v>20</v>
      </c>
      <c r="E91" s="4" t="b">
        <v>0</v>
      </c>
      <c r="F91" s="37">
        <v>1</v>
      </c>
      <c r="G91" s="37">
        <v>1</v>
      </c>
      <c r="H91" s="34">
        <v>1</v>
      </c>
      <c r="I91" s="36">
        <v>188.05</v>
      </c>
      <c r="Z91" s="4"/>
    </row>
    <row r="92" spans="1:26" hidden="1" x14ac:dyDescent="0.25">
      <c r="A92" s="39" t="s">
        <v>319</v>
      </c>
      <c r="B92" s="5">
        <v>2021</v>
      </c>
      <c r="C92" s="5">
        <v>4</v>
      </c>
      <c r="D92" s="39" t="s">
        <v>20</v>
      </c>
      <c r="E92" s="4" t="b">
        <v>0</v>
      </c>
      <c r="F92" s="37">
        <v>3809418.24</v>
      </c>
      <c r="G92" s="37">
        <v>5039971.96</v>
      </c>
      <c r="H92" s="34">
        <v>1.323</v>
      </c>
      <c r="I92" s="36">
        <v>1569.3</v>
      </c>
      <c r="Z92" s="4"/>
    </row>
    <row r="93" spans="1:26" hidden="1" x14ac:dyDescent="0.25">
      <c r="A93" s="39" t="s">
        <v>318</v>
      </c>
      <c r="B93" s="5">
        <v>2021</v>
      </c>
      <c r="C93" s="5">
        <v>4</v>
      </c>
      <c r="D93" s="39" t="s">
        <v>20</v>
      </c>
      <c r="E93" s="4" t="b">
        <v>0</v>
      </c>
      <c r="F93" s="37">
        <v>3759576.82</v>
      </c>
      <c r="G93" s="37">
        <v>3927990.93</v>
      </c>
      <c r="H93" s="34">
        <v>1.0449999999999999</v>
      </c>
      <c r="I93" s="36">
        <v>773.07</v>
      </c>
      <c r="Z93" s="4"/>
    </row>
    <row r="94" spans="1:26" hidden="1" x14ac:dyDescent="0.25">
      <c r="A94" s="39" t="s">
        <v>317</v>
      </c>
      <c r="B94" s="5">
        <v>2021</v>
      </c>
      <c r="C94" s="5">
        <v>4</v>
      </c>
      <c r="D94" s="39" t="s">
        <v>20</v>
      </c>
      <c r="E94" s="4" t="b">
        <v>0</v>
      </c>
      <c r="F94" s="37">
        <v>2257954.31</v>
      </c>
      <c r="G94" s="37">
        <v>3602445.27</v>
      </c>
      <c r="H94" s="34">
        <v>1.595</v>
      </c>
      <c r="I94" s="36">
        <v>784.65</v>
      </c>
      <c r="Z94" s="4"/>
    </row>
    <row r="95" spans="1:26" x14ac:dyDescent="0.25">
      <c r="A95" s="39" t="s">
        <v>169</v>
      </c>
      <c r="B95" s="5">
        <v>2021</v>
      </c>
      <c r="C95" s="5">
        <v>4</v>
      </c>
      <c r="D95" s="39" t="s">
        <v>20</v>
      </c>
      <c r="E95" s="4" t="b">
        <v>0</v>
      </c>
      <c r="F95" s="37">
        <v>72</v>
      </c>
      <c r="G95" s="37">
        <v>79</v>
      </c>
      <c r="H95" s="34">
        <v>1.097</v>
      </c>
      <c r="I95" s="36">
        <v>564.12</v>
      </c>
      <c r="Z95" s="4"/>
    </row>
    <row r="96" spans="1:26" hidden="1" x14ac:dyDescent="0.25">
      <c r="A96" s="39" t="s">
        <v>314</v>
      </c>
      <c r="B96" s="5">
        <v>2021</v>
      </c>
      <c r="C96" s="5">
        <v>4</v>
      </c>
      <c r="D96" s="39" t="s">
        <v>21</v>
      </c>
      <c r="E96" s="4" t="b">
        <v>0</v>
      </c>
      <c r="F96" s="37">
        <v>60</v>
      </c>
      <c r="G96" s="37">
        <v>141</v>
      </c>
      <c r="H96" s="34">
        <v>2.35</v>
      </c>
      <c r="I96" s="36">
        <v>1176.98</v>
      </c>
      <c r="Z96" s="4"/>
    </row>
    <row r="97" spans="1:26" hidden="1" x14ac:dyDescent="0.25">
      <c r="A97" s="39" t="s">
        <v>313</v>
      </c>
      <c r="B97" s="5">
        <v>2021</v>
      </c>
      <c r="C97" s="5">
        <v>4</v>
      </c>
      <c r="D97" s="39" t="s">
        <v>21</v>
      </c>
      <c r="E97" s="4" t="b">
        <v>0</v>
      </c>
      <c r="F97" s="37">
        <v>90</v>
      </c>
      <c r="G97" s="37">
        <v>77</v>
      </c>
      <c r="H97" s="34">
        <v>0.85599999999999998</v>
      </c>
      <c r="I97" s="36">
        <v>241.44</v>
      </c>
      <c r="Z97" s="4"/>
    </row>
    <row r="98" spans="1:26" hidden="1" x14ac:dyDescent="0.25">
      <c r="A98" s="39" t="s">
        <v>467</v>
      </c>
      <c r="B98" s="5">
        <v>2021</v>
      </c>
      <c r="C98" s="5">
        <v>4</v>
      </c>
      <c r="D98" s="39" t="s">
        <v>21</v>
      </c>
      <c r="E98" s="4" t="b">
        <v>0</v>
      </c>
      <c r="F98" s="37">
        <v>1</v>
      </c>
      <c r="G98" s="37">
        <v>1</v>
      </c>
      <c r="H98" s="34">
        <v>1</v>
      </c>
      <c r="I98" s="36">
        <v>188.05</v>
      </c>
      <c r="Z98" s="4"/>
    </row>
    <row r="99" spans="1:26" hidden="1" x14ac:dyDescent="0.25">
      <c r="A99" s="39" t="s">
        <v>319</v>
      </c>
      <c r="B99" s="5">
        <v>2021</v>
      </c>
      <c r="C99" s="5">
        <v>4</v>
      </c>
      <c r="D99" s="39" t="s">
        <v>21</v>
      </c>
      <c r="E99" s="4" t="b">
        <v>0</v>
      </c>
      <c r="F99" s="37">
        <v>3809418.24</v>
      </c>
      <c r="G99" s="37">
        <v>5039971.96</v>
      </c>
      <c r="H99" s="34">
        <v>1.323</v>
      </c>
      <c r="I99" s="36">
        <v>1569.3</v>
      </c>
      <c r="Z99" s="4"/>
    </row>
    <row r="100" spans="1:26" hidden="1" x14ac:dyDescent="0.25">
      <c r="A100" s="39" t="s">
        <v>318</v>
      </c>
      <c r="B100" s="5">
        <v>2021</v>
      </c>
      <c r="C100" s="5">
        <v>4</v>
      </c>
      <c r="D100" s="39" t="s">
        <v>21</v>
      </c>
      <c r="E100" s="4" t="b">
        <v>0</v>
      </c>
      <c r="F100" s="37">
        <v>3759576.82</v>
      </c>
      <c r="G100" s="37">
        <v>3927990.93</v>
      </c>
      <c r="H100" s="34">
        <v>1.0449999999999999</v>
      </c>
      <c r="I100" s="36">
        <v>773.07</v>
      </c>
      <c r="Z100" s="4"/>
    </row>
    <row r="101" spans="1:26" hidden="1" x14ac:dyDescent="0.25">
      <c r="A101" s="39" t="s">
        <v>317</v>
      </c>
      <c r="B101" s="5">
        <v>2021</v>
      </c>
      <c r="C101" s="5">
        <v>4</v>
      </c>
      <c r="D101" s="39" t="s">
        <v>21</v>
      </c>
      <c r="E101" s="4" t="b">
        <v>0</v>
      </c>
      <c r="F101" s="37">
        <v>2257954.31</v>
      </c>
      <c r="G101" s="37">
        <v>3602445.27</v>
      </c>
      <c r="H101" s="34">
        <v>1.595</v>
      </c>
      <c r="I101" s="36">
        <v>784.65</v>
      </c>
      <c r="Z101" s="4"/>
    </row>
    <row r="102" spans="1:26" x14ac:dyDescent="0.25">
      <c r="A102" s="39" t="s">
        <v>169</v>
      </c>
      <c r="B102" s="5">
        <v>2021</v>
      </c>
      <c r="C102" s="5">
        <v>4</v>
      </c>
      <c r="D102" s="39" t="s">
        <v>21</v>
      </c>
      <c r="E102" s="4" t="b">
        <v>0</v>
      </c>
      <c r="F102" s="37">
        <v>64</v>
      </c>
      <c r="G102" s="37">
        <v>73</v>
      </c>
      <c r="H102" s="34">
        <v>1.141</v>
      </c>
      <c r="I102" s="36">
        <v>564.12</v>
      </c>
      <c r="Z102" s="4"/>
    </row>
    <row r="103" spans="1:26" hidden="1" x14ac:dyDescent="0.25">
      <c r="A103" s="39" t="s">
        <v>315</v>
      </c>
      <c r="B103" s="5">
        <v>2021</v>
      </c>
      <c r="C103" s="5">
        <v>4</v>
      </c>
      <c r="D103" s="39" t="s">
        <v>32</v>
      </c>
      <c r="E103" s="4" t="b">
        <v>0</v>
      </c>
      <c r="F103" s="37">
        <v>300</v>
      </c>
      <c r="G103" s="37">
        <v>218</v>
      </c>
      <c r="H103" s="34">
        <v>0.72699999999999998</v>
      </c>
      <c r="I103" s="36">
        <v>0</v>
      </c>
      <c r="Z103" s="4"/>
    </row>
    <row r="104" spans="1:26" hidden="1" x14ac:dyDescent="0.25">
      <c r="A104" s="39" t="s">
        <v>467</v>
      </c>
      <c r="B104" s="5">
        <v>2021</v>
      </c>
      <c r="C104" s="5">
        <v>4</v>
      </c>
      <c r="D104" s="39" t="s">
        <v>32</v>
      </c>
      <c r="E104" s="4" t="b">
        <v>0</v>
      </c>
      <c r="F104" s="37">
        <v>1</v>
      </c>
      <c r="G104" s="37">
        <v>1</v>
      </c>
      <c r="H104" s="34">
        <v>1</v>
      </c>
      <c r="I104" s="36">
        <v>188.05</v>
      </c>
      <c r="Z104" s="4"/>
    </row>
    <row r="105" spans="1:26" hidden="1" x14ac:dyDescent="0.25">
      <c r="A105" s="39" t="s">
        <v>319</v>
      </c>
      <c r="B105" s="5">
        <v>2021</v>
      </c>
      <c r="C105" s="5">
        <v>4</v>
      </c>
      <c r="D105" s="39" t="s">
        <v>32</v>
      </c>
      <c r="E105" s="4" t="b">
        <v>0</v>
      </c>
      <c r="F105" s="37">
        <v>3809418.24</v>
      </c>
      <c r="G105" s="37">
        <v>5039971.96</v>
      </c>
      <c r="H105" s="34">
        <v>1.323</v>
      </c>
      <c r="I105" s="36">
        <v>1568.35</v>
      </c>
      <c r="Z105" s="4"/>
    </row>
    <row r="106" spans="1:26" hidden="1" x14ac:dyDescent="0.25">
      <c r="A106" s="39" t="s">
        <v>318</v>
      </c>
      <c r="B106" s="5">
        <v>2021</v>
      </c>
      <c r="C106" s="5">
        <v>4</v>
      </c>
      <c r="D106" s="39" t="s">
        <v>32</v>
      </c>
      <c r="E106" s="4" t="b">
        <v>0</v>
      </c>
      <c r="F106" s="37">
        <v>3759576.82</v>
      </c>
      <c r="G106" s="37">
        <v>3927990.93</v>
      </c>
      <c r="H106" s="34">
        <v>1.0449999999999999</v>
      </c>
      <c r="I106" s="36">
        <v>773.36</v>
      </c>
      <c r="Z106" s="4"/>
    </row>
    <row r="107" spans="1:26" hidden="1" x14ac:dyDescent="0.25">
      <c r="A107" s="39" t="s">
        <v>317</v>
      </c>
      <c r="B107" s="5">
        <v>2021</v>
      </c>
      <c r="C107" s="5">
        <v>4</v>
      </c>
      <c r="D107" s="39" t="s">
        <v>32</v>
      </c>
      <c r="E107" s="4" t="b">
        <v>0</v>
      </c>
      <c r="F107" s="37">
        <v>2257954.31</v>
      </c>
      <c r="G107" s="37">
        <v>3602445.27</v>
      </c>
      <c r="H107" s="34">
        <v>1.595</v>
      </c>
      <c r="I107" s="36">
        <v>784.17</v>
      </c>
      <c r="Z107" s="4"/>
    </row>
    <row r="108" spans="1:26" x14ac:dyDescent="0.25">
      <c r="A108" s="39" t="s">
        <v>169</v>
      </c>
      <c r="B108" s="5">
        <v>2021</v>
      </c>
      <c r="C108" s="5">
        <v>4</v>
      </c>
      <c r="D108" s="39" t="s">
        <v>32</v>
      </c>
      <c r="E108" s="4" t="b">
        <v>0</v>
      </c>
      <c r="F108" s="37">
        <v>72</v>
      </c>
      <c r="G108" s="37">
        <v>72</v>
      </c>
      <c r="H108" s="34">
        <v>1</v>
      </c>
      <c r="I108" s="36">
        <v>564.14</v>
      </c>
      <c r="Z108" s="4"/>
    </row>
    <row r="109" spans="1:26" hidden="1" x14ac:dyDescent="0.25">
      <c r="A109" s="39" t="s">
        <v>314</v>
      </c>
      <c r="B109" s="5">
        <v>2021</v>
      </c>
      <c r="C109" s="5">
        <v>4</v>
      </c>
      <c r="D109" s="39" t="s">
        <v>22</v>
      </c>
      <c r="E109" s="4" t="b">
        <v>0</v>
      </c>
      <c r="F109" s="37">
        <v>132</v>
      </c>
      <c r="G109" s="37">
        <v>103</v>
      </c>
      <c r="H109" s="34">
        <v>0.78</v>
      </c>
      <c r="I109" s="36">
        <v>0</v>
      </c>
      <c r="Z109" s="4"/>
    </row>
    <row r="110" spans="1:26" hidden="1" x14ac:dyDescent="0.25">
      <c r="A110" s="39" t="s">
        <v>313</v>
      </c>
      <c r="B110" s="5">
        <v>2021</v>
      </c>
      <c r="C110" s="5">
        <v>4</v>
      </c>
      <c r="D110" s="39" t="s">
        <v>22</v>
      </c>
      <c r="E110" s="4" t="b">
        <v>0</v>
      </c>
      <c r="F110" s="37">
        <v>180</v>
      </c>
      <c r="G110" s="37">
        <v>193</v>
      </c>
      <c r="H110" s="34">
        <v>1.0720000000000001</v>
      </c>
      <c r="I110" s="36">
        <v>664.7</v>
      </c>
      <c r="Z110" s="4"/>
    </row>
    <row r="111" spans="1:26" hidden="1" x14ac:dyDescent="0.25">
      <c r="A111" s="39" t="s">
        <v>467</v>
      </c>
      <c r="B111" s="5">
        <v>2021</v>
      </c>
      <c r="C111" s="5">
        <v>4</v>
      </c>
      <c r="D111" s="39" t="s">
        <v>22</v>
      </c>
      <c r="E111" s="4" t="b">
        <v>0</v>
      </c>
      <c r="F111" s="37">
        <v>1</v>
      </c>
      <c r="G111" s="37">
        <v>1</v>
      </c>
      <c r="H111" s="34">
        <v>1</v>
      </c>
      <c r="I111" s="36">
        <v>188.05</v>
      </c>
      <c r="Z111" s="4"/>
    </row>
    <row r="112" spans="1:26" hidden="1" x14ac:dyDescent="0.25">
      <c r="A112" s="39" t="s">
        <v>319</v>
      </c>
      <c r="B112" s="5">
        <v>2021</v>
      </c>
      <c r="C112" s="5">
        <v>4</v>
      </c>
      <c r="D112" s="39" t="s">
        <v>22</v>
      </c>
      <c r="E112" s="4" t="b">
        <v>0</v>
      </c>
      <c r="F112" s="37">
        <v>3809418.24</v>
      </c>
      <c r="G112" s="37">
        <v>5039971.96</v>
      </c>
      <c r="H112" s="34">
        <v>1.323</v>
      </c>
      <c r="I112" s="36">
        <v>1569.3</v>
      </c>
      <c r="Z112" s="4"/>
    </row>
    <row r="113" spans="1:26" hidden="1" x14ac:dyDescent="0.25">
      <c r="A113" s="39" t="s">
        <v>318</v>
      </c>
      <c r="B113" s="5">
        <v>2021</v>
      </c>
      <c r="C113" s="5">
        <v>4</v>
      </c>
      <c r="D113" s="39" t="s">
        <v>22</v>
      </c>
      <c r="E113" s="4" t="b">
        <v>0</v>
      </c>
      <c r="F113" s="37">
        <v>3759576.82</v>
      </c>
      <c r="G113" s="37">
        <v>3927990.93</v>
      </c>
      <c r="H113" s="34">
        <v>1.0449999999999999</v>
      </c>
      <c r="I113" s="36">
        <v>773.07</v>
      </c>
      <c r="Z113" s="4"/>
    </row>
    <row r="114" spans="1:26" hidden="1" x14ac:dyDescent="0.25">
      <c r="A114" s="39" t="s">
        <v>317</v>
      </c>
      <c r="B114" s="5">
        <v>2021</v>
      </c>
      <c r="C114" s="5">
        <v>4</v>
      </c>
      <c r="D114" s="39" t="s">
        <v>22</v>
      </c>
      <c r="E114" s="4" t="b">
        <v>0</v>
      </c>
      <c r="F114" s="37">
        <v>2257954.31</v>
      </c>
      <c r="G114" s="37">
        <v>3602445.27</v>
      </c>
      <c r="H114" s="34">
        <v>1.595</v>
      </c>
      <c r="I114" s="36">
        <v>784.65</v>
      </c>
      <c r="Z114" s="4"/>
    </row>
    <row r="115" spans="1:26" x14ac:dyDescent="0.25">
      <c r="A115" s="39" t="s">
        <v>169</v>
      </c>
      <c r="B115" s="5">
        <v>2021</v>
      </c>
      <c r="C115" s="5">
        <v>4</v>
      </c>
      <c r="D115" s="39" t="s">
        <v>22</v>
      </c>
      <c r="E115" s="4" t="b">
        <v>0</v>
      </c>
      <c r="F115" s="37">
        <v>64</v>
      </c>
      <c r="G115" s="37">
        <v>67</v>
      </c>
      <c r="H115" s="34">
        <v>1.0469999999999999</v>
      </c>
      <c r="I115" s="36">
        <v>564.12</v>
      </c>
      <c r="Z115" s="4"/>
    </row>
    <row r="116" spans="1:26" hidden="1" x14ac:dyDescent="0.25">
      <c r="A116" s="39" t="s">
        <v>314</v>
      </c>
      <c r="B116" s="5">
        <v>2021</v>
      </c>
      <c r="C116" s="5">
        <v>4</v>
      </c>
      <c r="D116" s="39" t="s">
        <v>23</v>
      </c>
      <c r="E116" s="4" t="b">
        <v>0</v>
      </c>
      <c r="F116" s="37">
        <v>120</v>
      </c>
      <c r="G116" s="37">
        <v>128</v>
      </c>
      <c r="H116" s="34">
        <v>1.0669999999999999</v>
      </c>
      <c r="I116" s="36">
        <v>662.97</v>
      </c>
      <c r="Z116" s="4"/>
    </row>
    <row r="117" spans="1:26" hidden="1" x14ac:dyDescent="0.25">
      <c r="A117" s="39" t="s">
        <v>313</v>
      </c>
      <c r="B117" s="5">
        <v>2021</v>
      </c>
      <c r="C117" s="5">
        <v>4</v>
      </c>
      <c r="D117" s="39" t="s">
        <v>23</v>
      </c>
      <c r="E117" s="4" t="b">
        <v>0</v>
      </c>
      <c r="F117" s="37">
        <v>120</v>
      </c>
      <c r="G117" s="37">
        <v>46</v>
      </c>
      <c r="H117" s="34">
        <v>0.38300000000000001</v>
      </c>
      <c r="I117" s="36">
        <v>0</v>
      </c>
      <c r="Z117" s="4"/>
    </row>
    <row r="118" spans="1:26" hidden="1" x14ac:dyDescent="0.25">
      <c r="A118" s="39" t="s">
        <v>467</v>
      </c>
      <c r="B118" s="5">
        <v>2021</v>
      </c>
      <c r="C118" s="5">
        <v>4</v>
      </c>
      <c r="D118" s="39" t="s">
        <v>23</v>
      </c>
      <c r="E118" s="4" t="b">
        <v>0</v>
      </c>
      <c r="F118" s="37">
        <v>1</v>
      </c>
      <c r="G118" s="37">
        <v>1</v>
      </c>
      <c r="H118" s="34">
        <v>1</v>
      </c>
      <c r="I118" s="36">
        <v>188.05</v>
      </c>
      <c r="Z118" s="4"/>
    </row>
    <row r="119" spans="1:26" hidden="1" x14ac:dyDescent="0.25">
      <c r="A119" s="39" t="s">
        <v>319</v>
      </c>
      <c r="B119" s="5">
        <v>2021</v>
      </c>
      <c r="C119" s="5">
        <v>4</v>
      </c>
      <c r="D119" s="39" t="s">
        <v>23</v>
      </c>
      <c r="E119" s="4" t="b">
        <v>0</v>
      </c>
      <c r="F119" s="37">
        <v>3809418.24</v>
      </c>
      <c r="G119" s="37">
        <v>5039971.96</v>
      </c>
      <c r="H119" s="34">
        <v>1.323</v>
      </c>
      <c r="I119" s="36">
        <v>1569.3</v>
      </c>
      <c r="Z119" s="4"/>
    </row>
    <row r="120" spans="1:26" hidden="1" x14ac:dyDescent="0.25">
      <c r="A120" s="39" t="s">
        <v>318</v>
      </c>
      <c r="B120" s="5">
        <v>2021</v>
      </c>
      <c r="C120" s="5">
        <v>4</v>
      </c>
      <c r="D120" s="39" t="s">
        <v>23</v>
      </c>
      <c r="E120" s="4" t="b">
        <v>0</v>
      </c>
      <c r="F120" s="37">
        <v>3759576.82</v>
      </c>
      <c r="G120" s="37">
        <v>3927990.93</v>
      </c>
      <c r="H120" s="34">
        <v>1.0449999999999999</v>
      </c>
      <c r="I120" s="36">
        <v>773.07</v>
      </c>
      <c r="Z120" s="4"/>
    </row>
    <row r="121" spans="1:26" hidden="1" x14ac:dyDescent="0.25">
      <c r="A121" s="39" t="s">
        <v>317</v>
      </c>
      <c r="B121" s="5">
        <v>2021</v>
      </c>
      <c r="C121" s="5">
        <v>4</v>
      </c>
      <c r="D121" s="39" t="s">
        <v>23</v>
      </c>
      <c r="E121" s="4" t="b">
        <v>0</v>
      </c>
      <c r="F121" s="37">
        <v>2257954.31</v>
      </c>
      <c r="G121" s="37">
        <v>3602445.27</v>
      </c>
      <c r="H121" s="34">
        <v>1.595</v>
      </c>
      <c r="I121" s="36">
        <v>784.65</v>
      </c>
      <c r="Z121" s="4"/>
    </row>
    <row r="122" spans="1:26" x14ac:dyDescent="0.25">
      <c r="A122" s="39" t="s">
        <v>169</v>
      </c>
      <c r="B122" s="5">
        <v>2021</v>
      </c>
      <c r="C122" s="5">
        <v>4</v>
      </c>
      <c r="D122" s="39" t="s">
        <v>23</v>
      </c>
      <c r="E122" s="4" t="b">
        <v>0</v>
      </c>
      <c r="F122" s="37">
        <v>72</v>
      </c>
      <c r="G122" s="37">
        <v>77</v>
      </c>
      <c r="H122" s="34">
        <v>1.069</v>
      </c>
      <c r="I122" s="36">
        <v>564.12</v>
      </c>
      <c r="Z122" s="4"/>
    </row>
    <row r="123" spans="1:26" hidden="1" x14ac:dyDescent="0.25">
      <c r="A123" s="39" t="s">
        <v>315</v>
      </c>
      <c r="B123" s="5">
        <v>2021</v>
      </c>
      <c r="C123" s="5">
        <v>4</v>
      </c>
      <c r="D123" s="39" t="s">
        <v>33</v>
      </c>
      <c r="E123" s="4" t="b">
        <v>0</v>
      </c>
      <c r="F123" s="37">
        <v>187.5</v>
      </c>
      <c r="G123" s="37">
        <v>120</v>
      </c>
      <c r="H123" s="34">
        <v>0.64</v>
      </c>
      <c r="I123" s="36">
        <v>0</v>
      </c>
      <c r="Z123" s="4"/>
    </row>
    <row r="124" spans="1:26" hidden="1" x14ac:dyDescent="0.25">
      <c r="A124" s="39" t="s">
        <v>467</v>
      </c>
      <c r="B124" s="5">
        <v>2021</v>
      </c>
      <c r="C124" s="5">
        <v>4</v>
      </c>
      <c r="D124" s="39" t="s">
        <v>33</v>
      </c>
      <c r="E124" s="4" t="b">
        <v>0</v>
      </c>
      <c r="F124" s="37">
        <v>1</v>
      </c>
      <c r="G124" s="37">
        <v>1</v>
      </c>
      <c r="H124" s="34">
        <v>1</v>
      </c>
      <c r="I124" s="36">
        <v>188.05</v>
      </c>
      <c r="Z124" s="4"/>
    </row>
    <row r="125" spans="1:26" hidden="1" x14ac:dyDescent="0.25">
      <c r="A125" s="39" t="s">
        <v>319</v>
      </c>
      <c r="B125" s="5">
        <v>2021</v>
      </c>
      <c r="C125" s="5">
        <v>4</v>
      </c>
      <c r="D125" s="39" t="s">
        <v>33</v>
      </c>
      <c r="E125" s="4" t="b">
        <v>0</v>
      </c>
      <c r="F125" s="37">
        <v>3809418.24</v>
      </c>
      <c r="G125" s="37">
        <v>5039971.96</v>
      </c>
      <c r="H125" s="34">
        <v>1.323</v>
      </c>
      <c r="I125" s="36">
        <v>1568.35</v>
      </c>
      <c r="Z125" s="4"/>
    </row>
    <row r="126" spans="1:26" hidden="1" x14ac:dyDescent="0.25">
      <c r="A126" s="39" t="s">
        <v>318</v>
      </c>
      <c r="B126" s="5">
        <v>2021</v>
      </c>
      <c r="C126" s="5">
        <v>4</v>
      </c>
      <c r="D126" s="39" t="s">
        <v>33</v>
      </c>
      <c r="E126" s="4" t="b">
        <v>0</v>
      </c>
      <c r="F126" s="37">
        <v>3759576.82</v>
      </c>
      <c r="G126" s="37">
        <v>3927990.93</v>
      </c>
      <c r="H126" s="34">
        <v>1.0449999999999999</v>
      </c>
      <c r="I126" s="36">
        <v>773.36</v>
      </c>
      <c r="Z126" s="4"/>
    </row>
    <row r="127" spans="1:26" hidden="1" x14ac:dyDescent="0.25">
      <c r="A127" s="39" t="s">
        <v>317</v>
      </c>
      <c r="B127" s="5">
        <v>2021</v>
      </c>
      <c r="C127" s="5">
        <v>4</v>
      </c>
      <c r="D127" s="39" t="s">
        <v>33</v>
      </c>
      <c r="E127" s="4" t="b">
        <v>0</v>
      </c>
      <c r="F127" s="37">
        <v>2257954.31</v>
      </c>
      <c r="G127" s="37">
        <v>3602445.27</v>
      </c>
      <c r="H127" s="34">
        <v>1.595</v>
      </c>
      <c r="I127" s="36">
        <v>784.17</v>
      </c>
      <c r="Z127" s="4"/>
    </row>
    <row r="128" spans="1:26" x14ac:dyDescent="0.25">
      <c r="A128" s="39" t="s">
        <v>169</v>
      </c>
      <c r="B128" s="5">
        <v>2021</v>
      </c>
      <c r="C128" s="5">
        <v>4</v>
      </c>
      <c r="D128" s="39" t="s">
        <v>33</v>
      </c>
      <c r="E128" s="4" t="b">
        <v>0</v>
      </c>
      <c r="F128" s="37">
        <v>72</v>
      </c>
      <c r="G128" s="37">
        <v>96</v>
      </c>
      <c r="H128" s="34">
        <v>1.333</v>
      </c>
      <c r="I128" s="36">
        <v>564.12</v>
      </c>
      <c r="Z128" s="4"/>
    </row>
    <row r="129" spans="1:26" hidden="1" x14ac:dyDescent="0.25">
      <c r="A129" s="39" t="s">
        <v>315</v>
      </c>
      <c r="B129" s="5">
        <v>2021</v>
      </c>
      <c r="C129" s="5">
        <v>4</v>
      </c>
      <c r="D129" s="39" t="s">
        <v>25</v>
      </c>
      <c r="E129" s="4" t="b">
        <v>0</v>
      </c>
      <c r="F129" s="37">
        <v>37.5</v>
      </c>
      <c r="G129" s="37">
        <v>0</v>
      </c>
      <c r="H129" s="34">
        <v>0</v>
      </c>
      <c r="I129" s="36">
        <v>0</v>
      </c>
      <c r="Z129" s="4"/>
    </row>
    <row r="130" spans="1:26" hidden="1" x14ac:dyDescent="0.25">
      <c r="A130" s="39" t="s">
        <v>314</v>
      </c>
      <c r="B130" s="5">
        <v>2021</v>
      </c>
      <c r="C130" s="5">
        <v>4</v>
      </c>
      <c r="D130" s="39" t="s">
        <v>25</v>
      </c>
      <c r="E130" s="4" t="b">
        <v>0</v>
      </c>
      <c r="F130" s="37">
        <v>48</v>
      </c>
      <c r="G130" s="37">
        <v>2</v>
      </c>
      <c r="H130" s="34">
        <v>4.2000000000000003E-2</v>
      </c>
      <c r="I130" s="36">
        <v>0</v>
      </c>
      <c r="Z130" s="4"/>
    </row>
    <row r="131" spans="1:26" hidden="1" x14ac:dyDescent="0.25">
      <c r="A131" s="39" t="s">
        <v>313</v>
      </c>
      <c r="B131" s="5">
        <v>2021</v>
      </c>
      <c r="C131" s="5">
        <v>4</v>
      </c>
      <c r="D131" s="39" t="s">
        <v>25</v>
      </c>
      <c r="E131" s="4" t="b">
        <v>0</v>
      </c>
      <c r="F131" s="37">
        <v>15</v>
      </c>
      <c r="G131" s="37">
        <v>0</v>
      </c>
      <c r="H131" s="34">
        <v>0</v>
      </c>
      <c r="I131" s="36">
        <v>0</v>
      </c>
      <c r="Z131" s="4"/>
    </row>
    <row r="132" spans="1:26" hidden="1" x14ac:dyDescent="0.25">
      <c r="A132" s="39" t="s">
        <v>467</v>
      </c>
      <c r="B132" s="5">
        <v>2021</v>
      </c>
      <c r="C132" s="5">
        <v>4</v>
      </c>
      <c r="D132" s="39" t="s">
        <v>25</v>
      </c>
      <c r="E132" s="4" t="b">
        <v>0</v>
      </c>
      <c r="F132" s="37">
        <v>1</v>
      </c>
      <c r="G132" s="37">
        <v>1</v>
      </c>
      <c r="H132" s="34">
        <v>1</v>
      </c>
      <c r="I132" s="36">
        <v>188.05</v>
      </c>
      <c r="Z132" s="4"/>
    </row>
    <row r="133" spans="1:26" hidden="1" x14ac:dyDescent="0.25">
      <c r="A133" s="39" t="s">
        <v>319</v>
      </c>
      <c r="B133" s="5">
        <v>2021</v>
      </c>
      <c r="C133" s="5">
        <v>4</v>
      </c>
      <c r="D133" s="39" t="s">
        <v>25</v>
      </c>
      <c r="E133" s="4" t="b">
        <v>0</v>
      </c>
      <c r="F133" s="37">
        <v>3809418.24</v>
      </c>
      <c r="G133" s="37">
        <v>5039971.96</v>
      </c>
      <c r="H133" s="34">
        <v>1.323</v>
      </c>
      <c r="I133" s="36">
        <v>1569.3</v>
      </c>
      <c r="Z133" s="4"/>
    </row>
    <row r="134" spans="1:26" hidden="1" x14ac:dyDescent="0.25">
      <c r="A134" s="39" t="s">
        <v>318</v>
      </c>
      <c r="B134" s="5">
        <v>2021</v>
      </c>
      <c r="C134" s="5">
        <v>4</v>
      </c>
      <c r="D134" s="39" t="s">
        <v>25</v>
      </c>
      <c r="E134" s="4" t="b">
        <v>0</v>
      </c>
      <c r="F134" s="37">
        <v>3759576.82</v>
      </c>
      <c r="G134" s="37">
        <v>3927990.93</v>
      </c>
      <c r="H134" s="34">
        <v>1.0449999999999999</v>
      </c>
      <c r="I134" s="36">
        <v>773.07</v>
      </c>
      <c r="Z134" s="4"/>
    </row>
    <row r="135" spans="1:26" hidden="1" x14ac:dyDescent="0.25">
      <c r="A135" s="39" t="s">
        <v>317</v>
      </c>
      <c r="B135" s="5">
        <v>2021</v>
      </c>
      <c r="C135" s="5">
        <v>4</v>
      </c>
      <c r="D135" s="39" t="s">
        <v>25</v>
      </c>
      <c r="E135" s="4" t="b">
        <v>0</v>
      </c>
      <c r="F135" s="37">
        <v>2257954.31</v>
      </c>
      <c r="G135" s="37">
        <v>3602445.27</v>
      </c>
      <c r="H135" s="34">
        <v>1.595</v>
      </c>
      <c r="I135" s="36">
        <v>784.65</v>
      </c>
      <c r="Z135" s="4"/>
    </row>
    <row r="136" spans="1:26" x14ac:dyDescent="0.25">
      <c r="A136" s="39" t="s">
        <v>169</v>
      </c>
      <c r="B136" s="5">
        <v>2021</v>
      </c>
      <c r="C136" s="5">
        <v>4</v>
      </c>
      <c r="D136" s="39" t="s">
        <v>25</v>
      </c>
      <c r="E136" s="4" t="b">
        <v>0</v>
      </c>
      <c r="F136" s="37">
        <v>72</v>
      </c>
      <c r="G136" s="37">
        <v>77</v>
      </c>
      <c r="H136" s="34">
        <v>1.069</v>
      </c>
      <c r="I136" s="36">
        <v>564.12</v>
      </c>
      <c r="Z136" s="4"/>
    </row>
    <row r="137" spans="1:26" hidden="1" x14ac:dyDescent="0.25">
      <c r="A137" s="39" t="s">
        <v>314</v>
      </c>
      <c r="B137" s="5">
        <v>2021</v>
      </c>
      <c r="C137" s="5">
        <v>5</v>
      </c>
      <c r="D137" s="39" t="s">
        <v>9</v>
      </c>
      <c r="E137" s="4" t="b">
        <v>0</v>
      </c>
      <c r="F137" s="37">
        <v>84</v>
      </c>
      <c r="G137" s="37">
        <v>20</v>
      </c>
      <c r="H137" s="34">
        <v>0.23799999999999999</v>
      </c>
      <c r="I137" s="36">
        <v>0</v>
      </c>
      <c r="Z137" s="4"/>
    </row>
    <row r="138" spans="1:26" hidden="1" x14ac:dyDescent="0.25">
      <c r="A138" s="39" t="s">
        <v>313</v>
      </c>
      <c r="B138" s="5">
        <v>2021</v>
      </c>
      <c r="C138" s="5">
        <v>5</v>
      </c>
      <c r="D138" s="39" t="s">
        <v>9</v>
      </c>
      <c r="E138" s="4" t="b">
        <v>0</v>
      </c>
      <c r="F138" s="37">
        <v>150</v>
      </c>
      <c r="G138" s="37">
        <v>10</v>
      </c>
      <c r="H138" s="34">
        <v>6.7000000000000004E-2</v>
      </c>
      <c r="I138" s="36">
        <v>0</v>
      </c>
      <c r="Z138" s="4"/>
    </row>
    <row r="139" spans="1:26" hidden="1" x14ac:dyDescent="0.25">
      <c r="A139" s="39" t="s">
        <v>319</v>
      </c>
      <c r="B139" s="5">
        <v>2021</v>
      </c>
      <c r="C139" s="5">
        <v>5</v>
      </c>
      <c r="D139" s="39" t="s">
        <v>9</v>
      </c>
      <c r="E139" s="4" t="b">
        <v>0</v>
      </c>
      <c r="F139" s="37">
        <v>3809418.24</v>
      </c>
      <c r="G139" s="37">
        <v>308482.71999999997</v>
      </c>
      <c r="H139" s="34">
        <v>8.1000000000000003E-2</v>
      </c>
      <c r="I139" s="36">
        <v>0</v>
      </c>
      <c r="Z139" s="4"/>
    </row>
    <row r="140" spans="1:26" hidden="1" x14ac:dyDescent="0.25">
      <c r="A140" s="39" t="s">
        <v>318</v>
      </c>
      <c r="B140" s="5">
        <v>2021</v>
      </c>
      <c r="C140" s="5">
        <v>5</v>
      </c>
      <c r="D140" s="39" t="s">
        <v>9</v>
      </c>
      <c r="E140" s="4" t="b">
        <v>0</v>
      </c>
      <c r="F140" s="37">
        <v>3866813.52</v>
      </c>
      <c r="G140" s="37">
        <v>699688.31</v>
      </c>
      <c r="H140" s="34">
        <v>0.18099999999999999</v>
      </c>
      <c r="I140" s="36">
        <v>0</v>
      </c>
      <c r="Z140" s="4"/>
    </row>
    <row r="141" spans="1:26" hidden="1" x14ac:dyDescent="0.25">
      <c r="A141" s="39" t="s">
        <v>317</v>
      </c>
      <c r="B141" s="5">
        <v>2021</v>
      </c>
      <c r="C141" s="5">
        <v>5</v>
      </c>
      <c r="D141" s="39" t="s">
        <v>9</v>
      </c>
      <c r="E141" s="4" t="b">
        <v>0</v>
      </c>
      <c r="F141" s="37">
        <v>2257954.31</v>
      </c>
      <c r="G141" s="37">
        <v>95621.48</v>
      </c>
      <c r="H141" s="34">
        <v>4.2000000000000003E-2</v>
      </c>
      <c r="I141" s="36">
        <v>0</v>
      </c>
      <c r="Z141" s="4"/>
    </row>
    <row r="142" spans="1:26" hidden="1" x14ac:dyDescent="0.25">
      <c r="A142" s="39" t="s">
        <v>314</v>
      </c>
      <c r="B142" s="5">
        <v>2021</v>
      </c>
      <c r="C142" s="5">
        <v>5</v>
      </c>
      <c r="D142" s="39" t="s">
        <v>11</v>
      </c>
      <c r="E142" s="4" t="b">
        <v>0</v>
      </c>
      <c r="F142" s="37">
        <v>112</v>
      </c>
      <c r="G142" s="37">
        <v>2</v>
      </c>
      <c r="H142" s="34">
        <v>1.7999999999999999E-2</v>
      </c>
      <c r="I142" s="36">
        <v>0</v>
      </c>
      <c r="Z142" s="4"/>
    </row>
    <row r="143" spans="1:26" hidden="1" x14ac:dyDescent="0.25">
      <c r="A143" s="39" t="s">
        <v>313</v>
      </c>
      <c r="B143" s="5">
        <v>2021</v>
      </c>
      <c r="C143" s="5">
        <v>5</v>
      </c>
      <c r="D143" s="39" t="s">
        <v>11</v>
      </c>
      <c r="E143" s="4" t="b">
        <v>0</v>
      </c>
      <c r="F143" s="37">
        <v>195</v>
      </c>
      <c r="G143" s="37">
        <v>86</v>
      </c>
      <c r="H143" s="34">
        <v>0.441</v>
      </c>
      <c r="I143" s="36">
        <v>0</v>
      </c>
      <c r="Z143" s="4"/>
    </row>
    <row r="144" spans="1:26" hidden="1" x14ac:dyDescent="0.25">
      <c r="A144" s="39" t="s">
        <v>319</v>
      </c>
      <c r="B144" s="5">
        <v>2021</v>
      </c>
      <c r="C144" s="5">
        <v>5</v>
      </c>
      <c r="D144" s="39" t="s">
        <v>11</v>
      </c>
      <c r="E144" s="4" t="b">
        <v>0</v>
      </c>
      <c r="F144" s="37">
        <v>3809418.24</v>
      </c>
      <c r="G144" s="37">
        <v>308482.71999999997</v>
      </c>
      <c r="H144" s="34">
        <v>8.1000000000000003E-2</v>
      </c>
      <c r="I144" s="36">
        <v>0</v>
      </c>
      <c r="Z144" s="4"/>
    </row>
    <row r="145" spans="1:26" hidden="1" x14ac:dyDescent="0.25">
      <c r="A145" s="39" t="s">
        <v>318</v>
      </c>
      <c r="B145" s="5">
        <v>2021</v>
      </c>
      <c r="C145" s="5">
        <v>5</v>
      </c>
      <c r="D145" s="39" t="s">
        <v>11</v>
      </c>
      <c r="E145" s="4" t="b">
        <v>0</v>
      </c>
      <c r="F145" s="37">
        <v>3866813.52</v>
      </c>
      <c r="G145" s="37">
        <v>699688.31</v>
      </c>
      <c r="H145" s="34">
        <v>0.18099999999999999</v>
      </c>
      <c r="I145" s="36">
        <v>0</v>
      </c>
      <c r="Z145" s="4"/>
    </row>
    <row r="146" spans="1:26" hidden="1" x14ac:dyDescent="0.25">
      <c r="A146" s="39" t="s">
        <v>317</v>
      </c>
      <c r="B146" s="5">
        <v>2021</v>
      </c>
      <c r="C146" s="5">
        <v>5</v>
      </c>
      <c r="D146" s="39" t="s">
        <v>11</v>
      </c>
      <c r="E146" s="4" t="b">
        <v>0</v>
      </c>
      <c r="F146" s="37">
        <v>2257954.31</v>
      </c>
      <c r="G146" s="37">
        <v>95621.48</v>
      </c>
      <c r="H146" s="34">
        <v>4.2000000000000003E-2</v>
      </c>
      <c r="I146" s="36">
        <v>0</v>
      </c>
      <c r="Z146" s="4"/>
    </row>
    <row r="147" spans="1:26" hidden="1" x14ac:dyDescent="0.25">
      <c r="A147" s="39" t="s">
        <v>314</v>
      </c>
      <c r="B147" s="5">
        <v>2021</v>
      </c>
      <c r="C147" s="5">
        <v>5</v>
      </c>
      <c r="D147" s="39" t="s">
        <v>13</v>
      </c>
      <c r="E147" s="4" t="b">
        <v>0</v>
      </c>
      <c r="F147" s="37">
        <v>70</v>
      </c>
      <c r="G147" s="37">
        <v>1</v>
      </c>
      <c r="H147" s="34">
        <v>1.4E-2</v>
      </c>
      <c r="I147" s="36">
        <v>0</v>
      </c>
      <c r="Z147" s="4"/>
    </row>
    <row r="148" spans="1:26" hidden="1" x14ac:dyDescent="0.25">
      <c r="A148" s="39" t="s">
        <v>313</v>
      </c>
      <c r="B148" s="5">
        <v>2021</v>
      </c>
      <c r="C148" s="5">
        <v>5</v>
      </c>
      <c r="D148" s="39" t="s">
        <v>13</v>
      </c>
      <c r="E148" s="4" t="b">
        <v>0</v>
      </c>
      <c r="F148" s="37">
        <v>60</v>
      </c>
      <c r="G148" s="37">
        <v>0</v>
      </c>
      <c r="H148" s="34">
        <v>0</v>
      </c>
      <c r="I148" s="36">
        <v>0</v>
      </c>
      <c r="Z148" s="4"/>
    </row>
    <row r="149" spans="1:26" hidden="1" x14ac:dyDescent="0.25">
      <c r="A149" s="39" t="s">
        <v>319</v>
      </c>
      <c r="B149" s="5">
        <v>2021</v>
      </c>
      <c r="C149" s="5">
        <v>5</v>
      </c>
      <c r="D149" s="39" t="s">
        <v>13</v>
      </c>
      <c r="E149" s="4" t="b">
        <v>0</v>
      </c>
      <c r="F149" s="37">
        <v>3809418.24</v>
      </c>
      <c r="G149" s="37">
        <v>308482.71999999997</v>
      </c>
      <c r="H149" s="34">
        <v>8.1000000000000003E-2</v>
      </c>
      <c r="I149" s="36">
        <v>0</v>
      </c>
      <c r="Z149" s="4"/>
    </row>
    <row r="150" spans="1:26" hidden="1" x14ac:dyDescent="0.25">
      <c r="A150" s="39" t="s">
        <v>318</v>
      </c>
      <c r="B150" s="5">
        <v>2021</v>
      </c>
      <c r="C150" s="5">
        <v>5</v>
      </c>
      <c r="D150" s="39" t="s">
        <v>13</v>
      </c>
      <c r="E150" s="4" t="b">
        <v>0</v>
      </c>
      <c r="F150" s="37">
        <v>3866813.52</v>
      </c>
      <c r="G150" s="37">
        <v>699688.31</v>
      </c>
      <c r="H150" s="34">
        <v>0.18099999999999999</v>
      </c>
      <c r="I150" s="36">
        <v>0</v>
      </c>
      <c r="Z150" s="4"/>
    </row>
    <row r="151" spans="1:26" hidden="1" x14ac:dyDescent="0.25">
      <c r="A151" s="39" t="s">
        <v>317</v>
      </c>
      <c r="B151" s="5">
        <v>2021</v>
      </c>
      <c r="C151" s="5">
        <v>5</v>
      </c>
      <c r="D151" s="39" t="s">
        <v>13</v>
      </c>
      <c r="E151" s="4" t="b">
        <v>0</v>
      </c>
      <c r="F151" s="37">
        <v>2257954.31</v>
      </c>
      <c r="G151" s="37">
        <v>95621.48</v>
      </c>
      <c r="H151" s="34">
        <v>4.2000000000000003E-2</v>
      </c>
      <c r="I151" s="36">
        <v>0</v>
      </c>
      <c r="Z151" s="4"/>
    </row>
    <row r="152" spans="1:26" hidden="1" x14ac:dyDescent="0.25">
      <c r="A152" s="39" t="s">
        <v>315</v>
      </c>
      <c r="B152" s="5">
        <v>2021</v>
      </c>
      <c r="C152" s="5">
        <v>5</v>
      </c>
      <c r="D152" s="39" t="s">
        <v>28</v>
      </c>
      <c r="E152" s="4" t="b">
        <v>0</v>
      </c>
      <c r="F152" s="37">
        <v>37.5</v>
      </c>
      <c r="G152" s="37">
        <v>0</v>
      </c>
      <c r="H152" s="34">
        <v>0</v>
      </c>
      <c r="I152" s="36">
        <v>0</v>
      </c>
      <c r="Z152" s="4"/>
    </row>
    <row r="153" spans="1:26" hidden="1" x14ac:dyDescent="0.25">
      <c r="A153" s="39" t="s">
        <v>319</v>
      </c>
      <c r="B153" s="5">
        <v>2021</v>
      </c>
      <c r="C153" s="5">
        <v>5</v>
      </c>
      <c r="D153" s="39" t="s">
        <v>28</v>
      </c>
      <c r="E153" s="4" t="b">
        <v>0</v>
      </c>
      <c r="F153" s="37">
        <v>3809418.24</v>
      </c>
      <c r="G153" s="37">
        <v>308482.71999999997</v>
      </c>
      <c r="H153" s="34">
        <v>8.1000000000000003E-2</v>
      </c>
      <c r="I153" s="36">
        <v>0</v>
      </c>
      <c r="Z153" s="4"/>
    </row>
    <row r="154" spans="1:26" hidden="1" x14ac:dyDescent="0.25">
      <c r="A154" s="39" t="s">
        <v>318</v>
      </c>
      <c r="B154" s="5">
        <v>2021</v>
      </c>
      <c r="C154" s="5">
        <v>5</v>
      </c>
      <c r="D154" s="39" t="s">
        <v>28</v>
      </c>
      <c r="E154" s="4" t="b">
        <v>0</v>
      </c>
      <c r="F154" s="37">
        <v>3866813.52</v>
      </c>
      <c r="G154" s="37">
        <v>699688.31</v>
      </c>
      <c r="H154" s="34">
        <v>0.18099999999999999</v>
      </c>
      <c r="I154" s="36">
        <v>0</v>
      </c>
      <c r="Z154" s="4"/>
    </row>
    <row r="155" spans="1:26" hidden="1" x14ac:dyDescent="0.25">
      <c r="A155" s="39" t="s">
        <v>317</v>
      </c>
      <c r="B155" s="5">
        <v>2021</v>
      </c>
      <c r="C155" s="5">
        <v>5</v>
      </c>
      <c r="D155" s="39" t="s">
        <v>28</v>
      </c>
      <c r="E155" s="4" t="b">
        <v>0</v>
      </c>
      <c r="F155" s="37">
        <v>2257954.31</v>
      </c>
      <c r="G155" s="37">
        <v>95621.48</v>
      </c>
      <c r="H155" s="34">
        <v>4.2000000000000003E-2</v>
      </c>
      <c r="I155" s="36">
        <v>0</v>
      </c>
      <c r="Z155" s="4"/>
    </row>
    <row r="156" spans="1:26" hidden="1" x14ac:dyDescent="0.25">
      <c r="A156" s="39" t="s">
        <v>315</v>
      </c>
      <c r="B156" s="5">
        <v>2021</v>
      </c>
      <c r="C156" s="5">
        <v>5</v>
      </c>
      <c r="D156" s="39" t="s">
        <v>29</v>
      </c>
      <c r="E156" s="4" t="b">
        <v>0</v>
      </c>
      <c r="F156" s="37">
        <v>37.5</v>
      </c>
      <c r="G156" s="37">
        <v>0</v>
      </c>
      <c r="H156" s="34">
        <v>0</v>
      </c>
      <c r="I156" s="36">
        <v>0</v>
      </c>
      <c r="Z156" s="4"/>
    </row>
    <row r="157" spans="1:26" hidden="1" x14ac:dyDescent="0.25">
      <c r="A157" s="39" t="s">
        <v>314</v>
      </c>
      <c r="B157" s="5">
        <v>2021</v>
      </c>
      <c r="C157" s="5">
        <v>5</v>
      </c>
      <c r="D157" s="39" t="s">
        <v>29</v>
      </c>
      <c r="E157" s="4" t="b">
        <v>0</v>
      </c>
      <c r="F157" s="37">
        <v>126</v>
      </c>
      <c r="G157" s="37">
        <v>128</v>
      </c>
      <c r="H157" s="34">
        <v>1.016</v>
      </c>
      <c r="I157" s="36">
        <v>380.03</v>
      </c>
      <c r="Z157" s="4"/>
    </row>
    <row r="158" spans="1:26" hidden="1" x14ac:dyDescent="0.25">
      <c r="A158" s="39" t="s">
        <v>313</v>
      </c>
      <c r="B158" s="5">
        <v>2021</v>
      </c>
      <c r="C158" s="5">
        <v>5</v>
      </c>
      <c r="D158" s="39" t="s">
        <v>29</v>
      </c>
      <c r="E158" s="4" t="b">
        <v>0</v>
      </c>
      <c r="F158" s="37">
        <v>180</v>
      </c>
      <c r="G158" s="37">
        <v>26</v>
      </c>
      <c r="H158" s="34">
        <v>0.14399999999999999</v>
      </c>
      <c r="I158" s="36">
        <v>0</v>
      </c>
      <c r="Z158" s="4"/>
    </row>
    <row r="159" spans="1:26" hidden="1" x14ac:dyDescent="0.25">
      <c r="A159" s="39" t="s">
        <v>319</v>
      </c>
      <c r="B159" s="5">
        <v>2021</v>
      </c>
      <c r="C159" s="5">
        <v>5</v>
      </c>
      <c r="D159" s="39" t="s">
        <v>29</v>
      </c>
      <c r="E159" s="4" t="b">
        <v>0</v>
      </c>
      <c r="F159" s="37">
        <v>3809418.24</v>
      </c>
      <c r="G159" s="37">
        <v>308482.71999999997</v>
      </c>
      <c r="H159" s="34">
        <v>8.1000000000000003E-2</v>
      </c>
      <c r="I159" s="36">
        <v>0</v>
      </c>
      <c r="Z159" s="4"/>
    </row>
    <row r="160" spans="1:26" hidden="1" x14ac:dyDescent="0.25">
      <c r="A160" s="39" t="s">
        <v>318</v>
      </c>
      <c r="B160" s="5">
        <v>2021</v>
      </c>
      <c r="C160" s="5">
        <v>5</v>
      </c>
      <c r="D160" s="39" t="s">
        <v>29</v>
      </c>
      <c r="E160" s="4" t="b">
        <v>0</v>
      </c>
      <c r="F160" s="37">
        <v>3866813.52</v>
      </c>
      <c r="G160" s="37">
        <v>699688.31</v>
      </c>
      <c r="H160" s="34">
        <v>0.18099999999999999</v>
      </c>
      <c r="I160" s="36">
        <v>0</v>
      </c>
      <c r="Z160" s="4"/>
    </row>
    <row r="161" spans="1:26" hidden="1" x14ac:dyDescent="0.25">
      <c r="A161" s="39" t="s">
        <v>317</v>
      </c>
      <c r="B161" s="5">
        <v>2021</v>
      </c>
      <c r="C161" s="5">
        <v>5</v>
      </c>
      <c r="D161" s="39" t="s">
        <v>29</v>
      </c>
      <c r="E161" s="4" t="b">
        <v>0</v>
      </c>
      <c r="F161" s="37">
        <v>2257954.31</v>
      </c>
      <c r="G161" s="37">
        <v>95621.48</v>
      </c>
      <c r="H161" s="34">
        <v>4.2000000000000003E-2</v>
      </c>
      <c r="I161" s="36">
        <v>0</v>
      </c>
      <c r="Z161" s="4"/>
    </row>
    <row r="162" spans="1:26" hidden="1" x14ac:dyDescent="0.25">
      <c r="A162" s="39" t="s">
        <v>315</v>
      </c>
      <c r="B162" s="5">
        <v>2021</v>
      </c>
      <c r="C162" s="5">
        <v>5</v>
      </c>
      <c r="D162" s="39" t="s">
        <v>30</v>
      </c>
      <c r="E162" s="4" t="b">
        <v>0</v>
      </c>
      <c r="F162" s="37">
        <v>37.5</v>
      </c>
      <c r="G162" s="37">
        <v>10</v>
      </c>
      <c r="H162" s="34">
        <v>0.26700000000000002</v>
      </c>
      <c r="I162" s="36">
        <v>0</v>
      </c>
      <c r="Z162" s="4"/>
    </row>
    <row r="163" spans="1:26" hidden="1" x14ac:dyDescent="0.25">
      <c r="A163" s="39" t="s">
        <v>319</v>
      </c>
      <c r="B163" s="5">
        <v>2021</v>
      </c>
      <c r="C163" s="5">
        <v>5</v>
      </c>
      <c r="D163" s="39" t="s">
        <v>30</v>
      </c>
      <c r="E163" s="4" t="b">
        <v>0</v>
      </c>
      <c r="F163" s="37">
        <v>3809418.24</v>
      </c>
      <c r="G163" s="37">
        <v>308482.71999999997</v>
      </c>
      <c r="H163" s="34">
        <v>8.1000000000000003E-2</v>
      </c>
      <c r="I163" s="36">
        <v>0</v>
      </c>
      <c r="Z163" s="4"/>
    </row>
    <row r="164" spans="1:26" hidden="1" x14ac:dyDescent="0.25">
      <c r="A164" s="39" t="s">
        <v>318</v>
      </c>
      <c r="B164" s="5">
        <v>2021</v>
      </c>
      <c r="C164" s="5">
        <v>5</v>
      </c>
      <c r="D164" s="39" t="s">
        <v>30</v>
      </c>
      <c r="E164" s="4" t="b">
        <v>0</v>
      </c>
      <c r="F164" s="37">
        <v>3866813.52</v>
      </c>
      <c r="G164" s="37">
        <v>699688.31</v>
      </c>
      <c r="H164" s="34">
        <v>0.18099999999999999</v>
      </c>
      <c r="I164" s="36">
        <v>0</v>
      </c>
      <c r="Z164" s="4"/>
    </row>
    <row r="165" spans="1:26" hidden="1" x14ac:dyDescent="0.25">
      <c r="A165" s="39" t="s">
        <v>317</v>
      </c>
      <c r="B165" s="5">
        <v>2021</v>
      </c>
      <c r="C165" s="5">
        <v>5</v>
      </c>
      <c r="D165" s="39" t="s">
        <v>30</v>
      </c>
      <c r="E165" s="4" t="b">
        <v>0</v>
      </c>
      <c r="F165" s="37">
        <v>2257954.31</v>
      </c>
      <c r="G165" s="37">
        <v>95621.48</v>
      </c>
      <c r="H165" s="34">
        <v>4.2000000000000003E-2</v>
      </c>
      <c r="I165" s="36">
        <v>0</v>
      </c>
      <c r="Z165" s="4"/>
    </row>
    <row r="166" spans="1:26" hidden="1" x14ac:dyDescent="0.25">
      <c r="A166" s="39" t="s">
        <v>314</v>
      </c>
      <c r="B166" s="5">
        <v>2021</v>
      </c>
      <c r="C166" s="5">
        <v>5</v>
      </c>
      <c r="D166" s="39" t="s">
        <v>14</v>
      </c>
      <c r="E166" s="4" t="b">
        <v>0</v>
      </c>
      <c r="F166" s="37">
        <v>42</v>
      </c>
      <c r="G166" s="37">
        <v>0</v>
      </c>
      <c r="H166" s="34">
        <v>0</v>
      </c>
      <c r="I166" s="36">
        <v>0</v>
      </c>
      <c r="Z166" s="4"/>
    </row>
    <row r="167" spans="1:26" hidden="1" x14ac:dyDescent="0.25">
      <c r="A167" s="39" t="s">
        <v>313</v>
      </c>
      <c r="B167" s="5">
        <v>2021</v>
      </c>
      <c r="C167" s="5">
        <v>5</v>
      </c>
      <c r="D167" s="39" t="s">
        <v>14</v>
      </c>
      <c r="E167" s="4" t="b">
        <v>0</v>
      </c>
      <c r="F167" s="37">
        <v>60</v>
      </c>
      <c r="G167" s="37">
        <v>0</v>
      </c>
      <c r="H167" s="34">
        <v>0</v>
      </c>
      <c r="I167" s="36">
        <v>0</v>
      </c>
      <c r="Z167" s="4"/>
    </row>
    <row r="168" spans="1:26" hidden="1" x14ac:dyDescent="0.25">
      <c r="A168" s="39" t="s">
        <v>319</v>
      </c>
      <c r="B168" s="5">
        <v>2021</v>
      </c>
      <c r="C168" s="5">
        <v>5</v>
      </c>
      <c r="D168" s="39" t="s">
        <v>14</v>
      </c>
      <c r="E168" s="4" t="b">
        <v>0</v>
      </c>
      <c r="F168" s="37">
        <v>3809418.24</v>
      </c>
      <c r="G168" s="37">
        <v>308482.71999999997</v>
      </c>
      <c r="H168" s="34">
        <v>8.1000000000000003E-2</v>
      </c>
      <c r="I168" s="36">
        <v>0</v>
      </c>
      <c r="Z168" s="4"/>
    </row>
    <row r="169" spans="1:26" hidden="1" x14ac:dyDescent="0.25">
      <c r="A169" s="39" t="s">
        <v>318</v>
      </c>
      <c r="B169" s="5">
        <v>2021</v>
      </c>
      <c r="C169" s="5">
        <v>5</v>
      </c>
      <c r="D169" s="39" t="s">
        <v>14</v>
      </c>
      <c r="E169" s="4" t="b">
        <v>0</v>
      </c>
      <c r="F169" s="37">
        <v>3866813.52</v>
      </c>
      <c r="G169" s="37">
        <v>699688.31</v>
      </c>
      <c r="H169" s="34">
        <v>0.18099999999999999</v>
      </c>
      <c r="I169" s="36">
        <v>0</v>
      </c>
      <c r="Z169" s="4"/>
    </row>
    <row r="170" spans="1:26" hidden="1" x14ac:dyDescent="0.25">
      <c r="A170" s="39" t="s">
        <v>317</v>
      </c>
      <c r="B170" s="5">
        <v>2021</v>
      </c>
      <c r="C170" s="5">
        <v>5</v>
      </c>
      <c r="D170" s="39" t="s">
        <v>14</v>
      </c>
      <c r="E170" s="4" t="b">
        <v>0</v>
      </c>
      <c r="F170" s="37">
        <v>2257954.31</v>
      </c>
      <c r="G170" s="37">
        <v>95621.48</v>
      </c>
      <c r="H170" s="34">
        <v>4.2000000000000003E-2</v>
      </c>
      <c r="I170" s="36">
        <v>0</v>
      </c>
      <c r="Z170" s="4"/>
    </row>
    <row r="171" spans="1:26" hidden="1" x14ac:dyDescent="0.25">
      <c r="A171" s="39" t="s">
        <v>315</v>
      </c>
      <c r="B171" s="5">
        <v>2021</v>
      </c>
      <c r="C171" s="5">
        <v>5</v>
      </c>
      <c r="D171" s="39" t="s">
        <v>15</v>
      </c>
      <c r="E171" s="4" t="b">
        <v>0</v>
      </c>
      <c r="F171" s="37">
        <v>37.5</v>
      </c>
      <c r="G171" s="37">
        <v>0</v>
      </c>
      <c r="H171" s="34">
        <v>0</v>
      </c>
      <c r="I171" s="36">
        <v>0</v>
      </c>
      <c r="Z171" s="4"/>
    </row>
    <row r="172" spans="1:26" hidden="1" x14ac:dyDescent="0.25">
      <c r="A172" s="39" t="s">
        <v>314</v>
      </c>
      <c r="B172" s="5">
        <v>2021</v>
      </c>
      <c r="C172" s="5">
        <v>5</v>
      </c>
      <c r="D172" s="39" t="s">
        <v>15</v>
      </c>
      <c r="E172" s="4" t="b">
        <v>0</v>
      </c>
      <c r="F172" s="37">
        <v>42</v>
      </c>
      <c r="G172" s="37">
        <v>0</v>
      </c>
      <c r="H172" s="34">
        <v>0</v>
      </c>
      <c r="I172" s="36">
        <v>0</v>
      </c>
      <c r="Z172" s="4"/>
    </row>
    <row r="173" spans="1:26" hidden="1" x14ac:dyDescent="0.25">
      <c r="A173" s="39" t="s">
        <v>313</v>
      </c>
      <c r="B173" s="5">
        <v>2021</v>
      </c>
      <c r="C173" s="5">
        <v>5</v>
      </c>
      <c r="D173" s="39" t="s">
        <v>15</v>
      </c>
      <c r="E173" s="4" t="b">
        <v>0</v>
      </c>
      <c r="F173" s="37">
        <v>45</v>
      </c>
      <c r="G173" s="37">
        <v>25</v>
      </c>
      <c r="H173" s="34">
        <v>0.55600000000000005</v>
      </c>
      <c r="I173" s="36">
        <v>0</v>
      </c>
      <c r="Z173" s="4"/>
    </row>
    <row r="174" spans="1:26" hidden="1" x14ac:dyDescent="0.25">
      <c r="A174" s="39" t="s">
        <v>319</v>
      </c>
      <c r="B174" s="5">
        <v>2021</v>
      </c>
      <c r="C174" s="5">
        <v>5</v>
      </c>
      <c r="D174" s="39" t="s">
        <v>15</v>
      </c>
      <c r="E174" s="4" t="b">
        <v>0</v>
      </c>
      <c r="F174" s="37">
        <v>3809418.24</v>
      </c>
      <c r="G174" s="37">
        <v>308482.71999999997</v>
      </c>
      <c r="H174" s="34">
        <v>8.1000000000000003E-2</v>
      </c>
      <c r="I174" s="36">
        <v>0</v>
      </c>
      <c r="Z174" s="4"/>
    </row>
    <row r="175" spans="1:26" hidden="1" x14ac:dyDescent="0.25">
      <c r="A175" s="39" t="s">
        <v>318</v>
      </c>
      <c r="B175" s="5">
        <v>2021</v>
      </c>
      <c r="C175" s="5">
        <v>5</v>
      </c>
      <c r="D175" s="39" t="s">
        <v>15</v>
      </c>
      <c r="E175" s="4" t="b">
        <v>0</v>
      </c>
      <c r="F175" s="37">
        <v>3866813.52</v>
      </c>
      <c r="G175" s="37">
        <v>699688.31</v>
      </c>
      <c r="H175" s="34">
        <v>0.18099999999999999</v>
      </c>
      <c r="I175" s="36">
        <v>0</v>
      </c>
      <c r="Z175" s="4"/>
    </row>
    <row r="176" spans="1:26" hidden="1" x14ac:dyDescent="0.25">
      <c r="A176" s="39" t="s">
        <v>317</v>
      </c>
      <c r="B176" s="5">
        <v>2021</v>
      </c>
      <c r="C176" s="5">
        <v>5</v>
      </c>
      <c r="D176" s="39" t="s">
        <v>15</v>
      </c>
      <c r="E176" s="4" t="b">
        <v>0</v>
      </c>
      <c r="F176" s="37">
        <v>2257954.31</v>
      </c>
      <c r="G176" s="37">
        <v>95621.48</v>
      </c>
      <c r="H176" s="34">
        <v>4.2000000000000003E-2</v>
      </c>
      <c r="I176" s="36">
        <v>0</v>
      </c>
      <c r="Z176" s="4"/>
    </row>
    <row r="177" spans="1:26" hidden="1" x14ac:dyDescent="0.25">
      <c r="A177" s="39" t="s">
        <v>315</v>
      </c>
      <c r="B177" s="5">
        <v>2021</v>
      </c>
      <c r="C177" s="5">
        <v>5</v>
      </c>
      <c r="D177" s="39" t="s">
        <v>31</v>
      </c>
      <c r="E177" s="4" t="b">
        <v>0</v>
      </c>
      <c r="F177" s="37">
        <v>75</v>
      </c>
      <c r="G177" s="37">
        <v>0</v>
      </c>
      <c r="H177" s="34">
        <v>0</v>
      </c>
      <c r="I177" s="36">
        <v>0</v>
      </c>
      <c r="Z177" s="4"/>
    </row>
    <row r="178" spans="1:26" hidden="1" x14ac:dyDescent="0.25">
      <c r="A178" s="39" t="s">
        <v>319</v>
      </c>
      <c r="B178" s="5">
        <v>2021</v>
      </c>
      <c r="C178" s="5">
        <v>5</v>
      </c>
      <c r="D178" s="39" t="s">
        <v>31</v>
      </c>
      <c r="E178" s="4" t="b">
        <v>0</v>
      </c>
      <c r="F178" s="37">
        <v>3809418.24</v>
      </c>
      <c r="G178" s="37">
        <v>308482.71999999997</v>
      </c>
      <c r="H178" s="34">
        <v>8.1000000000000003E-2</v>
      </c>
      <c r="I178" s="36">
        <v>0</v>
      </c>
      <c r="Z178" s="4"/>
    </row>
    <row r="179" spans="1:26" hidden="1" x14ac:dyDescent="0.25">
      <c r="A179" s="39" t="s">
        <v>318</v>
      </c>
      <c r="B179" s="5">
        <v>2021</v>
      </c>
      <c r="C179" s="5">
        <v>5</v>
      </c>
      <c r="D179" s="39" t="s">
        <v>31</v>
      </c>
      <c r="E179" s="4" t="b">
        <v>0</v>
      </c>
      <c r="F179" s="37">
        <v>3866813.52</v>
      </c>
      <c r="G179" s="37">
        <v>699688.31</v>
      </c>
      <c r="H179" s="34">
        <v>0.18099999999999999</v>
      </c>
      <c r="I179" s="36">
        <v>0</v>
      </c>
      <c r="Z179" s="4"/>
    </row>
    <row r="180" spans="1:26" hidden="1" x14ac:dyDescent="0.25">
      <c r="A180" s="39" t="s">
        <v>317</v>
      </c>
      <c r="B180" s="5">
        <v>2021</v>
      </c>
      <c r="C180" s="5">
        <v>5</v>
      </c>
      <c r="D180" s="39" t="s">
        <v>31</v>
      </c>
      <c r="E180" s="4" t="b">
        <v>0</v>
      </c>
      <c r="F180" s="37">
        <v>2257954.31</v>
      </c>
      <c r="G180" s="37">
        <v>95621.48</v>
      </c>
      <c r="H180" s="34">
        <v>4.2000000000000003E-2</v>
      </c>
      <c r="I180" s="36">
        <v>0</v>
      </c>
      <c r="Z180" s="4"/>
    </row>
    <row r="181" spans="1:26" hidden="1" x14ac:dyDescent="0.25">
      <c r="A181" s="39" t="s">
        <v>314</v>
      </c>
      <c r="B181" s="5">
        <v>2021</v>
      </c>
      <c r="C181" s="5">
        <v>5</v>
      </c>
      <c r="D181" s="39" t="s">
        <v>16</v>
      </c>
      <c r="E181" s="4" t="b">
        <v>0</v>
      </c>
      <c r="F181" s="37">
        <v>154</v>
      </c>
      <c r="G181" s="37">
        <v>52</v>
      </c>
      <c r="H181" s="34">
        <v>0.33800000000000002</v>
      </c>
      <c r="I181" s="36">
        <v>0</v>
      </c>
      <c r="Z181" s="4"/>
    </row>
    <row r="182" spans="1:26" hidden="1" x14ac:dyDescent="0.25">
      <c r="A182" s="39" t="s">
        <v>313</v>
      </c>
      <c r="B182" s="5">
        <v>2021</v>
      </c>
      <c r="C182" s="5">
        <v>5</v>
      </c>
      <c r="D182" s="39" t="s">
        <v>16</v>
      </c>
      <c r="E182" s="4" t="b">
        <v>0</v>
      </c>
      <c r="F182" s="37">
        <v>75</v>
      </c>
      <c r="G182" s="37">
        <v>20</v>
      </c>
      <c r="H182" s="34">
        <v>0.26700000000000002</v>
      </c>
      <c r="I182" s="36">
        <v>0</v>
      </c>
      <c r="Z182" s="4"/>
    </row>
    <row r="183" spans="1:26" hidden="1" x14ac:dyDescent="0.25">
      <c r="A183" s="39" t="s">
        <v>319</v>
      </c>
      <c r="B183" s="5">
        <v>2021</v>
      </c>
      <c r="C183" s="5">
        <v>5</v>
      </c>
      <c r="D183" s="39" t="s">
        <v>16</v>
      </c>
      <c r="E183" s="4" t="b">
        <v>0</v>
      </c>
      <c r="F183" s="37">
        <v>3809418.24</v>
      </c>
      <c r="G183" s="37">
        <v>308482.71999999997</v>
      </c>
      <c r="H183" s="34">
        <v>8.1000000000000003E-2</v>
      </c>
      <c r="I183" s="36">
        <v>0</v>
      </c>
      <c r="Z183" s="4"/>
    </row>
    <row r="184" spans="1:26" hidden="1" x14ac:dyDescent="0.25">
      <c r="A184" s="39" t="s">
        <v>318</v>
      </c>
      <c r="B184" s="5">
        <v>2021</v>
      </c>
      <c r="C184" s="5">
        <v>5</v>
      </c>
      <c r="D184" s="39" t="s">
        <v>16</v>
      </c>
      <c r="E184" s="4" t="b">
        <v>0</v>
      </c>
      <c r="F184" s="37">
        <v>3866813.52</v>
      </c>
      <c r="G184" s="37">
        <v>699688.31</v>
      </c>
      <c r="H184" s="34">
        <v>0.18099999999999999</v>
      </c>
      <c r="I184" s="36">
        <v>0</v>
      </c>
      <c r="Z184" s="4"/>
    </row>
    <row r="185" spans="1:26" hidden="1" x14ac:dyDescent="0.25">
      <c r="A185" s="39" t="s">
        <v>317</v>
      </c>
      <c r="B185" s="5">
        <v>2021</v>
      </c>
      <c r="C185" s="5">
        <v>5</v>
      </c>
      <c r="D185" s="39" t="s">
        <v>16</v>
      </c>
      <c r="E185" s="4" t="b">
        <v>0</v>
      </c>
      <c r="F185" s="37">
        <v>2257954.31</v>
      </c>
      <c r="G185" s="37">
        <v>95621.48</v>
      </c>
      <c r="H185" s="34">
        <v>4.2000000000000003E-2</v>
      </c>
      <c r="I185" s="36">
        <v>0</v>
      </c>
      <c r="Z185" s="4"/>
    </row>
    <row r="186" spans="1:26" hidden="1" x14ac:dyDescent="0.25">
      <c r="A186" s="39" t="s">
        <v>314</v>
      </c>
      <c r="B186" s="5">
        <v>2021</v>
      </c>
      <c r="C186" s="5">
        <v>5</v>
      </c>
      <c r="D186" s="39" t="s">
        <v>18</v>
      </c>
      <c r="E186" s="4" t="b">
        <v>0</v>
      </c>
      <c r="F186" s="37">
        <v>70</v>
      </c>
      <c r="G186" s="37">
        <v>0</v>
      </c>
      <c r="H186" s="34">
        <v>0</v>
      </c>
      <c r="I186" s="36">
        <v>0</v>
      </c>
      <c r="Z186" s="4"/>
    </row>
    <row r="187" spans="1:26" hidden="1" x14ac:dyDescent="0.25">
      <c r="A187" s="39" t="s">
        <v>313</v>
      </c>
      <c r="B187" s="5">
        <v>2021</v>
      </c>
      <c r="C187" s="5">
        <v>5</v>
      </c>
      <c r="D187" s="39" t="s">
        <v>18</v>
      </c>
      <c r="E187" s="4" t="b">
        <v>0</v>
      </c>
      <c r="F187" s="37">
        <v>195</v>
      </c>
      <c r="G187" s="37">
        <v>27</v>
      </c>
      <c r="H187" s="34">
        <v>0.13800000000000001</v>
      </c>
      <c r="I187" s="36">
        <v>0</v>
      </c>
      <c r="Z187" s="4"/>
    </row>
    <row r="188" spans="1:26" hidden="1" x14ac:dyDescent="0.25">
      <c r="A188" s="39" t="s">
        <v>319</v>
      </c>
      <c r="B188" s="5">
        <v>2021</v>
      </c>
      <c r="C188" s="5">
        <v>5</v>
      </c>
      <c r="D188" s="39" t="s">
        <v>18</v>
      </c>
      <c r="E188" s="4" t="b">
        <v>0</v>
      </c>
      <c r="F188" s="37">
        <v>3809418.24</v>
      </c>
      <c r="G188" s="37">
        <v>308482.71999999997</v>
      </c>
      <c r="H188" s="34">
        <v>8.1000000000000003E-2</v>
      </c>
      <c r="I188" s="36">
        <v>0</v>
      </c>
      <c r="Z188" s="4"/>
    </row>
    <row r="189" spans="1:26" hidden="1" x14ac:dyDescent="0.25">
      <c r="A189" s="39" t="s">
        <v>318</v>
      </c>
      <c r="B189" s="5">
        <v>2021</v>
      </c>
      <c r="C189" s="5">
        <v>5</v>
      </c>
      <c r="D189" s="39" t="s">
        <v>18</v>
      </c>
      <c r="E189" s="4" t="b">
        <v>0</v>
      </c>
      <c r="F189" s="37">
        <v>3866813.52</v>
      </c>
      <c r="G189" s="37">
        <v>699688.31</v>
      </c>
      <c r="H189" s="34">
        <v>0.18099999999999999</v>
      </c>
      <c r="I189" s="36">
        <v>0</v>
      </c>
      <c r="Z189" s="4"/>
    </row>
    <row r="190" spans="1:26" hidden="1" x14ac:dyDescent="0.25">
      <c r="A190" s="39" t="s">
        <v>317</v>
      </c>
      <c r="B190" s="5">
        <v>2021</v>
      </c>
      <c r="C190" s="5">
        <v>5</v>
      </c>
      <c r="D190" s="39" t="s">
        <v>18</v>
      </c>
      <c r="E190" s="4" t="b">
        <v>0</v>
      </c>
      <c r="F190" s="37">
        <v>2257954.31</v>
      </c>
      <c r="G190" s="37">
        <v>95621.48</v>
      </c>
      <c r="H190" s="34">
        <v>4.2000000000000003E-2</v>
      </c>
      <c r="I190" s="36">
        <v>0</v>
      </c>
      <c r="Z190" s="4"/>
    </row>
    <row r="191" spans="1:26" hidden="1" x14ac:dyDescent="0.25">
      <c r="A191" s="39" t="s">
        <v>314</v>
      </c>
      <c r="B191" s="5">
        <v>2021</v>
      </c>
      <c r="C191" s="5">
        <v>5</v>
      </c>
      <c r="D191" s="39" t="s">
        <v>19</v>
      </c>
      <c r="E191" s="4" t="b">
        <v>0</v>
      </c>
      <c r="F191" s="37">
        <v>112</v>
      </c>
      <c r="G191" s="37">
        <v>14</v>
      </c>
      <c r="H191" s="34">
        <v>0.125</v>
      </c>
      <c r="I191" s="36">
        <v>0</v>
      </c>
      <c r="Z191" s="4"/>
    </row>
    <row r="192" spans="1:26" hidden="1" x14ac:dyDescent="0.25">
      <c r="A192" s="39" t="s">
        <v>313</v>
      </c>
      <c r="B192" s="5">
        <v>2021</v>
      </c>
      <c r="C192" s="5">
        <v>5</v>
      </c>
      <c r="D192" s="39" t="s">
        <v>19</v>
      </c>
      <c r="E192" s="4" t="b">
        <v>0</v>
      </c>
      <c r="F192" s="37">
        <v>90</v>
      </c>
      <c r="G192" s="37">
        <v>4</v>
      </c>
      <c r="H192" s="34">
        <v>4.3999999999999997E-2</v>
      </c>
      <c r="I192" s="36">
        <v>0</v>
      </c>
      <c r="Z192" s="4"/>
    </row>
    <row r="193" spans="1:26" hidden="1" x14ac:dyDescent="0.25">
      <c r="A193" s="39" t="s">
        <v>319</v>
      </c>
      <c r="B193" s="5">
        <v>2021</v>
      </c>
      <c r="C193" s="5">
        <v>5</v>
      </c>
      <c r="D193" s="39" t="s">
        <v>19</v>
      </c>
      <c r="E193" s="4" t="b">
        <v>0</v>
      </c>
      <c r="F193" s="37">
        <v>3809418.24</v>
      </c>
      <c r="G193" s="37">
        <v>308482.71999999997</v>
      </c>
      <c r="H193" s="34">
        <v>8.1000000000000003E-2</v>
      </c>
      <c r="I193" s="36">
        <v>0</v>
      </c>
      <c r="Z193" s="4"/>
    </row>
    <row r="194" spans="1:26" hidden="1" x14ac:dyDescent="0.25">
      <c r="A194" s="39" t="s">
        <v>318</v>
      </c>
      <c r="B194" s="5">
        <v>2021</v>
      </c>
      <c r="C194" s="5">
        <v>5</v>
      </c>
      <c r="D194" s="39" t="s">
        <v>19</v>
      </c>
      <c r="E194" s="4" t="b">
        <v>0</v>
      </c>
      <c r="F194" s="37">
        <v>3866813.52</v>
      </c>
      <c r="G194" s="37">
        <v>699688.31</v>
      </c>
      <c r="H194" s="34">
        <v>0.18099999999999999</v>
      </c>
      <c r="I194" s="36">
        <v>0</v>
      </c>
      <c r="Z194" s="4"/>
    </row>
    <row r="195" spans="1:26" hidden="1" x14ac:dyDescent="0.25">
      <c r="A195" s="39" t="s">
        <v>317</v>
      </c>
      <c r="B195" s="5">
        <v>2021</v>
      </c>
      <c r="C195" s="5">
        <v>5</v>
      </c>
      <c r="D195" s="39" t="s">
        <v>19</v>
      </c>
      <c r="E195" s="4" t="b">
        <v>0</v>
      </c>
      <c r="F195" s="37">
        <v>2257954.31</v>
      </c>
      <c r="G195" s="37">
        <v>95621.48</v>
      </c>
      <c r="H195" s="34">
        <v>4.2000000000000003E-2</v>
      </c>
      <c r="I195" s="36">
        <v>0</v>
      </c>
      <c r="Z195" s="4"/>
    </row>
    <row r="196" spans="1:26" hidden="1" x14ac:dyDescent="0.25">
      <c r="A196" s="39" t="s">
        <v>314</v>
      </c>
      <c r="B196" s="5">
        <v>2021</v>
      </c>
      <c r="C196" s="5">
        <v>5</v>
      </c>
      <c r="D196" s="39" t="s">
        <v>20</v>
      </c>
      <c r="E196" s="4" t="b">
        <v>0</v>
      </c>
      <c r="F196" s="37">
        <v>168</v>
      </c>
      <c r="G196" s="37">
        <v>20</v>
      </c>
      <c r="H196" s="34">
        <v>0.11899999999999999</v>
      </c>
      <c r="I196" s="36">
        <v>0</v>
      </c>
      <c r="Z196" s="4"/>
    </row>
    <row r="197" spans="1:26" hidden="1" x14ac:dyDescent="0.25">
      <c r="A197" s="39" t="s">
        <v>313</v>
      </c>
      <c r="B197" s="5">
        <v>2021</v>
      </c>
      <c r="C197" s="5">
        <v>5</v>
      </c>
      <c r="D197" s="39" t="s">
        <v>20</v>
      </c>
      <c r="E197" s="4" t="b">
        <v>0</v>
      </c>
      <c r="F197" s="37">
        <v>45</v>
      </c>
      <c r="G197" s="37">
        <v>0</v>
      </c>
      <c r="H197" s="34">
        <v>0</v>
      </c>
      <c r="I197" s="36">
        <v>0</v>
      </c>
      <c r="Z197" s="4"/>
    </row>
    <row r="198" spans="1:26" hidden="1" x14ac:dyDescent="0.25">
      <c r="A198" s="39" t="s">
        <v>319</v>
      </c>
      <c r="B198" s="5">
        <v>2021</v>
      </c>
      <c r="C198" s="5">
        <v>5</v>
      </c>
      <c r="D198" s="39" t="s">
        <v>20</v>
      </c>
      <c r="E198" s="4" t="b">
        <v>0</v>
      </c>
      <c r="F198" s="37">
        <v>3809418.24</v>
      </c>
      <c r="G198" s="37">
        <v>308482.71999999997</v>
      </c>
      <c r="H198" s="34">
        <v>8.1000000000000003E-2</v>
      </c>
      <c r="I198" s="36">
        <v>0</v>
      </c>
      <c r="Z198" s="4"/>
    </row>
    <row r="199" spans="1:26" hidden="1" x14ac:dyDescent="0.25">
      <c r="A199" s="39" t="s">
        <v>318</v>
      </c>
      <c r="B199" s="5">
        <v>2021</v>
      </c>
      <c r="C199" s="5">
        <v>5</v>
      </c>
      <c r="D199" s="39" t="s">
        <v>20</v>
      </c>
      <c r="E199" s="4" t="b">
        <v>0</v>
      </c>
      <c r="F199" s="37">
        <v>3866813.52</v>
      </c>
      <c r="G199" s="37">
        <v>699688.31</v>
      </c>
      <c r="H199" s="34">
        <v>0.18099999999999999</v>
      </c>
      <c r="I199" s="36">
        <v>0</v>
      </c>
      <c r="Z199" s="4"/>
    </row>
    <row r="200" spans="1:26" hidden="1" x14ac:dyDescent="0.25">
      <c r="A200" s="39" t="s">
        <v>317</v>
      </c>
      <c r="B200" s="5">
        <v>2021</v>
      </c>
      <c r="C200" s="5">
        <v>5</v>
      </c>
      <c r="D200" s="39" t="s">
        <v>20</v>
      </c>
      <c r="E200" s="4" t="b">
        <v>0</v>
      </c>
      <c r="F200" s="37">
        <v>2257954.31</v>
      </c>
      <c r="G200" s="37">
        <v>95621.48</v>
      </c>
      <c r="H200" s="34">
        <v>4.2000000000000003E-2</v>
      </c>
      <c r="I200" s="36">
        <v>0</v>
      </c>
      <c r="Z200" s="4"/>
    </row>
    <row r="201" spans="1:26" hidden="1" x14ac:dyDescent="0.25">
      <c r="A201" s="39" t="s">
        <v>314</v>
      </c>
      <c r="B201" s="5">
        <v>2021</v>
      </c>
      <c r="C201" s="5">
        <v>5</v>
      </c>
      <c r="D201" s="39" t="s">
        <v>21</v>
      </c>
      <c r="E201" s="4" t="b">
        <v>0</v>
      </c>
      <c r="F201" s="37">
        <v>70</v>
      </c>
      <c r="G201" s="37">
        <v>0</v>
      </c>
      <c r="H201" s="34">
        <v>0</v>
      </c>
      <c r="I201" s="36">
        <v>0</v>
      </c>
      <c r="Z201" s="4"/>
    </row>
    <row r="202" spans="1:26" hidden="1" x14ac:dyDescent="0.25">
      <c r="A202" s="39" t="s">
        <v>313</v>
      </c>
      <c r="B202" s="5">
        <v>2021</v>
      </c>
      <c r="C202" s="5">
        <v>5</v>
      </c>
      <c r="D202" s="39" t="s">
        <v>21</v>
      </c>
      <c r="E202" s="4" t="b">
        <v>0</v>
      </c>
      <c r="F202" s="37">
        <v>90</v>
      </c>
      <c r="G202" s="37">
        <v>1</v>
      </c>
      <c r="H202" s="34">
        <v>1.0999999999999999E-2</v>
      </c>
      <c r="I202" s="36">
        <v>0</v>
      </c>
      <c r="Z202" s="4"/>
    </row>
    <row r="203" spans="1:26" hidden="1" x14ac:dyDescent="0.25">
      <c r="A203" s="39" t="s">
        <v>319</v>
      </c>
      <c r="B203" s="5">
        <v>2021</v>
      </c>
      <c r="C203" s="5">
        <v>5</v>
      </c>
      <c r="D203" s="39" t="s">
        <v>21</v>
      </c>
      <c r="E203" s="4" t="b">
        <v>0</v>
      </c>
      <c r="F203" s="37">
        <v>3809418.24</v>
      </c>
      <c r="G203" s="37">
        <v>308482.71999999997</v>
      </c>
      <c r="H203" s="34">
        <v>8.1000000000000003E-2</v>
      </c>
      <c r="I203" s="36">
        <v>0</v>
      </c>
      <c r="Z203" s="4"/>
    </row>
    <row r="204" spans="1:26" hidden="1" x14ac:dyDescent="0.25">
      <c r="A204" s="39" t="s">
        <v>318</v>
      </c>
      <c r="B204" s="5">
        <v>2021</v>
      </c>
      <c r="C204" s="5">
        <v>5</v>
      </c>
      <c r="D204" s="39" t="s">
        <v>21</v>
      </c>
      <c r="E204" s="4" t="b">
        <v>0</v>
      </c>
      <c r="F204" s="37">
        <v>3866813.52</v>
      </c>
      <c r="G204" s="37">
        <v>699688.31</v>
      </c>
      <c r="H204" s="34">
        <v>0.18099999999999999</v>
      </c>
      <c r="I204" s="36">
        <v>0</v>
      </c>
      <c r="Z204" s="4"/>
    </row>
    <row r="205" spans="1:26" hidden="1" x14ac:dyDescent="0.25">
      <c r="A205" s="39" t="s">
        <v>317</v>
      </c>
      <c r="B205" s="5">
        <v>2021</v>
      </c>
      <c r="C205" s="5">
        <v>5</v>
      </c>
      <c r="D205" s="39" t="s">
        <v>21</v>
      </c>
      <c r="E205" s="4" t="b">
        <v>0</v>
      </c>
      <c r="F205" s="37">
        <v>2257954.31</v>
      </c>
      <c r="G205" s="37">
        <v>95621.48</v>
      </c>
      <c r="H205" s="34">
        <v>4.2000000000000003E-2</v>
      </c>
      <c r="I205" s="36">
        <v>0</v>
      </c>
      <c r="Z205" s="4"/>
    </row>
    <row r="206" spans="1:26" hidden="1" x14ac:dyDescent="0.25">
      <c r="A206" s="39" t="s">
        <v>315</v>
      </c>
      <c r="B206" s="5">
        <v>2021</v>
      </c>
      <c r="C206" s="5">
        <v>5</v>
      </c>
      <c r="D206" s="39" t="s">
        <v>32</v>
      </c>
      <c r="E206" s="4" t="b">
        <v>0</v>
      </c>
      <c r="F206" s="37">
        <v>300</v>
      </c>
      <c r="G206" s="37">
        <v>0</v>
      </c>
      <c r="H206" s="34">
        <v>0</v>
      </c>
      <c r="I206" s="36">
        <v>0</v>
      </c>
      <c r="Z206" s="4"/>
    </row>
    <row r="207" spans="1:26" hidden="1" x14ac:dyDescent="0.25">
      <c r="A207" s="39" t="s">
        <v>319</v>
      </c>
      <c r="B207" s="5">
        <v>2021</v>
      </c>
      <c r="C207" s="5">
        <v>5</v>
      </c>
      <c r="D207" s="39" t="s">
        <v>32</v>
      </c>
      <c r="E207" s="4" t="b">
        <v>0</v>
      </c>
      <c r="F207" s="37">
        <v>3809418.24</v>
      </c>
      <c r="G207" s="37">
        <v>308482.71999999997</v>
      </c>
      <c r="H207" s="34">
        <v>8.1000000000000003E-2</v>
      </c>
      <c r="I207" s="36">
        <v>0</v>
      </c>
      <c r="Z207" s="4"/>
    </row>
    <row r="208" spans="1:26" hidden="1" x14ac:dyDescent="0.25">
      <c r="A208" s="39" t="s">
        <v>318</v>
      </c>
      <c r="B208" s="5">
        <v>2021</v>
      </c>
      <c r="C208" s="5">
        <v>5</v>
      </c>
      <c r="D208" s="39" t="s">
        <v>32</v>
      </c>
      <c r="E208" s="4" t="b">
        <v>0</v>
      </c>
      <c r="F208" s="37">
        <v>3866813.52</v>
      </c>
      <c r="G208" s="37">
        <v>699688.31</v>
      </c>
      <c r="H208" s="34">
        <v>0.18099999999999999</v>
      </c>
      <c r="I208" s="36">
        <v>0</v>
      </c>
      <c r="Z208" s="4"/>
    </row>
    <row r="209" spans="1:26" hidden="1" x14ac:dyDescent="0.25">
      <c r="A209" s="39" t="s">
        <v>317</v>
      </c>
      <c r="B209" s="5">
        <v>2021</v>
      </c>
      <c r="C209" s="5">
        <v>5</v>
      </c>
      <c r="D209" s="39" t="s">
        <v>32</v>
      </c>
      <c r="E209" s="4" t="b">
        <v>0</v>
      </c>
      <c r="F209" s="37">
        <v>2257954.31</v>
      </c>
      <c r="G209" s="37">
        <v>95621.48</v>
      </c>
      <c r="H209" s="34">
        <v>4.2000000000000003E-2</v>
      </c>
      <c r="I209" s="36">
        <v>0</v>
      </c>
      <c r="Z209" s="4"/>
    </row>
    <row r="210" spans="1:26" hidden="1" x14ac:dyDescent="0.25">
      <c r="A210" s="39" t="s">
        <v>314</v>
      </c>
      <c r="B210" s="5">
        <v>2021</v>
      </c>
      <c r="C210" s="5">
        <v>5</v>
      </c>
      <c r="D210" s="39" t="s">
        <v>22</v>
      </c>
      <c r="E210" s="4" t="b">
        <v>0</v>
      </c>
      <c r="F210" s="37">
        <v>154</v>
      </c>
      <c r="G210" s="37">
        <v>110</v>
      </c>
      <c r="H210" s="34">
        <v>0.71399999999999997</v>
      </c>
      <c r="I210" s="36">
        <v>0</v>
      </c>
      <c r="Z210" s="4"/>
    </row>
    <row r="211" spans="1:26" hidden="1" x14ac:dyDescent="0.25">
      <c r="A211" s="39" t="s">
        <v>313</v>
      </c>
      <c r="B211" s="5">
        <v>2021</v>
      </c>
      <c r="C211" s="5">
        <v>5</v>
      </c>
      <c r="D211" s="39" t="s">
        <v>22</v>
      </c>
      <c r="E211" s="4" t="b">
        <v>0</v>
      </c>
      <c r="F211" s="37">
        <v>180</v>
      </c>
      <c r="G211" s="37">
        <v>116</v>
      </c>
      <c r="H211" s="34">
        <v>0.64400000000000002</v>
      </c>
      <c r="I211" s="36">
        <v>0</v>
      </c>
      <c r="Z211" s="4"/>
    </row>
    <row r="212" spans="1:26" hidden="1" x14ac:dyDescent="0.25">
      <c r="A212" s="39" t="s">
        <v>319</v>
      </c>
      <c r="B212" s="5">
        <v>2021</v>
      </c>
      <c r="C212" s="5">
        <v>5</v>
      </c>
      <c r="D212" s="39" t="s">
        <v>22</v>
      </c>
      <c r="E212" s="4" t="b">
        <v>0</v>
      </c>
      <c r="F212" s="37">
        <v>3809418.24</v>
      </c>
      <c r="G212" s="37">
        <v>308482.71999999997</v>
      </c>
      <c r="H212" s="34">
        <v>8.1000000000000003E-2</v>
      </c>
      <c r="I212" s="36">
        <v>0</v>
      </c>
      <c r="Z212" s="4"/>
    </row>
    <row r="213" spans="1:26" hidden="1" x14ac:dyDescent="0.25">
      <c r="A213" s="39" t="s">
        <v>318</v>
      </c>
      <c r="B213" s="5">
        <v>2021</v>
      </c>
      <c r="C213" s="5">
        <v>5</v>
      </c>
      <c r="D213" s="39" t="s">
        <v>22</v>
      </c>
      <c r="E213" s="4" t="b">
        <v>0</v>
      </c>
      <c r="F213" s="37">
        <v>3866813.52</v>
      </c>
      <c r="G213" s="37">
        <v>699688.31</v>
      </c>
      <c r="H213" s="34">
        <v>0.18099999999999999</v>
      </c>
      <c r="I213" s="36">
        <v>0</v>
      </c>
      <c r="Z213" s="4"/>
    </row>
    <row r="214" spans="1:26" hidden="1" x14ac:dyDescent="0.25">
      <c r="A214" s="39" t="s">
        <v>317</v>
      </c>
      <c r="B214" s="5">
        <v>2021</v>
      </c>
      <c r="C214" s="5">
        <v>5</v>
      </c>
      <c r="D214" s="39" t="s">
        <v>22</v>
      </c>
      <c r="E214" s="4" t="b">
        <v>0</v>
      </c>
      <c r="F214" s="37">
        <v>2257954.31</v>
      </c>
      <c r="G214" s="37">
        <v>95621.48</v>
      </c>
      <c r="H214" s="34">
        <v>4.2000000000000003E-2</v>
      </c>
      <c r="I214" s="36">
        <v>0</v>
      </c>
      <c r="Z214" s="4"/>
    </row>
    <row r="215" spans="1:26" hidden="1" x14ac:dyDescent="0.25">
      <c r="A215" s="39" t="s">
        <v>314</v>
      </c>
      <c r="B215" s="5">
        <v>2021</v>
      </c>
      <c r="C215" s="5">
        <v>5</v>
      </c>
      <c r="D215" s="39" t="s">
        <v>23</v>
      </c>
      <c r="E215" s="4" t="b">
        <v>0</v>
      </c>
      <c r="F215" s="37">
        <v>140</v>
      </c>
      <c r="G215" s="37">
        <v>127</v>
      </c>
      <c r="H215" s="34">
        <v>0.90700000000000003</v>
      </c>
      <c r="I215" s="36">
        <v>383.75</v>
      </c>
      <c r="Z215" s="4"/>
    </row>
    <row r="216" spans="1:26" hidden="1" x14ac:dyDescent="0.25">
      <c r="A216" s="39" t="s">
        <v>313</v>
      </c>
      <c r="B216" s="5">
        <v>2021</v>
      </c>
      <c r="C216" s="5">
        <v>5</v>
      </c>
      <c r="D216" s="39" t="s">
        <v>23</v>
      </c>
      <c r="E216" s="4" t="b">
        <v>0</v>
      </c>
      <c r="F216" s="37">
        <v>120</v>
      </c>
      <c r="G216" s="37">
        <v>69</v>
      </c>
      <c r="H216" s="34">
        <v>0.57499999999999996</v>
      </c>
      <c r="I216" s="36">
        <v>0</v>
      </c>
      <c r="Z216" s="4"/>
    </row>
    <row r="217" spans="1:26" hidden="1" x14ac:dyDescent="0.25">
      <c r="A217" s="39" t="s">
        <v>319</v>
      </c>
      <c r="B217" s="5">
        <v>2021</v>
      </c>
      <c r="C217" s="5">
        <v>5</v>
      </c>
      <c r="D217" s="39" t="s">
        <v>23</v>
      </c>
      <c r="E217" s="4" t="b">
        <v>0</v>
      </c>
      <c r="F217" s="37">
        <v>3809418.24</v>
      </c>
      <c r="G217" s="37">
        <v>308482.71999999997</v>
      </c>
      <c r="H217" s="34">
        <v>8.1000000000000003E-2</v>
      </c>
      <c r="I217" s="36">
        <v>0</v>
      </c>
      <c r="Z217" s="4"/>
    </row>
    <row r="218" spans="1:26" hidden="1" x14ac:dyDescent="0.25">
      <c r="A218" s="39" t="s">
        <v>318</v>
      </c>
      <c r="B218" s="5">
        <v>2021</v>
      </c>
      <c r="C218" s="5">
        <v>5</v>
      </c>
      <c r="D218" s="39" t="s">
        <v>23</v>
      </c>
      <c r="E218" s="4" t="b">
        <v>0</v>
      </c>
      <c r="F218" s="37">
        <v>3866813.52</v>
      </c>
      <c r="G218" s="37">
        <v>699688.31</v>
      </c>
      <c r="H218" s="34">
        <v>0.18099999999999999</v>
      </c>
      <c r="I218" s="36">
        <v>0</v>
      </c>
      <c r="Z218" s="4"/>
    </row>
    <row r="219" spans="1:26" hidden="1" x14ac:dyDescent="0.25">
      <c r="A219" s="39" t="s">
        <v>317</v>
      </c>
      <c r="B219" s="5">
        <v>2021</v>
      </c>
      <c r="C219" s="5">
        <v>5</v>
      </c>
      <c r="D219" s="39" t="s">
        <v>23</v>
      </c>
      <c r="E219" s="4" t="b">
        <v>0</v>
      </c>
      <c r="F219" s="37">
        <v>2257954.31</v>
      </c>
      <c r="G219" s="37">
        <v>95621.48</v>
      </c>
      <c r="H219" s="34">
        <v>4.2000000000000003E-2</v>
      </c>
      <c r="I219" s="36">
        <v>0</v>
      </c>
      <c r="Z219" s="4"/>
    </row>
    <row r="220" spans="1:26" hidden="1" x14ac:dyDescent="0.25">
      <c r="A220" s="39" t="s">
        <v>315</v>
      </c>
      <c r="B220" s="5">
        <v>2021</v>
      </c>
      <c r="C220" s="5">
        <v>5</v>
      </c>
      <c r="D220" s="39" t="s">
        <v>33</v>
      </c>
      <c r="E220" s="4" t="b">
        <v>0</v>
      </c>
      <c r="F220" s="37">
        <v>187.5</v>
      </c>
      <c r="G220" s="37">
        <v>144</v>
      </c>
      <c r="H220" s="34">
        <v>0.76800000000000002</v>
      </c>
      <c r="I220" s="36">
        <v>0</v>
      </c>
      <c r="Z220" s="4"/>
    </row>
    <row r="221" spans="1:26" hidden="1" x14ac:dyDescent="0.25">
      <c r="A221" s="39" t="s">
        <v>319</v>
      </c>
      <c r="B221" s="5">
        <v>2021</v>
      </c>
      <c r="C221" s="5">
        <v>5</v>
      </c>
      <c r="D221" s="39" t="s">
        <v>33</v>
      </c>
      <c r="E221" s="4" t="b">
        <v>0</v>
      </c>
      <c r="F221" s="37">
        <v>3809418.24</v>
      </c>
      <c r="G221" s="37">
        <v>308482.71999999997</v>
      </c>
      <c r="H221" s="34">
        <v>8.1000000000000003E-2</v>
      </c>
      <c r="I221" s="36">
        <v>0</v>
      </c>
      <c r="Z221" s="4"/>
    </row>
    <row r="222" spans="1:26" hidden="1" x14ac:dyDescent="0.25">
      <c r="A222" s="39" t="s">
        <v>318</v>
      </c>
      <c r="B222" s="5">
        <v>2021</v>
      </c>
      <c r="C222" s="5">
        <v>5</v>
      </c>
      <c r="D222" s="39" t="s">
        <v>33</v>
      </c>
      <c r="E222" s="4" t="b">
        <v>0</v>
      </c>
      <c r="F222" s="37">
        <v>3866813.52</v>
      </c>
      <c r="G222" s="37">
        <v>699688.31</v>
      </c>
      <c r="H222" s="34">
        <v>0.18099999999999999</v>
      </c>
      <c r="I222" s="36">
        <v>0</v>
      </c>
      <c r="Z222" s="4"/>
    </row>
    <row r="223" spans="1:26" hidden="1" x14ac:dyDescent="0.25">
      <c r="A223" s="39" t="s">
        <v>317</v>
      </c>
      <c r="B223" s="5">
        <v>2021</v>
      </c>
      <c r="C223" s="5">
        <v>5</v>
      </c>
      <c r="D223" s="39" t="s">
        <v>33</v>
      </c>
      <c r="E223" s="4" t="b">
        <v>0</v>
      </c>
      <c r="F223" s="37">
        <v>2257954.31</v>
      </c>
      <c r="G223" s="37">
        <v>95621.48</v>
      </c>
      <c r="H223" s="34">
        <v>4.2000000000000003E-2</v>
      </c>
      <c r="I223" s="36">
        <v>0</v>
      </c>
      <c r="Z223" s="4"/>
    </row>
    <row r="224" spans="1:26" hidden="1" x14ac:dyDescent="0.25">
      <c r="A224" s="39" t="s">
        <v>315</v>
      </c>
      <c r="B224" s="5">
        <v>2021</v>
      </c>
      <c r="C224" s="5">
        <v>5</v>
      </c>
      <c r="D224" s="39" t="s">
        <v>25</v>
      </c>
      <c r="E224" s="4" t="b">
        <v>0</v>
      </c>
      <c r="F224" s="37">
        <v>37.5</v>
      </c>
      <c r="G224" s="37">
        <v>0</v>
      </c>
      <c r="H224" s="34">
        <v>0</v>
      </c>
      <c r="I224" s="36">
        <v>0</v>
      </c>
      <c r="Z224" s="4"/>
    </row>
    <row r="225" spans="1:26" hidden="1" x14ac:dyDescent="0.25">
      <c r="A225" s="39" t="s">
        <v>314</v>
      </c>
      <c r="B225" s="5">
        <v>2021</v>
      </c>
      <c r="C225" s="5">
        <v>5</v>
      </c>
      <c r="D225" s="39" t="s">
        <v>25</v>
      </c>
      <c r="E225" s="4" t="b">
        <v>0</v>
      </c>
      <c r="F225" s="37">
        <v>56</v>
      </c>
      <c r="G225" s="37">
        <v>0</v>
      </c>
      <c r="H225" s="34">
        <v>0</v>
      </c>
      <c r="I225" s="36">
        <v>0</v>
      </c>
      <c r="Z225" s="4"/>
    </row>
    <row r="226" spans="1:26" hidden="1" x14ac:dyDescent="0.25">
      <c r="A226" s="39" t="s">
        <v>313</v>
      </c>
      <c r="B226" s="5">
        <v>2021</v>
      </c>
      <c r="C226" s="5">
        <v>5</v>
      </c>
      <c r="D226" s="39" t="s">
        <v>25</v>
      </c>
      <c r="E226" s="4" t="b">
        <v>0</v>
      </c>
      <c r="F226" s="37">
        <v>15</v>
      </c>
      <c r="G226" s="37">
        <v>2</v>
      </c>
      <c r="H226" s="34">
        <v>0.13300000000000001</v>
      </c>
      <c r="I226" s="36">
        <v>0</v>
      </c>
      <c r="Z226" s="4"/>
    </row>
    <row r="227" spans="1:26" hidden="1" x14ac:dyDescent="0.25">
      <c r="A227" s="39" t="s">
        <v>319</v>
      </c>
      <c r="B227" s="5">
        <v>2021</v>
      </c>
      <c r="C227" s="5">
        <v>5</v>
      </c>
      <c r="D227" s="39" t="s">
        <v>25</v>
      </c>
      <c r="E227" s="4" t="b">
        <v>0</v>
      </c>
      <c r="F227" s="37">
        <v>3809418.24</v>
      </c>
      <c r="G227" s="37">
        <v>308482.71999999997</v>
      </c>
      <c r="H227" s="34">
        <v>8.1000000000000003E-2</v>
      </c>
      <c r="I227" s="36">
        <v>0</v>
      </c>
      <c r="Z227" s="4"/>
    </row>
    <row r="228" spans="1:26" hidden="1" x14ac:dyDescent="0.25">
      <c r="A228" s="39" t="s">
        <v>318</v>
      </c>
      <c r="B228" s="5">
        <v>2021</v>
      </c>
      <c r="C228" s="5">
        <v>5</v>
      </c>
      <c r="D228" s="39" t="s">
        <v>25</v>
      </c>
      <c r="E228" s="4" t="b">
        <v>0</v>
      </c>
      <c r="F228" s="37">
        <v>3866813.52</v>
      </c>
      <c r="G228" s="37">
        <v>699688.31</v>
      </c>
      <c r="H228" s="34">
        <v>0.18099999999999999</v>
      </c>
      <c r="I228" s="36">
        <v>0</v>
      </c>
      <c r="Z228" s="4"/>
    </row>
    <row r="229" spans="1:26" hidden="1" x14ac:dyDescent="0.25">
      <c r="A229" s="39" t="s">
        <v>317</v>
      </c>
      <c r="B229" s="5">
        <v>2021</v>
      </c>
      <c r="C229" s="5">
        <v>5</v>
      </c>
      <c r="D229" s="39" t="s">
        <v>25</v>
      </c>
      <c r="E229" s="4" t="b">
        <v>0</v>
      </c>
      <c r="F229" s="37">
        <v>2257954.31</v>
      </c>
      <c r="G229" s="37">
        <v>95621.48</v>
      </c>
      <c r="H229" s="34">
        <v>4.2000000000000003E-2</v>
      </c>
      <c r="I229" s="36">
        <v>0</v>
      </c>
      <c r="Z229" s="4"/>
    </row>
    <row r="230" spans="1:26" hidden="1" x14ac:dyDescent="0.25">
      <c r="A230" s="39" t="s">
        <v>314</v>
      </c>
      <c r="B230" s="5">
        <v>2021</v>
      </c>
      <c r="C230" s="5">
        <v>6</v>
      </c>
      <c r="D230" s="39" t="s">
        <v>9</v>
      </c>
      <c r="E230" s="4" t="b">
        <v>0</v>
      </c>
      <c r="F230" s="37">
        <v>77.459999999999994</v>
      </c>
      <c r="G230" s="37">
        <v>0</v>
      </c>
      <c r="H230" s="34">
        <v>0</v>
      </c>
      <c r="I230" s="36">
        <v>0</v>
      </c>
      <c r="Z230" s="4"/>
    </row>
    <row r="231" spans="1:26" hidden="1" x14ac:dyDescent="0.25">
      <c r="A231" s="39" t="s">
        <v>313</v>
      </c>
      <c r="B231" s="5">
        <v>2021</v>
      </c>
      <c r="C231" s="5">
        <v>6</v>
      </c>
      <c r="D231" s="39" t="s">
        <v>9</v>
      </c>
      <c r="E231" s="4" t="b">
        <v>0</v>
      </c>
      <c r="F231" s="37">
        <v>150</v>
      </c>
      <c r="G231" s="37">
        <v>0</v>
      </c>
      <c r="H231" s="34">
        <v>0</v>
      </c>
      <c r="I231" s="36">
        <v>0</v>
      </c>
      <c r="Z231" s="4"/>
    </row>
    <row r="232" spans="1:26" hidden="1" x14ac:dyDescent="0.25">
      <c r="A232" s="39" t="s">
        <v>319</v>
      </c>
      <c r="B232" s="5">
        <v>2021</v>
      </c>
      <c r="C232" s="5">
        <v>6</v>
      </c>
      <c r="D232" s="39" t="s">
        <v>9</v>
      </c>
      <c r="E232" s="4" t="b">
        <v>0</v>
      </c>
      <c r="F232" s="37">
        <v>3809418.24</v>
      </c>
      <c r="G232" s="37">
        <v>0</v>
      </c>
      <c r="H232" s="34">
        <v>0</v>
      </c>
      <c r="I232" s="36">
        <v>0</v>
      </c>
      <c r="Z232" s="4"/>
    </row>
    <row r="233" spans="1:26" hidden="1" x14ac:dyDescent="0.25">
      <c r="A233" s="39" t="s">
        <v>318</v>
      </c>
      <c r="B233" s="5">
        <v>2021</v>
      </c>
      <c r="C233" s="5">
        <v>6</v>
      </c>
      <c r="D233" s="39" t="s">
        <v>9</v>
      </c>
      <c r="E233" s="4" t="b">
        <v>0</v>
      </c>
      <c r="F233" s="37">
        <v>3790857.41</v>
      </c>
      <c r="G233" s="37">
        <v>0</v>
      </c>
      <c r="H233" s="34">
        <v>0</v>
      </c>
      <c r="I233" s="36">
        <v>0</v>
      </c>
      <c r="Z233" s="4"/>
    </row>
    <row r="234" spans="1:26" hidden="1" x14ac:dyDescent="0.25">
      <c r="A234" s="39" t="s">
        <v>317</v>
      </c>
      <c r="B234" s="5">
        <v>2021</v>
      </c>
      <c r="C234" s="5">
        <v>6</v>
      </c>
      <c r="D234" s="39" t="s">
        <v>9</v>
      </c>
      <c r="E234" s="4" t="b">
        <v>0</v>
      </c>
      <c r="F234" s="37">
        <v>2495633.7200000002</v>
      </c>
      <c r="G234" s="37">
        <v>0</v>
      </c>
      <c r="H234" s="34">
        <v>0</v>
      </c>
      <c r="I234" s="36">
        <v>0</v>
      </c>
      <c r="Z234" s="4"/>
    </row>
    <row r="235" spans="1:26" hidden="1" x14ac:dyDescent="0.25">
      <c r="A235" s="39" t="s">
        <v>314</v>
      </c>
      <c r="B235" s="5">
        <v>2021</v>
      </c>
      <c r="C235" s="5">
        <v>6</v>
      </c>
      <c r="D235" s="39" t="s">
        <v>11</v>
      </c>
      <c r="E235" s="4" t="b">
        <v>0</v>
      </c>
      <c r="F235" s="37">
        <v>103.28</v>
      </c>
      <c r="G235" s="37">
        <v>0</v>
      </c>
      <c r="H235" s="34">
        <v>0</v>
      </c>
      <c r="I235" s="36">
        <v>0</v>
      </c>
      <c r="Z235" s="4"/>
    </row>
    <row r="236" spans="1:26" hidden="1" x14ac:dyDescent="0.25">
      <c r="A236" s="39" t="s">
        <v>313</v>
      </c>
      <c r="B236" s="5">
        <v>2021</v>
      </c>
      <c r="C236" s="5">
        <v>6</v>
      </c>
      <c r="D236" s="39" t="s">
        <v>11</v>
      </c>
      <c r="E236" s="4" t="b">
        <v>0</v>
      </c>
      <c r="F236" s="37">
        <v>195</v>
      </c>
      <c r="G236" s="37">
        <v>0</v>
      </c>
      <c r="H236" s="34">
        <v>0</v>
      </c>
      <c r="I236" s="36">
        <v>0</v>
      </c>
      <c r="Z236" s="4"/>
    </row>
    <row r="237" spans="1:26" hidden="1" x14ac:dyDescent="0.25">
      <c r="A237" s="39" t="s">
        <v>319</v>
      </c>
      <c r="B237" s="5">
        <v>2021</v>
      </c>
      <c r="C237" s="5">
        <v>6</v>
      </c>
      <c r="D237" s="39" t="s">
        <v>11</v>
      </c>
      <c r="E237" s="4" t="b">
        <v>0</v>
      </c>
      <c r="F237" s="37">
        <v>3809418.24</v>
      </c>
      <c r="G237" s="37">
        <v>0</v>
      </c>
      <c r="H237" s="34">
        <v>0</v>
      </c>
      <c r="I237" s="36">
        <v>0</v>
      </c>
      <c r="Z237" s="4"/>
    </row>
    <row r="238" spans="1:26" hidden="1" x14ac:dyDescent="0.25">
      <c r="A238" s="39" t="s">
        <v>318</v>
      </c>
      <c r="B238" s="5">
        <v>2021</v>
      </c>
      <c r="C238" s="5">
        <v>6</v>
      </c>
      <c r="D238" s="39" t="s">
        <v>11</v>
      </c>
      <c r="E238" s="4" t="b">
        <v>0</v>
      </c>
      <c r="F238" s="37">
        <v>3790857.41</v>
      </c>
      <c r="G238" s="37">
        <v>0</v>
      </c>
      <c r="H238" s="34">
        <v>0</v>
      </c>
      <c r="I238" s="36">
        <v>0</v>
      </c>
      <c r="Z238" s="4"/>
    </row>
    <row r="239" spans="1:26" hidden="1" x14ac:dyDescent="0.25">
      <c r="A239" s="39" t="s">
        <v>317</v>
      </c>
      <c r="B239" s="5">
        <v>2021</v>
      </c>
      <c r="C239" s="5">
        <v>6</v>
      </c>
      <c r="D239" s="39" t="s">
        <v>11</v>
      </c>
      <c r="E239" s="4" t="b">
        <v>0</v>
      </c>
      <c r="F239" s="37">
        <v>2495633.7200000002</v>
      </c>
      <c r="G239" s="37">
        <v>0</v>
      </c>
      <c r="H239" s="34">
        <v>0</v>
      </c>
      <c r="I239" s="36">
        <v>0</v>
      </c>
      <c r="Z239" s="4"/>
    </row>
    <row r="240" spans="1:26" hidden="1" x14ac:dyDescent="0.25">
      <c r="A240" s="39" t="s">
        <v>314</v>
      </c>
      <c r="B240" s="5">
        <v>2021</v>
      </c>
      <c r="C240" s="5">
        <v>6</v>
      </c>
      <c r="D240" s="39" t="s">
        <v>13</v>
      </c>
      <c r="E240" s="4" t="b">
        <v>0</v>
      </c>
      <c r="F240" s="37">
        <v>64.55</v>
      </c>
      <c r="G240" s="37">
        <v>0</v>
      </c>
      <c r="H240" s="34">
        <v>0</v>
      </c>
      <c r="I240" s="36">
        <v>0</v>
      </c>
      <c r="Z240" s="4"/>
    </row>
    <row r="241" spans="1:26" hidden="1" x14ac:dyDescent="0.25">
      <c r="A241" s="39" t="s">
        <v>313</v>
      </c>
      <c r="B241" s="5">
        <v>2021</v>
      </c>
      <c r="C241" s="5">
        <v>6</v>
      </c>
      <c r="D241" s="39" t="s">
        <v>13</v>
      </c>
      <c r="E241" s="4" t="b">
        <v>0</v>
      </c>
      <c r="F241" s="37">
        <v>60</v>
      </c>
      <c r="G241" s="37">
        <v>0</v>
      </c>
      <c r="H241" s="34">
        <v>0</v>
      </c>
      <c r="I241" s="36">
        <v>0</v>
      </c>
      <c r="Z241" s="4"/>
    </row>
    <row r="242" spans="1:26" hidden="1" x14ac:dyDescent="0.25">
      <c r="A242" s="39" t="s">
        <v>319</v>
      </c>
      <c r="B242" s="5">
        <v>2021</v>
      </c>
      <c r="C242" s="5">
        <v>6</v>
      </c>
      <c r="D242" s="39" t="s">
        <v>13</v>
      </c>
      <c r="E242" s="4" t="b">
        <v>0</v>
      </c>
      <c r="F242" s="37">
        <v>3809418.24</v>
      </c>
      <c r="G242" s="37">
        <v>0</v>
      </c>
      <c r="H242" s="34">
        <v>0</v>
      </c>
      <c r="I242" s="36">
        <v>0</v>
      </c>
      <c r="Z242" s="4"/>
    </row>
    <row r="243" spans="1:26" hidden="1" x14ac:dyDescent="0.25">
      <c r="A243" s="39" t="s">
        <v>318</v>
      </c>
      <c r="B243" s="5">
        <v>2021</v>
      </c>
      <c r="C243" s="5">
        <v>6</v>
      </c>
      <c r="D243" s="39" t="s">
        <v>13</v>
      </c>
      <c r="E243" s="4" t="b">
        <v>0</v>
      </c>
      <c r="F243" s="37">
        <v>3790857.41</v>
      </c>
      <c r="G243" s="37">
        <v>0</v>
      </c>
      <c r="H243" s="34">
        <v>0</v>
      </c>
      <c r="I243" s="36">
        <v>0</v>
      </c>
      <c r="Z243" s="4"/>
    </row>
    <row r="244" spans="1:26" hidden="1" x14ac:dyDescent="0.25">
      <c r="A244" s="39" t="s">
        <v>317</v>
      </c>
      <c r="B244" s="5">
        <v>2021</v>
      </c>
      <c r="C244" s="5">
        <v>6</v>
      </c>
      <c r="D244" s="39" t="s">
        <v>13</v>
      </c>
      <c r="E244" s="4" t="b">
        <v>0</v>
      </c>
      <c r="F244" s="37">
        <v>2495633.7200000002</v>
      </c>
      <c r="G244" s="37">
        <v>0</v>
      </c>
      <c r="H244" s="34">
        <v>0</v>
      </c>
      <c r="I244" s="36">
        <v>0</v>
      </c>
      <c r="Z244" s="4"/>
    </row>
    <row r="245" spans="1:26" hidden="1" x14ac:dyDescent="0.25">
      <c r="A245" s="39" t="s">
        <v>315</v>
      </c>
      <c r="B245" s="5">
        <v>2021</v>
      </c>
      <c r="C245" s="5">
        <v>6</v>
      </c>
      <c r="D245" s="39" t="s">
        <v>28</v>
      </c>
      <c r="E245" s="4" t="b">
        <v>0</v>
      </c>
      <c r="F245" s="37">
        <v>37.5</v>
      </c>
      <c r="G245" s="37">
        <v>0</v>
      </c>
      <c r="H245" s="34">
        <v>0</v>
      </c>
      <c r="I245" s="36">
        <v>0</v>
      </c>
      <c r="Z245" s="4"/>
    </row>
    <row r="246" spans="1:26" hidden="1" x14ac:dyDescent="0.25">
      <c r="A246" s="39" t="s">
        <v>319</v>
      </c>
      <c r="B246" s="5">
        <v>2021</v>
      </c>
      <c r="C246" s="5">
        <v>6</v>
      </c>
      <c r="D246" s="39" t="s">
        <v>28</v>
      </c>
      <c r="E246" s="4" t="b">
        <v>0</v>
      </c>
      <c r="F246" s="37">
        <v>3809418.24</v>
      </c>
      <c r="G246" s="37">
        <v>0</v>
      </c>
      <c r="H246" s="34">
        <v>0</v>
      </c>
      <c r="I246" s="36">
        <v>0</v>
      </c>
      <c r="Z246" s="4"/>
    </row>
    <row r="247" spans="1:26" hidden="1" x14ac:dyDescent="0.25">
      <c r="A247" s="39" t="s">
        <v>318</v>
      </c>
      <c r="B247" s="5">
        <v>2021</v>
      </c>
      <c r="C247" s="5">
        <v>6</v>
      </c>
      <c r="D247" s="39" t="s">
        <v>28</v>
      </c>
      <c r="E247" s="4" t="b">
        <v>0</v>
      </c>
      <c r="F247" s="37">
        <v>3790857.41</v>
      </c>
      <c r="G247" s="37">
        <v>0</v>
      </c>
      <c r="H247" s="34">
        <v>0</v>
      </c>
      <c r="I247" s="36">
        <v>0</v>
      </c>
      <c r="Z247" s="4"/>
    </row>
    <row r="248" spans="1:26" hidden="1" x14ac:dyDescent="0.25">
      <c r="A248" s="39" t="s">
        <v>317</v>
      </c>
      <c r="B248" s="5">
        <v>2021</v>
      </c>
      <c r="C248" s="5">
        <v>6</v>
      </c>
      <c r="D248" s="39" t="s">
        <v>28</v>
      </c>
      <c r="E248" s="4" t="b">
        <v>0</v>
      </c>
      <c r="F248" s="37">
        <v>2495633.7200000002</v>
      </c>
      <c r="G248" s="37">
        <v>0</v>
      </c>
      <c r="H248" s="34">
        <v>0</v>
      </c>
      <c r="I248" s="36">
        <v>0</v>
      </c>
      <c r="Z248" s="4"/>
    </row>
    <row r="249" spans="1:26" hidden="1" x14ac:dyDescent="0.25">
      <c r="A249" s="39" t="s">
        <v>315</v>
      </c>
      <c r="B249" s="5">
        <v>2021</v>
      </c>
      <c r="C249" s="5">
        <v>6</v>
      </c>
      <c r="D249" s="39" t="s">
        <v>29</v>
      </c>
      <c r="E249" s="4" t="b">
        <v>0</v>
      </c>
      <c r="F249" s="37">
        <v>37.5</v>
      </c>
      <c r="G249" s="37">
        <v>0</v>
      </c>
      <c r="H249" s="34">
        <v>0</v>
      </c>
      <c r="I249" s="36">
        <v>0</v>
      </c>
      <c r="Z249" s="4"/>
    </row>
    <row r="250" spans="1:26" hidden="1" x14ac:dyDescent="0.25">
      <c r="A250" s="39" t="s">
        <v>314</v>
      </c>
      <c r="B250" s="5">
        <v>2021</v>
      </c>
      <c r="C250" s="5">
        <v>6</v>
      </c>
      <c r="D250" s="39" t="s">
        <v>29</v>
      </c>
      <c r="E250" s="4" t="b">
        <v>0</v>
      </c>
      <c r="F250" s="37">
        <v>116.19</v>
      </c>
      <c r="G250" s="37">
        <v>0</v>
      </c>
      <c r="H250" s="34">
        <v>0</v>
      </c>
      <c r="I250" s="36">
        <v>0</v>
      </c>
      <c r="Z250" s="4"/>
    </row>
    <row r="251" spans="1:26" hidden="1" x14ac:dyDescent="0.25">
      <c r="A251" s="39" t="s">
        <v>313</v>
      </c>
      <c r="B251" s="5">
        <v>2021</v>
      </c>
      <c r="C251" s="5">
        <v>6</v>
      </c>
      <c r="D251" s="39" t="s">
        <v>29</v>
      </c>
      <c r="E251" s="4" t="b">
        <v>0</v>
      </c>
      <c r="F251" s="37">
        <v>180</v>
      </c>
      <c r="G251" s="37">
        <v>0</v>
      </c>
      <c r="H251" s="34">
        <v>0</v>
      </c>
      <c r="I251" s="36">
        <v>0</v>
      </c>
      <c r="Z251" s="4"/>
    </row>
    <row r="252" spans="1:26" hidden="1" x14ac:dyDescent="0.25">
      <c r="A252" s="39" t="s">
        <v>319</v>
      </c>
      <c r="B252" s="5">
        <v>2021</v>
      </c>
      <c r="C252" s="5">
        <v>6</v>
      </c>
      <c r="D252" s="39" t="s">
        <v>29</v>
      </c>
      <c r="E252" s="4" t="b">
        <v>0</v>
      </c>
      <c r="F252" s="37">
        <v>3809418.24</v>
      </c>
      <c r="G252" s="37">
        <v>0</v>
      </c>
      <c r="H252" s="34">
        <v>0</v>
      </c>
      <c r="I252" s="36">
        <v>0</v>
      </c>
      <c r="Z252" s="4"/>
    </row>
    <row r="253" spans="1:26" hidden="1" x14ac:dyDescent="0.25">
      <c r="A253" s="39" t="s">
        <v>318</v>
      </c>
      <c r="B253" s="5">
        <v>2021</v>
      </c>
      <c r="C253" s="5">
        <v>6</v>
      </c>
      <c r="D253" s="39" t="s">
        <v>29</v>
      </c>
      <c r="E253" s="4" t="b">
        <v>0</v>
      </c>
      <c r="F253" s="37">
        <v>3790857.41</v>
      </c>
      <c r="G253" s="37">
        <v>0</v>
      </c>
      <c r="H253" s="34">
        <v>0</v>
      </c>
      <c r="I253" s="36">
        <v>0</v>
      </c>
      <c r="Z253" s="4"/>
    </row>
    <row r="254" spans="1:26" hidden="1" x14ac:dyDescent="0.25">
      <c r="A254" s="39" t="s">
        <v>317</v>
      </c>
      <c r="B254" s="5">
        <v>2021</v>
      </c>
      <c r="C254" s="5">
        <v>6</v>
      </c>
      <c r="D254" s="39" t="s">
        <v>29</v>
      </c>
      <c r="E254" s="4" t="b">
        <v>0</v>
      </c>
      <c r="F254" s="37">
        <v>2495633.7200000002</v>
      </c>
      <c r="G254" s="37">
        <v>0</v>
      </c>
      <c r="H254" s="34">
        <v>0</v>
      </c>
      <c r="I254" s="36">
        <v>0</v>
      </c>
      <c r="Z254" s="4"/>
    </row>
    <row r="255" spans="1:26" hidden="1" x14ac:dyDescent="0.25">
      <c r="A255" s="39" t="s">
        <v>315</v>
      </c>
      <c r="B255" s="5">
        <v>2021</v>
      </c>
      <c r="C255" s="5">
        <v>6</v>
      </c>
      <c r="D255" s="39" t="s">
        <v>30</v>
      </c>
      <c r="E255" s="4" t="b">
        <v>0</v>
      </c>
      <c r="F255" s="37">
        <v>37.5</v>
      </c>
      <c r="G255" s="37">
        <v>0</v>
      </c>
      <c r="H255" s="34">
        <v>0</v>
      </c>
      <c r="I255" s="36">
        <v>0</v>
      </c>
      <c r="Z255" s="4"/>
    </row>
    <row r="256" spans="1:26" hidden="1" x14ac:dyDescent="0.25">
      <c r="A256" s="39" t="s">
        <v>319</v>
      </c>
      <c r="B256" s="5">
        <v>2021</v>
      </c>
      <c r="C256" s="5">
        <v>6</v>
      </c>
      <c r="D256" s="39" t="s">
        <v>30</v>
      </c>
      <c r="E256" s="4" t="b">
        <v>0</v>
      </c>
      <c r="F256" s="37">
        <v>3809418.24</v>
      </c>
      <c r="G256" s="37">
        <v>0</v>
      </c>
      <c r="H256" s="34">
        <v>0</v>
      </c>
      <c r="I256" s="36">
        <v>0</v>
      </c>
      <c r="Z256" s="4"/>
    </row>
    <row r="257" spans="1:26" hidden="1" x14ac:dyDescent="0.25">
      <c r="A257" s="39" t="s">
        <v>318</v>
      </c>
      <c r="B257" s="5">
        <v>2021</v>
      </c>
      <c r="C257" s="5">
        <v>6</v>
      </c>
      <c r="D257" s="39" t="s">
        <v>30</v>
      </c>
      <c r="E257" s="4" t="b">
        <v>0</v>
      </c>
      <c r="F257" s="37">
        <v>3790857.41</v>
      </c>
      <c r="G257" s="37">
        <v>0</v>
      </c>
      <c r="H257" s="34">
        <v>0</v>
      </c>
      <c r="I257" s="36">
        <v>0</v>
      </c>
      <c r="Z257" s="4"/>
    </row>
    <row r="258" spans="1:26" hidden="1" x14ac:dyDescent="0.25">
      <c r="A258" s="39" t="s">
        <v>317</v>
      </c>
      <c r="B258" s="5">
        <v>2021</v>
      </c>
      <c r="C258" s="5">
        <v>6</v>
      </c>
      <c r="D258" s="39" t="s">
        <v>30</v>
      </c>
      <c r="E258" s="4" t="b">
        <v>0</v>
      </c>
      <c r="F258" s="37">
        <v>2495633.7200000002</v>
      </c>
      <c r="G258" s="37">
        <v>0</v>
      </c>
      <c r="H258" s="34">
        <v>0</v>
      </c>
      <c r="I258" s="36">
        <v>0</v>
      </c>
      <c r="Z258" s="4"/>
    </row>
    <row r="259" spans="1:26" hidden="1" x14ac:dyDescent="0.25">
      <c r="A259" s="39" t="s">
        <v>314</v>
      </c>
      <c r="B259" s="5">
        <v>2021</v>
      </c>
      <c r="C259" s="5">
        <v>6</v>
      </c>
      <c r="D259" s="39" t="s">
        <v>14</v>
      </c>
      <c r="E259" s="4" t="b">
        <v>0</v>
      </c>
      <c r="F259" s="37">
        <v>38.729999999999997</v>
      </c>
      <c r="G259" s="37">
        <v>0</v>
      </c>
      <c r="H259" s="34">
        <v>0</v>
      </c>
      <c r="I259" s="36">
        <v>0</v>
      </c>
      <c r="Z259" s="4"/>
    </row>
    <row r="260" spans="1:26" hidden="1" x14ac:dyDescent="0.25">
      <c r="A260" s="39" t="s">
        <v>313</v>
      </c>
      <c r="B260" s="5">
        <v>2021</v>
      </c>
      <c r="C260" s="5">
        <v>6</v>
      </c>
      <c r="D260" s="39" t="s">
        <v>14</v>
      </c>
      <c r="E260" s="4" t="b">
        <v>0</v>
      </c>
      <c r="F260" s="37">
        <v>60</v>
      </c>
      <c r="G260" s="37">
        <v>0</v>
      </c>
      <c r="H260" s="34">
        <v>0</v>
      </c>
      <c r="I260" s="36">
        <v>0</v>
      </c>
      <c r="Z260" s="4"/>
    </row>
    <row r="261" spans="1:26" hidden="1" x14ac:dyDescent="0.25">
      <c r="A261" s="39" t="s">
        <v>319</v>
      </c>
      <c r="B261" s="5">
        <v>2021</v>
      </c>
      <c r="C261" s="5">
        <v>6</v>
      </c>
      <c r="D261" s="39" t="s">
        <v>14</v>
      </c>
      <c r="E261" s="4" t="b">
        <v>0</v>
      </c>
      <c r="F261" s="37">
        <v>3809418.24</v>
      </c>
      <c r="G261" s="37">
        <v>0</v>
      </c>
      <c r="H261" s="34">
        <v>0</v>
      </c>
      <c r="I261" s="36">
        <v>0</v>
      </c>
      <c r="Z261" s="4"/>
    </row>
    <row r="262" spans="1:26" hidden="1" x14ac:dyDescent="0.25">
      <c r="A262" s="39" t="s">
        <v>318</v>
      </c>
      <c r="B262" s="5">
        <v>2021</v>
      </c>
      <c r="C262" s="5">
        <v>6</v>
      </c>
      <c r="D262" s="39" t="s">
        <v>14</v>
      </c>
      <c r="E262" s="4" t="b">
        <v>0</v>
      </c>
      <c r="F262" s="37">
        <v>3790857.41</v>
      </c>
      <c r="G262" s="37">
        <v>0</v>
      </c>
      <c r="H262" s="34">
        <v>0</v>
      </c>
      <c r="I262" s="36">
        <v>0</v>
      </c>
      <c r="Z262" s="4"/>
    </row>
    <row r="263" spans="1:26" hidden="1" x14ac:dyDescent="0.25">
      <c r="A263" s="39" t="s">
        <v>317</v>
      </c>
      <c r="B263" s="5">
        <v>2021</v>
      </c>
      <c r="C263" s="5">
        <v>6</v>
      </c>
      <c r="D263" s="39" t="s">
        <v>14</v>
      </c>
      <c r="E263" s="4" t="b">
        <v>0</v>
      </c>
      <c r="F263" s="37">
        <v>2495633.7200000002</v>
      </c>
      <c r="G263" s="37">
        <v>0</v>
      </c>
      <c r="H263" s="34">
        <v>0</v>
      </c>
      <c r="I263" s="36">
        <v>0</v>
      </c>
      <c r="Z263" s="4"/>
    </row>
    <row r="264" spans="1:26" hidden="1" x14ac:dyDescent="0.25">
      <c r="A264" s="39" t="s">
        <v>315</v>
      </c>
      <c r="B264" s="5">
        <v>2021</v>
      </c>
      <c r="C264" s="5">
        <v>6</v>
      </c>
      <c r="D264" s="39" t="s">
        <v>15</v>
      </c>
      <c r="E264" s="4" t="b">
        <v>0</v>
      </c>
      <c r="F264" s="37">
        <v>37.5</v>
      </c>
      <c r="G264" s="37">
        <v>0</v>
      </c>
      <c r="H264" s="34">
        <v>0</v>
      </c>
      <c r="I264" s="36">
        <v>0</v>
      </c>
      <c r="Z264" s="4"/>
    </row>
    <row r="265" spans="1:26" hidden="1" x14ac:dyDescent="0.25">
      <c r="A265" s="39" t="s">
        <v>314</v>
      </c>
      <c r="B265" s="5">
        <v>2021</v>
      </c>
      <c r="C265" s="5">
        <v>6</v>
      </c>
      <c r="D265" s="39" t="s">
        <v>15</v>
      </c>
      <c r="E265" s="4" t="b">
        <v>0</v>
      </c>
      <c r="F265" s="37">
        <v>38.729999999999997</v>
      </c>
      <c r="G265" s="37">
        <v>0</v>
      </c>
      <c r="H265" s="34">
        <v>0</v>
      </c>
      <c r="I265" s="36">
        <v>0</v>
      </c>
      <c r="Z265" s="4"/>
    </row>
    <row r="266" spans="1:26" hidden="1" x14ac:dyDescent="0.25">
      <c r="A266" s="39" t="s">
        <v>313</v>
      </c>
      <c r="B266" s="5">
        <v>2021</v>
      </c>
      <c r="C266" s="5">
        <v>6</v>
      </c>
      <c r="D266" s="39" t="s">
        <v>15</v>
      </c>
      <c r="E266" s="4" t="b">
        <v>0</v>
      </c>
      <c r="F266" s="37">
        <v>45</v>
      </c>
      <c r="G266" s="37">
        <v>0</v>
      </c>
      <c r="H266" s="34">
        <v>0</v>
      </c>
      <c r="I266" s="36">
        <v>0</v>
      </c>
      <c r="Z266" s="4"/>
    </row>
    <row r="267" spans="1:26" hidden="1" x14ac:dyDescent="0.25">
      <c r="A267" s="39" t="s">
        <v>319</v>
      </c>
      <c r="B267" s="5">
        <v>2021</v>
      </c>
      <c r="C267" s="5">
        <v>6</v>
      </c>
      <c r="D267" s="39" t="s">
        <v>15</v>
      </c>
      <c r="E267" s="4" t="b">
        <v>0</v>
      </c>
      <c r="F267" s="37">
        <v>3809418.24</v>
      </c>
      <c r="G267" s="37">
        <v>0</v>
      </c>
      <c r="H267" s="34">
        <v>0</v>
      </c>
      <c r="I267" s="36">
        <v>0</v>
      </c>
      <c r="Z267" s="4"/>
    </row>
    <row r="268" spans="1:26" hidden="1" x14ac:dyDescent="0.25">
      <c r="A268" s="39" t="s">
        <v>318</v>
      </c>
      <c r="B268" s="5">
        <v>2021</v>
      </c>
      <c r="C268" s="5">
        <v>6</v>
      </c>
      <c r="D268" s="39" t="s">
        <v>15</v>
      </c>
      <c r="E268" s="4" t="b">
        <v>0</v>
      </c>
      <c r="F268" s="37">
        <v>3790857.41</v>
      </c>
      <c r="G268" s="37">
        <v>0</v>
      </c>
      <c r="H268" s="34">
        <v>0</v>
      </c>
      <c r="I268" s="36">
        <v>0</v>
      </c>
      <c r="Z268" s="4"/>
    </row>
    <row r="269" spans="1:26" hidden="1" x14ac:dyDescent="0.25">
      <c r="A269" s="39" t="s">
        <v>317</v>
      </c>
      <c r="B269" s="5">
        <v>2021</v>
      </c>
      <c r="C269" s="5">
        <v>6</v>
      </c>
      <c r="D269" s="39" t="s">
        <v>15</v>
      </c>
      <c r="E269" s="4" t="b">
        <v>0</v>
      </c>
      <c r="F269" s="37">
        <v>2495633.7200000002</v>
      </c>
      <c r="G269" s="37">
        <v>0</v>
      </c>
      <c r="H269" s="34">
        <v>0</v>
      </c>
      <c r="I269" s="36">
        <v>0</v>
      </c>
      <c r="Z269" s="4"/>
    </row>
    <row r="270" spans="1:26" hidden="1" x14ac:dyDescent="0.25">
      <c r="A270" s="39" t="s">
        <v>315</v>
      </c>
      <c r="B270" s="5">
        <v>2021</v>
      </c>
      <c r="C270" s="5">
        <v>6</v>
      </c>
      <c r="D270" s="39" t="s">
        <v>31</v>
      </c>
      <c r="E270" s="4" t="b">
        <v>0</v>
      </c>
      <c r="F270" s="37">
        <v>75</v>
      </c>
      <c r="G270" s="37">
        <v>0</v>
      </c>
      <c r="H270" s="34">
        <v>0</v>
      </c>
      <c r="I270" s="36">
        <v>0</v>
      </c>
      <c r="Z270" s="4"/>
    </row>
    <row r="271" spans="1:26" hidden="1" x14ac:dyDescent="0.25">
      <c r="A271" s="39" t="s">
        <v>319</v>
      </c>
      <c r="B271" s="5">
        <v>2021</v>
      </c>
      <c r="C271" s="5">
        <v>6</v>
      </c>
      <c r="D271" s="39" t="s">
        <v>31</v>
      </c>
      <c r="E271" s="4" t="b">
        <v>0</v>
      </c>
      <c r="F271" s="37">
        <v>3809418.24</v>
      </c>
      <c r="G271" s="37">
        <v>0</v>
      </c>
      <c r="H271" s="34">
        <v>0</v>
      </c>
      <c r="I271" s="36">
        <v>0</v>
      </c>
      <c r="Z271" s="4"/>
    </row>
    <row r="272" spans="1:26" hidden="1" x14ac:dyDescent="0.25">
      <c r="A272" s="39" t="s">
        <v>318</v>
      </c>
      <c r="B272" s="5">
        <v>2021</v>
      </c>
      <c r="C272" s="5">
        <v>6</v>
      </c>
      <c r="D272" s="39" t="s">
        <v>31</v>
      </c>
      <c r="E272" s="4" t="b">
        <v>0</v>
      </c>
      <c r="F272" s="37">
        <v>3790857.41</v>
      </c>
      <c r="G272" s="37">
        <v>0</v>
      </c>
      <c r="H272" s="34">
        <v>0</v>
      </c>
      <c r="I272" s="36">
        <v>0</v>
      </c>
      <c r="Z272" s="4"/>
    </row>
    <row r="273" spans="1:26" hidden="1" x14ac:dyDescent="0.25">
      <c r="A273" s="39" t="s">
        <v>317</v>
      </c>
      <c r="B273" s="5">
        <v>2021</v>
      </c>
      <c r="C273" s="5">
        <v>6</v>
      </c>
      <c r="D273" s="39" t="s">
        <v>31</v>
      </c>
      <c r="E273" s="4" t="b">
        <v>0</v>
      </c>
      <c r="F273" s="37">
        <v>2495633.7200000002</v>
      </c>
      <c r="G273" s="37">
        <v>0</v>
      </c>
      <c r="H273" s="34">
        <v>0</v>
      </c>
      <c r="I273" s="36">
        <v>0</v>
      </c>
      <c r="Z273" s="4"/>
    </row>
    <row r="274" spans="1:26" hidden="1" x14ac:dyDescent="0.25">
      <c r="A274" s="39" t="s">
        <v>314</v>
      </c>
      <c r="B274" s="5">
        <v>2021</v>
      </c>
      <c r="C274" s="5">
        <v>6</v>
      </c>
      <c r="D274" s="39" t="s">
        <v>16</v>
      </c>
      <c r="E274" s="4" t="b">
        <v>0</v>
      </c>
      <c r="F274" s="37">
        <v>142.01</v>
      </c>
      <c r="G274" s="37">
        <v>0</v>
      </c>
      <c r="H274" s="34">
        <v>0</v>
      </c>
      <c r="I274" s="36">
        <v>0</v>
      </c>
      <c r="Z274" s="4"/>
    </row>
    <row r="275" spans="1:26" hidden="1" x14ac:dyDescent="0.25">
      <c r="A275" s="39" t="s">
        <v>313</v>
      </c>
      <c r="B275" s="5">
        <v>2021</v>
      </c>
      <c r="C275" s="5">
        <v>6</v>
      </c>
      <c r="D275" s="39" t="s">
        <v>16</v>
      </c>
      <c r="E275" s="4" t="b">
        <v>0</v>
      </c>
      <c r="F275" s="37">
        <v>75</v>
      </c>
      <c r="G275" s="37">
        <v>0</v>
      </c>
      <c r="H275" s="34">
        <v>0</v>
      </c>
      <c r="I275" s="36">
        <v>0</v>
      </c>
      <c r="Z275" s="4"/>
    </row>
    <row r="276" spans="1:26" hidden="1" x14ac:dyDescent="0.25">
      <c r="A276" s="39" t="s">
        <v>319</v>
      </c>
      <c r="B276" s="5">
        <v>2021</v>
      </c>
      <c r="C276" s="5">
        <v>6</v>
      </c>
      <c r="D276" s="39" t="s">
        <v>16</v>
      </c>
      <c r="E276" s="4" t="b">
        <v>0</v>
      </c>
      <c r="F276" s="37">
        <v>3809418.24</v>
      </c>
      <c r="G276" s="37">
        <v>0</v>
      </c>
      <c r="H276" s="34">
        <v>0</v>
      </c>
      <c r="I276" s="36">
        <v>0</v>
      </c>
      <c r="Z276" s="4"/>
    </row>
    <row r="277" spans="1:26" hidden="1" x14ac:dyDescent="0.25">
      <c r="A277" s="39" t="s">
        <v>318</v>
      </c>
      <c r="B277" s="5">
        <v>2021</v>
      </c>
      <c r="C277" s="5">
        <v>6</v>
      </c>
      <c r="D277" s="39" t="s">
        <v>16</v>
      </c>
      <c r="E277" s="4" t="b">
        <v>0</v>
      </c>
      <c r="F277" s="37">
        <v>3790857.41</v>
      </c>
      <c r="G277" s="37">
        <v>0</v>
      </c>
      <c r="H277" s="34">
        <v>0</v>
      </c>
      <c r="I277" s="36">
        <v>0</v>
      </c>
      <c r="Z277" s="4"/>
    </row>
    <row r="278" spans="1:26" hidden="1" x14ac:dyDescent="0.25">
      <c r="A278" s="39" t="s">
        <v>317</v>
      </c>
      <c r="B278" s="5">
        <v>2021</v>
      </c>
      <c r="C278" s="5">
        <v>6</v>
      </c>
      <c r="D278" s="39" t="s">
        <v>16</v>
      </c>
      <c r="E278" s="4" t="b">
        <v>0</v>
      </c>
      <c r="F278" s="37">
        <v>2495633.7200000002</v>
      </c>
      <c r="G278" s="37">
        <v>0</v>
      </c>
      <c r="H278" s="34">
        <v>0</v>
      </c>
      <c r="I278" s="36">
        <v>0</v>
      </c>
      <c r="Z278" s="4"/>
    </row>
    <row r="279" spans="1:26" hidden="1" x14ac:dyDescent="0.25">
      <c r="A279" s="39" t="s">
        <v>314</v>
      </c>
      <c r="B279" s="5">
        <v>2021</v>
      </c>
      <c r="C279" s="5">
        <v>6</v>
      </c>
      <c r="D279" s="39" t="s">
        <v>18</v>
      </c>
      <c r="E279" s="4" t="b">
        <v>0</v>
      </c>
      <c r="F279" s="37">
        <v>64.55</v>
      </c>
      <c r="G279" s="37">
        <v>0</v>
      </c>
      <c r="H279" s="34">
        <v>0</v>
      </c>
      <c r="I279" s="36">
        <v>0</v>
      </c>
      <c r="Z279" s="4"/>
    </row>
    <row r="280" spans="1:26" hidden="1" x14ac:dyDescent="0.25">
      <c r="A280" s="39" t="s">
        <v>313</v>
      </c>
      <c r="B280" s="5">
        <v>2021</v>
      </c>
      <c r="C280" s="5">
        <v>6</v>
      </c>
      <c r="D280" s="39" t="s">
        <v>18</v>
      </c>
      <c r="E280" s="4" t="b">
        <v>0</v>
      </c>
      <c r="F280" s="37">
        <v>195</v>
      </c>
      <c r="G280" s="37">
        <v>0</v>
      </c>
      <c r="H280" s="34">
        <v>0</v>
      </c>
      <c r="I280" s="36">
        <v>0</v>
      </c>
      <c r="Z280" s="4"/>
    </row>
    <row r="281" spans="1:26" hidden="1" x14ac:dyDescent="0.25">
      <c r="A281" s="39" t="s">
        <v>319</v>
      </c>
      <c r="B281" s="5">
        <v>2021</v>
      </c>
      <c r="C281" s="5">
        <v>6</v>
      </c>
      <c r="D281" s="39" t="s">
        <v>18</v>
      </c>
      <c r="E281" s="4" t="b">
        <v>0</v>
      </c>
      <c r="F281" s="37">
        <v>3809418.24</v>
      </c>
      <c r="G281" s="37">
        <v>0</v>
      </c>
      <c r="H281" s="34">
        <v>0</v>
      </c>
      <c r="I281" s="36">
        <v>0</v>
      </c>
      <c r="Z281" s="4"/>
    </row>
    <row r="282" spans="1:26" hidden="1" x14ac:dyDescent="0.25">
      <c r="A282" s="39" t="s">
        <v>318</v>
      </c>
      <c r="B282" s="5">
        <v>2021</v>
      </c>
      <c r="C282" s="5">
        <v>6</v>
      </c>
      <c r="D282" s="39" t="s">
        <v>18</v>
      </c>
      <c r="E282" s="4" t="b">
        <v>0</v>
      </c>
      <c r="F282" s="37">
        <v>3790857.41</v>
      </c>
      <c r="G282" s="37">
        <v>0</v>
      </c>
      <c r="H282" s="34">
        <v>0</v>
      </c>
      <c r="I282" s="36">
        <v>0</v>
      </c>
      <c r="Z282" s="4"/>
    </row>
    <row r="2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/c>
      <c r="E283" s="4" t="b">
        <v>0</v>
      </c>
      <c r="F283" s="37">
        <v>2495633.7200000002</v>
      </c>
      <c r="G283" s="37">
        <v>0</v>
      </c>
      <c r="H283" s="34">
        <v>0</v>
      </c>
      <c r="I283" s="36">
        <v>0</v>
      </c>
      <c r="Z283" s="4"/>
    </row>
    <row r="284" spans="1:26" hidden="1" x14ac:dyDescent="0.25">
      <c r="A284" s="39" t="s">
        <v>314</v>
      </c>
      <c r="B284" s="5">
        <v>2021</v>
      </c>
      <c r="C284" s="5">
        <v>6</v>
      </c>
      <c r="D284" s="39" t="s">
        <v>19</v>
      </c>
      <c r="E284" s="4" t="b">
        <v>0</v>
      </c>
      <c r="F284" s="37">
        <v>103.28</v>
      </c>
      <c r="G284" s="37">
        <v>0</v>
      </c>
      <c r="H284" s="34">
        <v>0</v>
      </c>
      <c r="I284" s="36">
        <v>0</v>
      </c>
      <c r="Z284" s="4"/>
    </row>
    <row r="285" spans="1:26" hidden="1" x14ac:dyDescent="0.25">
      <c r="A285" s="39" t="s">
        <v>313</v>
      </c>
      <c r="B285" s="5">
        <v>2021</v>
      </c>
      <c r="C285" s="5">
        <v>6</v>
      </c>
      <c r="D285" s="39" t="s">
        <v>19</v>
      </c>
      <c r="E285" s="4" t="b">
        <v>0</v>
      </c>
      <c r="F285" s="37">
        <v>90</v>
      </c>
      <c r="G285" s="37">
        <v>0</v>
      </c>
      <c r="H285" s="34">
        <v>0</v>
      </c>
      <c r="I285" s="36">
        <v>0</v>
      </c>
      <c r="Z285" s="4"/>
    </row>
    <row r="286" spans="1:26" hidden="1" x14ac:dyDescent="0.25">
      <c r="A286" s="39" t="s">
        <v>319</v>
      </c>
      <c r="B286" s="5">
        <v>2021</v>
      </c>
      <c r="C286" s="5">
        <v>6</v>
      </c>
      <c r="D286" s="39" t="s">
        <v>19</v>
      </c>
      <c r="E286" s="4" t="b">
        <v>0</v>
      </c>
      <c r="F286" s="37">
        <v>3809418.24</v>
      </c>
      <c r="G286" s="37">
        <v>0</v>
      </c>
      <c r="H286" s="34">
        <v>0</v>
      </c>
      <c r="I286" s="36">
        <v>0</v>
      </c>
      <c r="Z286" s="4"/>
    </row>
    <row r="287" spans="1:26" hidden="1" x14ac:dyDescent="0.25">
      <c r="A287" s="39" t="s">
        <v>318</v>
      </c>
      <c r="B287" s="5">
        <v>2021</v>
      </c>
      <c r="C287" s="5">
        <v>6</v>
      </c>
      <c r="D287" s="39" t="s">
        <v>19</v>
      </c>
      <c r="E287" s="4" t="b">
        <v>0</v>
      </c>
      <c r="F287" s="37">
        <v>3790857.41</v>
      </c>
      <c r="G287" s="37">
        <v>0</v>
      </c>
      <c r="H287" s="34">
        <v>0</v>
      </c>
      <c r="I287" s="36">
        <v>0</v>
      </c>
      <c r="Z287" s="4"/>
    </row>
    <row r="288" spans="1:26" hidden="1" x14ac:dyDescent="0.25">
      <c r="A288" s="39" t="s">
        <v>317</v>
      </c>
      <c r="B288" s="5">
        <v>2021</v>
      </c>
      <c r="C288" s="5">
        <v>6</v>
      </c>
      <c r="D288" s="39" t="s">
        <v>19</v>
      </c>
      <c r="E288" s="4" t="b">
        <v>0</v>
      </c>
      <c r="F288" s="37">
        <v>2495633.7200000002</v>
      </c>
      <c r="G288" s="37">
        <v>0</v>
      </c>
      <c r="H288" s="34">
        <v>0</v>
      </c>
      <c r="I288" s="36">
        <v>0</v>
      </c>
      <c r="Z288" s="4"/>
    </row>
    <row r="289" spans="1:26" hidden="1" x14ac:dyDescent="0.25">
      <c r="A289" s="39" t="s">
        <v>314</v>
      </c>
      <c r="B289" s="5">
        <v>2021</v>
      </c>
      <c r="C289" s="5">
        <v>6</v>
      </c>
      <c r="D289" s="39" t="s">
        <v>20</v>
      </c>
      <c r="E289" s="4" t="b">
        <v>0</v>
      </c>
      <c r="F289" s="37">
        <v>154.91999999999999</v>
      </c>
      <c r="G289" s="37">
        <v>0</v>
      </c>
      <c r="H289" s="34">
        <v>0</v>
      </c>
      <c r="I289" s="36">
        <v>0</v>
      </c>
      <c r="Z289" s="4"/>
    </row>
    <row r="290" spans="1:26" hidden="1" x14ac:dyDescent="0.25">
      <c r="A290" s="39" t="s">
        <v>313</v>
      </c>
      <c r="B290" s="5">
        <v>2021</v>
      </c>
      <c r="C290" s="5">
        <v>6</v>
      </c>
      <c r="D290" s="39" t="s">
        <v>20</v>
      </c>
      <c r="E290" s="4" t="b">
        <v>0</v>
      </c>
      <c r="F290" s="37">
        <v>45</v>
      </c>
      <c r="G290" s="37">
        <v>0</v>
      </c>
      <c r="H290" s="34">
        <v>0</v>
      </c>
      <c r="I290" s="36">
        <v>0</v>
      </c>
      <c r="Z290" s="4"/>
    </row>
    <row r="291" spans="1:26" hidden="1" x14ac:dyDescent="0.25">
      <c r="A291" s="39" t="s">
        <v>319</v>
      </c>
      <c r="B291" s="5">
        <v>2021</v>
      </c>
      <c r="C291" s="5">
        <v>6</v>
      </c>
      <c r="D291" s="39" t="s">
        <v>20</v>
      </c>
      <c r="E291" s="4" t="b">
        <v>0</v>
      </c>
      <c r="F291" s="37">
        <v>3809418.24</v>
      </c>
      <c r="G291" s="37">
        <v>0</v>
      </c>
      <c r="H291" s="34">
        <v>0</v>
      </c>
      <c r="I291" s="36">
        <v>0</v>
      </c>
      <c r="Z291" s="4"/>
    </row>
    <row r="292" spans="1:26" hidden="1" x14ac:dyDescent="0.25">
      <c r="A292" s="39" t="s">
        <v>318</v>
      </c>
      <c r="B292" s="5">
        <v>2021</v>
      </c>
      <c r="C292" s="5">
        <v>6</v>
      </c>
      <c r="D292" s="39" t="s">
        <v>20</v>
      </c>
      <c r="E292" s="4" t="b">
        <v>0</v>
      </c>
      <c r="F292" s="37">
        <v>3790857.41</v>
      </c>
      <c r="G292" s="37">
        <v>0</v>
      </c>
      <c r="H292" s="34">
        <v>0</v>
      </c>
      <c r="I292" s="36">
        <v>0</v>
      </c>
      <c r="Z292" s="4"/>
    </row>
    <row r="293" spans="1:26" hidden="1" x14ac:dyDescent="0.25">
      <c r="A293" s="39" t="s">
        <v>317</v>
      </c>
      <c r="B293" s="5">
        <v>2021</v>
      </c>
      <c r="C293" s="5">
        <v>6</v>
      </c>
      <c r="D293" s="39" t="s">
        <v>20</v>
      </c>
      <c r="E293" s="4" t="b">
        <v>0</v>
      </c>
      <c r="F293" s="37">
        <v>2495633.7200000002</v>
      </c>
      <c r="G293" s="37">
        <v>0</v>
      </c>
      <c r="H293" s="34">
        <v>0</v>
      </c>
      <c r="I293" s="36">
        <v>0</v>
      </c>
      <c r="Z293" s="4"/>
    </row>
    <row r="294" spans="1:26" hidden="1" x14ac:dyDescent="0.25">
      <c r="A294" s="39" t="s">
        <v>314</v>
      </c>
      <c r="B294" s="5">
        <v>2021</v>
      </c>
      <c r="C294" s="5">
        <v>6</v>
      </c>
      <c r="D294" s="39" t="s">
        <v>21</v>
      </c>
      <c r="E294" s="4" t="b">
        <v>0</v>
      </c>
      <c r="F294" s="37">
        <v>64.55</v>
      </c>
      <c r="G294" s="37">
        <v>0</v>
      </c>
      <c r="H294" s="34">
        <v>0</v>
      </c>
      <c r="I294" s="36">
        <v>0</v>
      </c>
      <c r="Z294" s="4"/>
    </row>
    <row r="295" spans="1:26" hidden="1" x14ac:dyDescent="0.25">
      <c r="A295" s="39" t="s">
        <v>313</v>
      </c>
      <c r="B295" s="5">
        <v>2021</v>
      </c>
      <c r="C295" s="5">
        <v>6</v>
      </c>
      <c r="D295" s="39" t="s">
        <v>21</v>
      </c>
      <c r="E295" s="4" t="b">
        <v>0</v>
      </c>
      <c r="F295" s="37">
        <v>90</v>
      </c>
      <c r="G295" s="37">
        <v>0</v>
      </c>
      <c r="H295" s="34">
        <v>0</v>
      </c>
      <c r="I295" s="36">
        <v>0</v>
      </c>
      <c r="Z295" s="4"/>
    </row>
    <row r="296" spans="1:26" hidden="1" x14ac:dyDescent="0.25">
      <c r="A296" s="39" t="s">
        <v>319</v>
      </c>
      <c r="B296" s="5">
        <v>2021</v>
      </c>
      <c r="C296" s="5">
        <v>6</v>
      </c>
      <c r="D296" s="39" t="s">
        <v>21</v>
      </c>
      <c r="E296" s="4" t="b">
        <v>0</v>
      </c>
      <c r="F296" s="37">
        <v>3809418.24</v>
      </c>
      <c r="G296" s="37">
        <v>0</v>
      </c>
      <c r="H296" s="34">
        <v>0</v>
      </c>
      <c r="I296" s="36">
        <v>0</v>
      </c>
      <c r="Z296" s="4"/>
    </row>
    <row r="297" spans="1:26" hidden="1" x14ac:dyDescent="0.25">
      <c r="A297" s="39" t="s">
        <v>318</v>
      </c>
      <c r="B297" s="5">
        <v>2021</v>
      </c>
      <c r="C297" s="5">
        <v>6</v>
      </c>
      <c r="D297" s="39" t="s">
        <v>21</v>
      </c>
      <c r="E297" s="4" t="b">
        <v>0</v>
      </c>
      <c r="F297" s="37">
        <v>3790857.41</v>
      </c>
      <c r="G297" s="37">
        <v>0</v>
      </c>
      <c r="H297" s="34">
        <v>0</v>
      </c>
      <c r="I297" s="36">
        <v>0</v>
      </c>
      <c r="Z297" s="4"/>
    </row>
    <row r="298" spans="1:26" hidden="1" x14ac:dyDescent="0.25">
      <c r="A298" s="39" t="s">
        <v>317</v>
      </c>
      <c r="B298" s="5">
        <v>2021</v>
      </c>
      <c r="C298" s="5">
        <v>6</v>
      </c>
      <c r="D298" s="39" t="s">
        <v>21</v>
      </c>
      <c r="E298" s="4" t="b">
        <v>0</v>
      </c>
      <c r="F298" s="37">
        <v>2495633.7200000002</v>
      </c>
      <c r="G298" s="37">
        <v>0</v>
      </c>
      <c r="H298" s="34">
        <v>0</v>
      </c>
      <c r="I298" s="36">
        <v>0</v>
      </c>
      <c r="Z298" s="4"/>
    </row>
    <row r="299" spans="1:26" hidden="1" x14ac:dyDescent="0.25">
      <c r="A299" s="39" t="s">
        <v>315</v>
      </c>
      <c r="B299" s="5">
        <v>2021</v>
      </c>
      <c r="C299" s="5">
        <v>6</v>
      </c>
      <c r="D299" s="39" t="s">
        <v>32</v>
      </c>
      <c r="E299" s="4" t="b">
        <v>0</v>
      </c>
      <c r="F299" s="37">
        <v>300</v>
      </c>
      <c r="G299" s="37">
        <v>0</v>
      </c>
      <c r="H299" s="34">
        <v>0</v>
      </c>
      <c r="I299" s="36">
        <v>0</v>
      </c>
      <c r="Z299" s="4"/>
    </row>
    <row r="300" spans="1:26" hidden="1" x14ac:dyDescent="0.25">
      <c r="A300" s="39" t="s">
        <v>319</v>
      </c>
      <c r="B300" s="5">
        <v>2021</v>
      </c>
      <c r="C300" s="5">
        <v>6</v>
      </c>
      <c r="D300" s="39" t="s">
        <v>32</v>
      </c>
      <c r="E300" s="4" t="b">
        <v>0</v>
      </c>
      <c r="F300" s="37">
        <v>3809418.24</v>
      </c>
      <c r="G300" s="37">
        <v>0</v>
      </c>
      <c r="H300" s="34">
        <v>0</v>
      </c>
      <c r="I300" s="36">
        <v>0</v>
      </c>
      <c r="Z300" s="4"/>
    </row>
    <row r="301" spans="1:26" hidden="1" x14ac:dyDescent="0.25">
      <c r="A301" s="39" t="s">
        <v>318</v>
      </c>
      <c r="B301" s="5">
        <v>2021</v>
      </c>
      <c r="C301" s="5">
        <v>6</v>
      </c>
      <c r="D301" s="39" t="s">
        <v>32</v>
      </c>
      <c r="E301" s="4" t="b">
        <v>0</v>
      </c>
      <c r="F301" s="37">
        <v>3790857.41</v>
      </c>
      <c r="G301" s="37">
        <v>0</v>
      </c>
      <c r="H301" s="34">
        <v>0</v>
      </c>
      <c r="I301" s="36">
        <v>0</v>
      </c>
      <c r="Z301" s="4"/>
    </row>
    <row r="302" spans="1:26" hidden="1" x14ac:dyDescent="0.25">
      <c r="A302" s="39" t="s">
        <v>317</v>
      </c>
      <c r="B302" s="5">
        <v>2021</v>
      </c>
      <c r="C302" s="5">
        <v>6</v>
      </c>
      <c r="D302" s="39" t="s">
        <v>32</v>
      </c>
      <c r="E302" s="4" t="b">
        <v>0</v>
      </c>
      <c r="F302" s="37">
        <v>2495633.7200000002</v>
      </c>
      <c r="G302" s="37">
        <v>0</v>
      </c>
      <c r="H302" s="34">
        <v>0</v>
      </c>
      <c r="I302" s="36">
        <v>0</v>
      </c>
      <c r="Z302" s="4"/>
    </row>
    <row r="303" spans="1:26" hidden="1" x14ac:dyDescent="0.25">
      <c r="A303" s="39" t="s">
        <v>314</v>
      </c>
      <c r="B303" s="5">
        <v>2021</v>
      </c>
      <c r="C303" s="5">
        <v>6</v>
      </c>
      <c r="D303" s="39" t="s">
        <v>22</v>
      </c>
      <c r="E303" s="4" t="b">
        <v>0</v>
      </c>
      <c r="F303" s="37">
        <v>142.01</v>
      </c>
      <c r="G303" s="37">
        <v>0</v>
      </c>
      <c r="H303" s="34">
        <v>0</v>
      </c>
      <c r="I303" s="36">
        <v>0</v>
      </c>
      <c r="Z303" s="4"/>
    </row>
    <row r="304" spans="1:26" hidden="1" x14ac:dyDescent="0.25">
      <c r="A304" s="39" t="s">
        <v>313</v>
      </c>
      <c r="B304" s="5">
        <v>2021</v>
      </c>
      <c r="C304" s="5">
        <v>6</v>
      </c>
      <c r="D304" s="39" t="s">
        <v>22</v>
      </c>
      <c r="E304" s="4" t="b">
        <v>0</v>
      </c>
      <c r="F304" s="37">
        <v>180</v>
      </c>
      <c r="G304" s="37">
        <v>0</v>
      </c>
      <c r="H304" s="34">
        <v>0</v>
      </c>
      <c r="I304" s="36">
        <v>0</v>
      </c>
      <c r="Z304" s="4"/>
    </row>
    <row r="305" spans="1:26" hidden="1" x14ac:dyDescent="0.25">
      <c r="A305" s="39" t="s">
        <v>319</v>
      </c>
      <c r="B305" s="5">
        <v>2021</v>
      </c>
      <c r="C305" s="5">
        <v>6</v>
      </c>
      <c r="D305" s="39" t="s">
        <v>22</v>
      </c>
      <c r="E305" s="4" t="b">
        <v>0</v>
      </c>
      <c r="F305" s="37">
        <v>3809418.24</v>
      </c>
      <c r="G305" s="37">
        <v>0</v>
      </c>
      <c r="H305" s="34">
        <v>0</v>
      </c>
      <c r="I305" s="36">
        <v>0</v>
      </c>
      <c r="Z305" s="4"/>
    </row>
    <row r="306" spans="1:26" hidden="1" x14ac:dyDescent="0.25">
      <c r="A306" s="39" t="s">
        <v>318</v>
      </c>
      <c r="B306" s="5">
        <v>2021</v>
      </c>
      <c r="C306" s="5">
        <v>6</v>
      </c>
      <c r="D306" s="39" t="s">
        <v>22</v>
      </c>
      <c r="E306" s="4" t="b">
        <v>0</v>
      </c>
      <c r="F306" s="37">
        <v>3790857.41</v>
      </c>
      <c r="G306" s="37">
        <v>0</v>
      </c>
      <c r="H306" s="34">
        <v>0</v>
      </c>
      <c r="I306" s="36">
        <v>0</v>
      </c>
      <c r="Z306" s="4"/>
    </row>
    <row r="307" spans="1:26" hidden="1" x14ac:dyDescent="0.25">
      <c r="A307" s="39" t="s">
        <v>317</v>
      </c>
      <c r="B307" s="5">
        <v>2021</v>
      </c>
      <c r="C307" s="5">
        <v>6</v>
      </c>
      <c r="D307" s="39" t="s">
        <v>22</v>
      </c>
      <c r="E307" s="4" t="b">
        <v>0</v>
      </c>
      <c r="F307" s="37">
        <v>2495633.7200000002</v>
      </c>
      <c r="G307" s="37">
        <v>0</v>
      </c>
      <c r="H307" s="34">
        <v>0</v>
      </c>
      <c r="I307" s="36">
        <v>0</v>
      </c>
      <c r="Z307" s="4"/>
    </row>
    <row r="308" spans="1:26" hidden="1" x14ac:dyDescent="0.25">
      <c r="A308" s="39" t="s">
        <v>314</v>
      </c>
      <c r="B308" s="5">
        <v>2021</v>
      </c>
      <c r="C308" s="5">
        <v>6</v>
      </c>
      <c r="D308" s="39" t="s">
        <v>23</v>
      </c>
      <c r="E308" s="4" t="b">
        <v>0</v>
      </c>
      <c r="F308" s="37">
        <v>129.1</v>
      </c>
      <c r="G308" s="37">
        <v>0</v>
      </c>
      <c r="H308" s="34">
        <v>0</v>
      </c>
      <c r="I308" s="36">
        <v>0</v>
      </c>
      <c r="Z308" s="4"/>
    </row>
    <row r="309" spans="1:26" hidden="1" x14ac:dyDescent="0.25">
      <c r="A309" s="39" t="s">
        <v>313</v>
      </c>
      <c r="B309" s="5">
        <v>2021</v>
      </c>
      <c r="C309" s="5">
        <v>6</v>
      </c>
      <c r="D309" s="39" t="s">
        <v>23</v>
      </c>
      <c r="E309" s="4" t="b">
        <v>0</v>
      </c>
      <c r="F309" s="37">
        <v>120</v>
      </c>
      <c r="G309" s="37">
        <v>0</v>
      </c>
      <c r="H309" s="34">
        <v>0</v>
      </c>
      <c r="I309" s="36">
        <v>0</v>
      </c>
      <c r="Z309" s="4"/>
    </row>
    <row r="310" spans="1:26" hidden="1" x14ac:dyDescent="0.25">
      <c r="A310" s="39" t="s">
        <v>319</v>
      </c>
      <c r="B310" s="5">
        <v>2021</v>
      </c>
      <c r="C310" s="5">
        <v>6</v>
      </c>
      <c r="D310" s="39" t="s">
        <v>23</v>
      </c>
      <c r="E310" s="4" t="b">
        <v>0</v>
      </c>
      <c r="F310" s="37">
        <v>3809418.24</v>
      </c>
      <c r="G310" s="37">
        <v>0</v>
      </c>
      <c r="H310" s="34">
        <v>0</v>
      </c>
      <c r="I310" s="36">
        <v>0</v>
      </c>
      <c r="Z310" s="4"/>
    </row>
    <row r="311" spans="1:26" hidden="1" x14ac:dyDescent="0.25">
      <c r="A311" s="39" t="s">
        <v>318</v>
      </c>
      <c r="B311" s="5">
        <v>2021</v>
      </c>
      <c r="C311" s="5">
        <v>6</v>
      </c>
      <c r="D311" s="39" t="s">
        <v>23</v>
      </c>
      <c r="E311" s="4" t="b">
        <v>0</v>
      </c>
      <c r="F311" s="37">
        <v>3790857.41</v>
      </c>
      <c r="G311" s="37">
        <v>0</v>
      </c>
      <c r="H311" s="34">
        <v>0</v>
      </c>
      <c r="I311" s="36">
        <v>0</v>
      </c>
      <c r="Z311" s="4"/>
    </row>
    <row r="312" spans="1:26" hidden="1" x14ac:dyDescent="0.25">
      <c r="A312" s="39" t="s">
        <v>317</v>
      </c>
      <c r="B312" s="5">
        <v>2021</v>
      </c>
      <c r="C312" s="5">
        <v>6</v>
      </c>
      <c r="D312" s="39" t="s">
        <v>23</v>
      </c>
      <c r="E312" s="4" t="b">
        <v>0</v>
      </c>
      <c r="F312" s="37">
        <v>2495633.7200000002</v>
      </c>
      <c r="G312" s="37">
        <v>0</v>
      </c>
      <c r="H312" s="34">
        <v>0</v>
      </c>
      <c r="I312" s="36">
        <v>0</v>
      </c>
      <c r="Z312" s="4"/>
    </row>
    <row r="313" spans="1:26" hidden="1" x14ac:dyDescent="0.25">
      <c r="A313" s="39" t="s">
        <v>315</v>
      </c>
      <c r="B313" s="5">
        <v>2021</v>
      </c>
      <c r="C313" s="5">
        <v>6</v>
      </c>
      <c r="D313" s="39" t="s">
        <v>33</v>
      </c>
      <c r="E313" s="4" t="b">
        <v>0</v>
      </c>
      <c r="F313" s="37">
        <v>187.5</v>
      </c>
      <c r="G313" s="37">
        <v>0</v>
      </c>
      <c r="H313" s="34">
        <v>0</v>
      </c>
      <c r="I313" s="36">
        <v>0</v>
      </c>
      <c r="Z313" s="4"/>
    </row>
    <row r="314" spans="1:26" hidden="1" x14ac:dyDescent="0.25">
      <c r="A314" s="39" t="s">
        <v>319</v>
      </c>
      <c r="B314" s="5">
        <v>2021</v>
      </c>
      <c r="C314" s="5">
        <v>6</v>
      </c>
      <c r="D314" s="39" t="s">
        <v>33</v>
      </c>
      <c r="E314" s="4" t="b">
        <v>0</v>
      </c>
      <c r="F314" s="37">
        <v>3809418.24</v>
      </c>
      <c r="G314" s="37">
        <v>0</v>
      </c>
      <c r="H314" s="34">
        <v>0</v>
      </c>
      <c r="I314" s="36">
        <v>0</v>
      </c>
      <c r="Z314" s="4"/>
    </row>
    <row r="315" spans="1:26" hidden="1" x14ac:dyDescent="0.25">
      <c r="A315" s="39" t="s">
        <v>318</v>
      </c>
      <c r="B315" s="5">
        <v>2021</v>
      </c>
      <c r="C315" s="5">
        <v>6</v>
      </c>
      <c r="D315" s="39" t="s">
        <v>33</v>
      </c>
      <c r="E315" s="4" t="b">
        <v>0</v>
      </c>
      <c r="F315" s="37">
        <v>3790857.41</v>
      </c>
      <c r="G315" s="37">
        <v>0</v>
      </c>
      <c r="H315" s="34">
        <v>0</v>
      </c>
      <c r="I315" s="36">
        <v>0</v>
      </c>
      <c r="Z315" s="4"/>
    </row>
    <row r="316" spans="1:26" hidden="1" x14ac:dyDescent="0.25">
      <c r="A316" s="39" t="s">
        <v>317</v>
      </c>
      <c r="B316" s="5">
        <v>2021</v>
      </c>
      <c r="C316" s="5">
        <v>6</v>
      </c>
      <c r="D316" s="39" t="s">
        <v>33</v>
      </c>
      <c r="E316" s="4" t="b">
        <v>0</v>
      </c>
      <c r="F316" s="37">
        <v>2495633.7200000002</v>
      </c>
      <c r="G316" s="37">
        <v>0</v>
      </c>
      <c r="H316" s="34">
        <v>0</v>
      </c>
      <c r="I316" s="36">
        <v>0</v>
      </c>
      <c r="Z316" s="4"/>
    </row>
    <row r="317" spans="1:26" hidden="1" x14ac:dyDescent="0.25">
      <c r="A317" s="39" t="s">
        <v>315</v>
      </c>
      <c r="B317" s="5">
        <v>2021</v>
      </c>
      <c r="C317" s="5">
        <v>6</v>
      </c>
      <c r="D317" s="39" t="s">
        <v>25</v>
      </c>
      <c r="E317" s="4" t="b">
        <v>0</v>
      </c>
      <c r="F317" s="37">
        <v>37.5</v>
      </c>
      <c r="G317" s="37">
        <v>0</v>
      </c>
      <c r="H317" s="34">
        <v>0</v>
      </c>
      <c r="I317" s="36">
        <v>0</v>
      </c>
      <c r="Z317" s="4"/>
    </row>
    <row r="318" spans="1:26" hidden="1" x14ac:dyDescent="0.25">
      <c r="A318" s="39" t="s">
        <v>314</v>
      </c>
      <c r="B318" s="5">
        <v>2021</v>
      </c>
      <c r="C318" s="5">
        <v>6</v>
      </c>
      <c r="D318" s="39" t="s">
        <v>25</v>
      </c>
      <c r="E318" s="4" t="b">
        <v>0</v>
      </c>
      <c r="F318" s="37">
        <v>51.64</v>
      </c>
      <c r="G318" s="37">
        <v>0</v>
      </c>
      <c r="H318" s="34">
        <v>0</v>
      </c>
      <c r="I318" s="36">
        <v>0</v>
      </c>
      <c r="Z318" s="4"/>
    </row>
    <row r="319" spans="1:26" hidden="1" x14ac:dyDescent="0.25">
      <c r="A319" s="39" t="s">
        <v>313</v>
      </c>
      <c r="B319" s="5">
        <v>2021</v>
      </c>
      <c r="C319" s="5">
        <v>6</v>
      </c>
      <c r="D319" s="39" t="s">
        <v>25</v>
      </c>
      <c r="E319" s="4" t="b">
        <v>0</v>
      </c>
      <c r="F319" s="37">
        <v>15</v>
      </c>
      <c r="G319" s="37">
        <v>0</v>
      </c>
      <c r="H319" s="34">
        <v>0</v>
      </c>
      <c r="I319" s="36">
        <v>0</v>
      </c>
      <c r="Z319" s="4"/>
    </row>
    <row r="320" spans="1:26" hidden="1" x14ac:dyDescent="0.25">
      <c r="A320" s="39" t="s">
        <v>319</v>
      </c>
      <c r="B320" s="5">
        <v>2021</v>
      </c>
      <c r="C320" s="5">
        <v>6</v>
      </c>
      <c r="D320" s="39" t="s">
        <v>25</v>
      </c>
      <c r="E320" s="4" t="b">
        <v>0</v>
      </c>
      <c r="F320" s="37">
        <v>3809418.24</v>
      </c>
      <c r="G320" s="37">
        <v>0</v>
      </c>
      <c r="H320" s="34">
        <v>0</v>
      </c>
      <c r="I320" s="36">
        <v>0</v>
      </c>
      <c r="Z320" s="4"/>
    </row>
    <row r="321" spans="1:26" hidden="1" x14ac:dyDescent="0.25">
      <c r="A321" s="39" t="s">
        <v>318</v>
      </c>
      <c r="B321" s="5">
        <v>2021</v>
      </c>
      <c r="C321" s="5">
        <v>6</v>
      </c>
      <c r="D321" s="39" t="s">
        <v>25</v>
      </c>
      <c r="E321" s="4" t="b">
        <v>0</v>
      </c>
      <c r="F321" s="37">
        <v>3790857.41</v>
      </c>
      <c r="G321" s="37">
        <v>0</v>
      </c>
      <c r="H321" s="34">
        <v>0</v>
      </c>
      <c r="I321" s="36">
        <v>0</v>
      </c>
      <c r="Z321" s="4"/>
    </row>
    <row r="322" spans="1:26" hidden="1" x14ac:dyDescent="0.25">
      <c r="A322" s="39" t="s">
        <v>317</v>
      </c>
      <c r="B322" s="5">
        <v>2021</v>
      </c>
      <c r="C322" s="5">
        <v>6</v>
      </c>
      <c r="D322" s="39" t="s">
        <v>25</v>
      </c>
      <c r="E322" s="4" t="b">
        <v>0</v>
      </c>
      <c r="F322" s="37">
        <v>2495633.7200000002</v>
      </c>
      <c r="G322" s="37">
        <v>0</v>
      </c>
      <c r="H322" s="34">
        <v>0</v>
      </c>
      <c r="I322" s="36">
        <v>0</v>
      </c>
      <c r="Z322" s="4"/>
    </row>
    <row r="323" spans="1:26" x14ac:dyDescent="0.25">
      <c r="Z323" s="4"/>
    </row>
    <row r="324" spans="1:26" x14ac:dyDescent="0.25">
      <c r="Z324" s="4"/>
    </row>
    <row r="325" spans="1:26" x14ac:dyDescent="0.25">
      <c r="Z325" s="4"/>
    </row>
    <row r="326" spans="1:26" x14ac:dyDescent="0.25">
      <c r="Z326" s="4"/>
    </row>
    <row r="327" spans="1:26" x14ac:dyDescent="0.25">
      <c r="Z327" s="4"/>
    </row>
    <row r="328" spans="1:26" x14ac:dyDescent="0.25">
      <c r="Z328" s="4"/>
    </row>
    <row r="329" spans="1:26" x14ac:dyDescent="0.25">
      <c r="Z329" s="4"/>
    </row>
    <row r="330" spans="1:26" x14ac:dyDescent="0.25">
      <c r="Z330" s="4"/>
    </row>
    <row r="331" spans="1:26" x14ac:dyDescent="0.25">
      <c r="Z331" s="4"/>
    </row>
    <row r="332" spans="1:26" x14ac:dyDescent="0.25">
      <c r="Z332" s="4"/>
    </row>
    <row r="333" spans="1:26" x14ac:dyDescent="0.25">
      <c r="Z333" s="4"/>
    </row>
    <row r="334" spans="1:26" x14ac:dyDescent="0.25">
      <c r="Z334" s="4"/>
    </row>
    <row r="335" spans="1:26" x14ac:dyDescent="0.25">
      <c r="Z335" s="4"/>
    </row>
    <row r="336" spans="1:26" x14ac:dyDescent="0.25">
      <c r="Z336" s="4"/>
    </row>
    <row r="337" spans="26:26" x14ac:dyDescent="0.25">
      <c r="Z337" s="4"/>
    </row>
    <row r="338" spans="26:26" x14ac:dyDescent="0.25">
      <c r="Z338" s="4"/>
    </row>
    <row r="339" spans="26:26" x14ac:dyDescent="0.25">
      <c r="Z339" s="4"/>
    </row>
    <row r="340" spans="26:26" x14ac:dyDescent="0.25">
      <c r="Z340" s="4"/>
    </row>
    <row r="341" spans="26:26" x14ac:dyDescent="0.25">
      <c r="Z341" s="4"/>
    </row>
    <row r="342" spans="26:26" x14ac:dyDescent="0.25">
      <c r="Z342" s="4"/>
    </row>
    <row r="343" spans="26:26" x14ac:dyDescent="0.25">
      <c r="Z343" s="4"/>
    </row>
    <row r="344" spans="26:26" x14ac:dyDescent="0.25">
      <c r="Z344" s="4"/>
    </row>
    <row r="345" spans="26:26" x14ac:dyDescent="0.25">
      <c r="Z345" s="4"/>
    </row>
    <row r="346" spans="26:26" x14ac:dyDescent="0.25">
      <c r="Z346" s="4"/>
    </row>
    <row r="347" spans="26:26" x14ac:dyDescent="0.25">
      <c r="Z347" s="4"/>
    </row>
    <row r="348" spans="26:26" x14ac:dyDescent="0.25">
      <c r="Z348" s="4"/>
    </row>
    <row r="349" spans="26:26" x14ac:dyDescent="0.25">
      <c r="Z349" s="4"/>
    </row>
    <row r="350" spans="26:26" x14ac:dyDescent="0.25">
      <c r="Z350" s="4"/>
    </row>
    <row r="351" spans="26:26" x14ac:dyDescent="0.25">
      <c r="Z351" s="4"/>
    </row>
    <row r="352" spans="26:26" x14ac:dyDescent="0.25">
      <c r="Z352" s="4"/>
    </row>
    <row r="353" spans="26:26" x14ac:dyDescent="0.25">
      <c r="Z353" s="4"/>
    </row>
    <row r="354" spans="26:26" x14ac:dyDescent="0.25">
      <c r="Z354" s="4"/>
    </row>
    <row r="355" spans="26:26" x14ac:dyDescent="0.25">
      <c r="Z355" s="4"/>
    </row>
    <row r="356" spans="26:26" x14ac:dyDescent="0.25">
      <c r="Z356" s="4"/>
    </row>
    <row r="357" spans="26:26" x14ac:dyDescent="0.25">
      <c r="Z357" s="4"/>
    </row>
    <row r="358" spans="26:26" x14ac:dyDescent="0.25">
      <c r="Z358" s="4"/>
    </row>
    <row r="359" spans="26:26" x14ac:dyDescent="0.25">
      <c r="Z359" s="4"/>
    </row>
    <row r="360" spans="26:26" x14ac:dyDescent="0.25">
      <c r="Z360" s="4"/>
    </row>
    <row r="361" spans="26:26" x14ac:dyDescent="0.25">
      <c r="Z361" s="4"/>
    </row>
    <row r="362" spans="26:26" x14ac:dyDescent="0.25">
      <c r="Z362" s="4"/>
    </row>
    <row r="363" spans="26:26" x14ac:dyDescent="0.25">
      <c r="Z363" s="4"/>
    </row>
    <row r="364" spans="26:26" x14ac:dyDescent="0.25">
      <c r="Z364" s="4"/>
    </row>
    <row r="365" spans="26:26" x14ac:dyDescent="0.25">
      <c r="Z365" s="4"/>
    </row>
    <row r="366" spans="26:26" x14ac:dyDescent="0.25">
      <c r="Z366" s="4"/>
    </row>
    <row r="367" spans="26:26" x14ac:dyDescent="0.25">
      <c r="Z367" s="4"/>
    </row>
    <row r="368" spans="26:26" x14ac:dyDescent="0.25">
      <c r="Z368" s="4"/>
    </row>
    <row r="369" spans="26:26" x14ac:dyDescent="0.25">
      <c r="Z369" s="4"/>
    </row>
    <row r="370" spans="26:26" x14ac:dyDescent="0.25">
      <c r="Z370" s="4"/>
    </row>
    <row r="371" spans="26:26" x14ac:dyDescent="0.25">
      <c r="Z371" s="4"/>
    </row>
    <row r="372" spans="26:26" x14ac:dyDescent="0.25">
      <c r="Z372" s="4"/>
    </row>
    <row r="373" spans="26:26" x14ac:dyDescent="0.25">
      <c r="Z373" s="4"/>
    </row>
    <row r="374" spans="26:26" x14ac:dyDescent="0.25">
      <c r="Z374" s="4"/>
    </row>
    <row r="375" spans="26:26" x14ac:dyDescent="0.25">
      <c r="Z375" s="4"/>
    </row>
    <row r="376" spans="26:26" x14ac:dyDescent="0.25">
      <c r="Z376" s="4"/>
    </row>
    <row r="377" spans="26:26" x14ac:dyDescent="0.25">
      <c r="Z377" s="4"/>
    </row>
    <row r="378" spans="26:26" x14ac:dyDescent="0.25">
      <c r="Z378" s="4"/>
    </row>
    <row r="379" spans="26:26" x14ac:dyDescent="0.25">
      <c r="Z379" s="4"/>
    </row>
  </sheetData>
  <sortState xmlns:xlrd2="http://schemas.microsoft.com/office/spreadsheetml/2017/richdata2" ref="V7:W17">
    <sortCondition ref="W7:W17"/>
  </sortState>
  <conditionalFormatting sqref="H6:H322">
    <cfRule type="cellIs" dxfId="209" priority="3" operator="greaterThanOrEqual">
      <formula>1</formula>
    </cfRule>
    <cfRule type="cellIs" dxfId="208" priority="4" operator="greaterThanOrEqual">
      <formula>0.795</formula>
    </cfRule>
    <cfRule type="cellIs" dxfId="207" priority="5" operator="lessThan">
      <formula>0.795</formula>
    </cfRule>
  </conditionalFormatting>
  <conditionalFormatting sqref="E6:E322">
    <cfRule type="cellIs" dxfId="206" priority="1" operator="equal">
      <formula>TRUE</formula>
    </cfRule>
    <cfRule type="cellIs" dxfId="205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596"/>
  <sheetViews>
    <sheetView showGridLines="0" topLeftCell="H1" workbookViewId="0">
      <pane ySplit="5" topLeftCell="A7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8.2851562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312</v>
      </c>
    </row>
    <row r="2" spans="1:14" x14ac:dyDescent="0.25">
      <c r="N2" s="41">
        <f>N4-'Movimento Demanda'!N4</f>
        <v>7175</v>
      </c>
    </row>
    <row r="4" spans="1:14" x14ac:dyDescent="0.25">
      <c r="N4" s="40">
        <f>SUBTOTAL(9,MOVIMENTO_IV_DEMANDA_REP[EQ])</f>
        <v>11075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4</v>
      </c>
      <c r="K5" t="s">
        <v>182</v>
      </c>
      <c r="L5" t="s">
        <v>184</v>
      </c>
      <c r="M5" t="s">
        <v>185</v>
      </c>
      <c r="N5" t="s">
        <v>7</v>
      </c>
    </row>
    <row r="6" spans="1:14" x14ac:dyDescent="0.25">
      <c r="A6" s="29">
        <v>2021</v>
      </c>
      <c r="B6" s="29">
        <v>4</v>
      </c>
      <c r="C6">
        <v>66</v>
      </c>
      <c r="D6" s="1" t="s">
        <v>27</v>
      </c>
      <c r="E6" s="72">
        <v>24464109000229</v>
      </c>
      <c r="F6" s="1" t="s">
        <v>509</v>
      </c>
      <c r="G6" s="1" t="s">
        <v>81</v>
      </c>
      <c r="H6" s="1" t="s">
        <v>82</v>
      </c>
      <c r="I6" s="1" t="s">
        <v>151</v>
      </c>
      <c r="J6" s="1" t="s">
        <v>19</v>
      </c>
      <c r="K6" s="1" t="s">
        <v>210</v>
      </c>
      <c r="L6" s="1" t="s">
        <v>310</v>
      </c>
      <c r="M6" s="1" t="s">
        <v>191</v>
      </c>
      <c r="N6" s="28">
        <v>120</v>
      </c>
    </row>
    <row r="7" spans="1:14" x14ac:dyDescent="0.25">
      <c r="A7" s="29">
        <v>2021</v>
      </c>
      <c r="B7" s="29">
        <v>4</v>
      </c>
      <c r="C7">
        <v>66</v>
      </c>
      <c r="D7" s="1" t="s">
        <v>27</v>
      </c>
      <c r="E7" s="72">
        <v>24464109000229</v>
      </c>
      <c r="F7" s="1" t="s">
        <v>509</v>
      </c>
      <c r="G7" s="1" t="s">
        <v>81</v>
      </c>
      <c r="H7" s="1" t="s">
        <v>82</v>
      </c>
      <c r="I7" s="1" t="s">
        <v>151</v>
      </c>
      <c r="J7" s="1" t="s">
        <v>83</v>
      </c>
      <c r="K7" s="1" t="s">
        <v>240</v>
      </c>
      <c r="L7" s="1" t="s">
        <v>311</v>
      </c>
      <c r="M7" s="1" t="s">
        <v>198</v>
      </c>
      <c r="N7" s="28">
        <v>120</v>
      </c>
    </row>
    <row r="8" spans="1:14" x14ac:dyDescent="0.25">
      <c r="A8" s="29">
        <v>2021</v>
      </c>
      <c r="B8" s="29">
        <v>4</v>
      </c>
      <c r="C8">
        <v>66</v>
      </c>
      <c r="D8" s="1" t="s">
        <v>27</v>
      </c>
      <c r="E8" s="72">
        <v>24464109000229</v>
      </c>
      <c r="F8" s="1" t="s">
        <v>509</v>
      </c>
      <c r="G8" s="1" t="s">
        <v>81</v>
      </c>
      <c r="H8" s="1" t="s">
        <v>82</v>
      </c>
      <c r="I8" s="1" t="s">
        <v>151</v>
      </c>
      <c r="J8" s="1" t="s">
        <v>33</v>
      </c>
      <c r="K8" s="1" t="s">
        <v>290</v>
      </c>
      <c r="L8" s="1" t="s">
        <v>309</v>
      </c>
      <c r="M8" s="1" t="s">
        <v>196</v>
      </c>
      <c r="N8" s="28">
        <v>120</v>
      </c>
    </row>
    <row r="9" spans="1:14" x14ac:dyDescent="0.25">
      <c r="A9" s="29">
        <v>2021</v>
      </c>
      <c r="B9" s="29">
        <v>4</v>
      </c>
      <c r="C9">
        <v>66</v>
      </c>
      <c r="D9" s="1" t="s">
        <v>27</v>
      </c>
      <c r="E9" s="72">
        <v>16334439650</v>
      </c>
      <c r="F9" s="1" t="s">
        <v>454</v>
      </c>
      <c r="G9" s="1" t="s">
        <v>455</v>
      </c>
      <c r="H9" s="1" t="s">
        <v>108</v>
      </c>
      <c r="I9" s="1" t="s">
        <v>156</v>
      </c>
      <c r="J9" s="1" t="s">
        <v>15</v>
      </c>
      <c r="K9" s="1" t="s">
        <v>205</v>
      </c>
      <c r="L9" s="1" t="s">
        <v>311</v>
      </c>
      <c r="M9" s="1" t="s">
        <v>198</v>
      </c>
      <c r="N9" s="28">
        <v>18</v>
      </c>
    </row>
    <row r="10" spans="1:14" x14ac:dyDescent="0.25">
      <c r="A10" s="29">
        <v>2021</v>
      </c>
      <c r="B10" s="29">
        <v>4</v>
      </c>
      <c r="C10">
        <v>66</v>
      </c>
      <c r="D10" s="1" t="s">
        <v>27</v>
      </c>
      <c r="E10" s="72">
        <v>16334439650</v>
      </c>
      <c r="F10" s="1" t="s">
        <v>454</v>
      </c>
      <c r="G10" s="1" t="s">
        <v>455</v>
      </c>
      <c r="H10" s="1" t="s">
        <v>108</v>
      </c>
      <c r="I10" s="1" t="s">
        <v>156</v>
      </c>
      <c r="J10" s="1" t="s">
        <v>109</v>
      </c>
      <c r="K10" s="1" t="s">
        <v>245</v>
      </c>
      <c r="L10" s="1" t="s">
        <v>309</v>
      </c>
      <c r="M10" s="1" t="s">
        <v>196</v>
      </c>
      <c r="N10" s="28">
        <v>18</v>
      </c>
    </row>
    <row r="11" spans="1:14" x14ac:dyDescent="0.25">
      <c r="A11" s="29">
        <v>2021</v>
      </c>
      <c r="B11" s="29">
        <v>4</v>
      </c>
      <c r="C11">
        <v>66</v>
      </c>
      <c r="D11" s="1" t="s">
        <v>27</v>
      </c>
      <c r="E11" s="72">
        <v>16334439650</v>
      </c>
      <c r="F11" s="1" t="s">
        <v>454</v>
      </c>
      <c r="G11" s="1" t="s">
        <v>455</v>
      </c>
      <c r="H11" s="1" t="s">
        <v>108</v>
      </c>
      <c r="I11" s="1" t="s">
        <v>156</v>
      </c>
      <c r="J11" s="1" t="s">
        <v>110</v>
      </c>
      <c r="K11" s="1" t="s">
        <v>249</v>
      </c>
      <c r="L11" s="1" t="s">
        <v>310</v>
      </c>
      <c r="M11" s="1" t="s">
        <v>191</v>
      </c>
      <c r="N11" s="28">
        <v>18</v>
      </c>
    </row>
    <row r="12" spans="1:14" x14ac:dyDescent="0.25">
      <c r="A12" s="29">
        <v>2021</v>
      </c>
      <c r="B12" s="29">
        <v>4</v>
      </c>
      <c r="C12">
        <v>66</v>
      </c>
      <c r="D12" s="1" t="s">
        <v>27</v>
      </c>
      <c r="E12" s="72">
        <v>16890180623</v>
      </c>
      <c r="F12" s="1" t="s">
        <v>507</v>
      </c>
      <c r="G12" s="1" t="s">
        <v>508</v>
      </c>
      <c r="H12" s="1" t="s">
        <v>108</v>
      </c>
      <c r="I12" s="1" t="s">
        <v>156</v>
      </c>
      <c r="J12" s="1" t="s">
        <v>15</v>
      </c>
      <c r="K12" s="1" t="s">
        <v>205</v>
      </c>
      <c r="L12" s="1" t="s">
        <v>311</v>
      </c>
      <c r="M12" s="1" t="s">
        <v>198</v>
      </c>
      <c r="N12" s="28">
        <v>10</v>
      </c>
    </row>
    <row r="13" spans="1:14" x14ac:dyDescent="0.25">
      <c r="A13" s="29">
        <v>2021</v>
      </c>
      <c r="B13" s="29">
        <v>4</v>
      </c>
      <c r="C13">
        <v>66</v>
      </c>
      <c r="D13" s="1" t="s">
        <v>27</v>
      </c>
      <c r="E13" s="72">
        <v>16890180623</v>
      </c>
      <c r="F13" s="1" t="s">
        <v>507</v>
      </c>
      <c r="G13" s="1" t="s">
        <v>508</v>
      </c>
      <c r="H13" s="1" t="s">
        <v>108</v>
      </c>
      <c r="I13" s="1" t="s">
        <v>156</v>
      </c>
      <c r="J13" s="1" t="s">
        <v>109</v>
      </c>
      <c r="K13" s="1" t="s">
        <v>245</v>
      </c>
      <c r="L13" s="1" t="s">
        <v>309</v>
      </c>
      <c r="M13" s="1" t="s">
        <v>196</v>
      </c>
      <c r="N13" s="28">
        <v>10</v>
      </c>
    </row>
    <row r="14" spans="1:14" x14ac:dyDescent="0.25">
      <c r="A14" s="29">
        <v>2021</v>
      </c>
      <c r="B14" s="29">
        <v>4</v>
      </c>
      <c r="C14">
        <v>66</v>
      </c>
      <c r="D14" s="1" t="s">
        <v>27</v>
      </c>
      <c r="E14" s="72">
        <v>16890180623</v>
      </c>
      <c r="F14" s="1" t="s">
        <v>507</v>
      </c>
      <c r="G14" s="1" t="s">
        <v>508</v>
      </c>
      <c r="H14" s="1" t="s">
        <v>108</v>
      </c>
      <c r="I14" s="1" t="s">
        <v>156</v>
      </c>
      <c r="J14" s="1" t="s">
        <v>110</v>
      </c>
      <c r="K14" s="1" t="s">
        <v>249</v>
      </c>
      <c r="L14" s="1" t="s">
        <v>310</v>
      </c>
      <c r="M14" s="1" t="s">
        <v>191</v>
      </c>
      <c r="N14" s="28">
        <v>10</v>
      </c>
    </row>
    <row r="15" spans="1:14" x14ac:dyDescent="0.25">
      <c r="A15" s="29">
        <v>2021</v>
      </c>
      <c r="B15" s="29">
        <v>4</v>
      </c>
      <c r="C15">
        <v>66</v>
      </c>
      <c r="D15" s="1" t="s">
        <v>27</v>
      </c>
      <c r="E15" s="72">
        <v>80673411000187</v>
      </c>
      <c r="F15" s="1" t="s">
        <v>432</v>
      </c>
      <c r="G15" s="1" t="s">
        <v>157</v>
      </c>
      <c r="H15" s="1" t="s">
        <v>130</v>
      </c>
      <c r="I15" s="1" t="s">
        <v>151</v>
      </c>
      <c r="J15" s="1" t="s">
        <v>14</v>
      </c>
      <c r="K15" s="1" t="s">
        <v>204</v>
      </c>
      <c r="L15" s="1" t="s">
        <v>310</v>
      </c>
      <c r="M15" s="1" t="s">
        <v>191</v>
      </c>
      <c r="N15" s="28">
        <v>150</v>
      </c>
    </row>
    <row r="16" spans="1:14" x14ac:dyDescent="0.25">
      <c r="A16" s="29">
        <v>2021</v>
      </c>
      <c r="B16" s="29">
        <v>4</v>
      </c>
      <c r="C16">
        <v>66</v>
      </c>
      <c r="D16" s="1" t="s">
        <v>27</v>
      </c>
      <c r="E16" s="72">
        <v>80673411000187</v>
      </c>
      <c r="F16" s="1" t="s">
        <v>432</v>
      </c>
      <c r="G16" s="1" t="s">
        <v>157</v>
      </c>
      <c r="H16" s="1" t="s">
        <v>130</v>
      </c>
      <c r="I16" s="1" t="s">
        <v>151</v>
      </c>
      <c r="J16" s="1" t="s">
        <v>32</v>
      </c>
      <c r="K16" s="1" t="s">
        <v>215</v>
      </c>
      <c r="L16" s="1" t="s">
        <v>309</v>
      </c>
      <c r="M16" s="1" t="s">
        <v>196</v>
      </c>
      <c r="N16" s="28">
        <v>150</v>
      </c>
    </row>
    <row r="17" spans="1:14" x14ac:dyDescent="0.25">
      <c r="A17" s="29">
        <v>2021</v>
      </c>
      <c r="B17" s="29">
        <v>4</v>
      </c>
      <c r="C17">
        <v>66</v>
      </c>
      <c r="D17" s="1" t="s">
        <v>27</v>
      </c>
      <c r="E17" s="72">
        <v>80673411000187</v>
      </c>
      <c r="F17" s="1" t="s">
        <v>432</v>
      </c>
      <c r="G17" s="1" t="s">
        <v>157</v>
      </c>
      <c r="H17" s="1" t="s">
        <v>130</v>
      </c>
      <c r="I17" s="1" t="s">
        <v>151</v>
      </c>
      <c r="J17" s="1" t="s">
        <v>97</v>
      </c>
      <c r="K17" s="1" t="s">
        <v>242</v>
      </c>
      <c r="L17" s="1" t="s">
        <v>311</v>
      </c>
      <c r="M17" s="1" t="s">
        <v>198</v>
      </c>
      <c r="N17" s="28">
        <v>150</v>
      </c>
    </row>
    <row r="18" spans="1:14" x14ac:dyDescent="0.25">
      <c r="A18" s="29">
        <v>2021</v>
      </c>
      <c r="B18" s="29">
        <v>4</v>
      </c>
      <c r="C18">
        <v>66</v>
      </c>
      <c r="D18" s="1" t="s">
        <v>27</v>
      </c>
      <c r="E18" s="72">
        <v>48063983904</v>
      </c>
      <c r="F18" s="1" t="s">
        <v>502</v>
      </c>
      <c r="G18" s="1" t="s">
        <v>157</v>
      </c>
      <c r="H18" s="1" t="s">
        <v>130</v>
      </c>
      <c r="I18" s="1" t="s">
        <v>156</v>
      </c>
      <c r="J18" s="1" t="s">
        <v>14</v>
      </c>
      <c r="K18" s="1" t="s">
        <v>204</v>
      </c>
      <c r="L18" s="1" t="s">
        <v>310</v>
      </c>
      <c r="M18" s="1" t="s">
        <v>191</v>
      </c>
      <c r="N18" s="28">
        <v>68</v>
      </c>
    </row>
    <row r="19" spans="1:14" x14ac:dyDescent="0.25">
      <c r="A19" s="29">
        <v>2021</v>
      </c>
      <c r="B19" s="29">
        <v>4</v>
      </c>
      <c r="C19">
        <v>66</v>
      </c>
      <c r="D19" s="1" t="s">
        <v>27</v>
      </c>
      <c r="E19" s="72">
        <v>48063983904</v>
      </c>
      <c r="F19" s="1" t="s">
        <v>502</v>
      </c>
      <c r="G19" s="1" t="s">
        <v>157</v>
      </c>
      <c r="H19" s="1" t="s">
        <v>130</v>
      </c>
      <c r="I19" s="1" t="s">
        <v>156</v>
      </c>
      <c r="J19" s="1" t="s">
        <v>32</v>
      </c>
      <c r="K19" s="1" t="s">
        <v>215</v>
      </c>
      <c r="L19" s="1" t="s">
        <v>309</v>
      </c>
      <c r="M19" s="1" t="s">
        <v>196</v>
      </c>
      <c r="N19" s="28">
        <v>68</v>
      </c>
    </row>
    <row r="20" spans="1:14" x14ac:dyDescent="0.25">
      <c r="A20" s="29">
        <v>2021</v>
      </c>
      <c r="B20" s="29">
        <v>4</v>
      </c>
      <c r="C20">
        <v>66</v>
      </c>
      <c r="D20" s="1" t="s">
        <v>27</v>
      </c>
      <c r="E20" s="72">
        <v>48063983904</v>
      </c>
      <c r="F20" s="1" t="s">
        <v>502</v>
      </c>
      <c r="G20" s="1" t="s">
        <v>157</v>
      </c>
      <c r="H20" s="1" t="s">
        <v>130</v>
      </c>
      <c r="I20" s="1" t="s">
        <v>156</v>
      </c>
      <c r="J20" s="1" t="s">
        <v>97</v>
      </c>
      <c r="K20" s="1" t="s">
        <v>242</v>
      </c>
      <c r="L20" s="1" t="s">
        <v>311</v>
      </c>
      <c r="M20" s="1" t="s">
        <v>198</v>
      </c>
      <c r="N20" s="28">
        <v>68</v>
      </c>
    </row>
    <row r="21" spans="1:14" x14ac:dyDescent="0.25">
      <c r="A21" s="29">
        <v>2021</v>
      </c>
      <c r="B21" s="29">
        <v>4</v>
      </c>
      <c r="C21">
        <v>64</v>
      </c>
      <c r="D21" s="1" t="s">
        <v>26</v>
      </c>
      <c r="E21" s="72">
        <v>1722424000122</v>
      </c>
      <c r="F21" s="1" t="s">
        <v>459</v>
      </c>
      <c r="G21" s="1" t="s">
        <v>81</v>
      </c>
      <c r="H21" s="1" t="s">
        <v>82</v>
      </c>
      <c r="I21" s="1" t="s">
        <v>78</v>
      </c>
      <c r="J21" s="1" t="s">
        <v>19</v>
      </c>
      <c r="K21" s="1" t="s">
        <v>210</v>
      </c>
      <c r="L21" s="1" t="s">
        <v>310</v>
      </c>
      <c r="M21" s="1" t="s">
        <v>191</v>
      </c>
      <c r="N21" s="28">
        <v>3</v>
      </c>
    </row>
    <row r="22" spans="1:14" x14ac:dyDescent="0.25">
      <c r="A22" s="29">
        <v>2021</v>
      </c>
      <c r="B22" s="29">
        <v>4</v>
      </c>
      <c r="C22">
        <v>64</v>
      </c>
      <c r="D22" s="1" t="s">
        <v>26</v>
      </c>
      <c r="E22" s="72">
        <v>1722424000122</v>
      </c>
      <c r="F22" s="1" t="s">
        <v>459</v>
      </c>
      <c r="G22" s="1" t="s">
        <v>81</v>
      </c>
      <c r="H22" s="1" t="s">
        <v>82</v>
      </c>
      <c r="I22" s="1" t="s">
        <v>78</v>
      </c>
      <c r="J22" s="1" t="s">
        <v>83</v>
      </c>
      <c r="K22" s="1" t="s">
        <v>240</v>
      </c>
      <c r="L22" s="1" t="s">
        <v>311</v>
      </c>
      <c r="M22" s="1" t="s">
        <v>198</v>
      </c>
      <c r="N22" s="28">
        <v>3</v>
      </c>
    </row>
    <row r="23" spans="1:14" x14ac:dyDescent="0.25">
      <c r="A23" s="29">
        <v>2021</v>
      </c>
      <c r="B23" s="29">
        <v>4</v>
      </c>
      <c r="C23">
        <v>64</v>
      </c>
      <c r="D23" s="1" t="s">
        <v>26</v>
      </c>
      <c r="E23" s="72">
        <v>1722424000122</v>
      </c>
      <c r="F23" s="1" t="s">
        <v>459</v>
      </c>
      <c r="G23" s="1" t="s">
        <v>81</v>
      </c>
      <c r="H23" s="1" t="s">
        <v>82</v>
      </c>
      <c r="I23" s="1" t="s">
        <v>78</v>
      </c>
      <c r="J23" s="1" t="s">
        <v>33</v>
      </c>
      <c r="K23" s="1" t="s">
        <v>290</v>
      </c>
      <c r="L23" s="1" t="s">
        <v>309</v>
      </c>
      <c r="M23" s="1" t="s">
        <v>196</v>
      </c>
      <c r="N23" s="28">
        <v>3</v>
      </c>
    </row>
    <row r="24" spans="1:14" x14ac:dyDescent="0.25">
      <c r="A24" s="29">
        <v>2021</v>
      </c>
      <c r="B24" s="29">
        <v>4</v>
      </c>
      <c r="C24">
        <v>64</v>
      </c>
      <c r="D24" s="1" t="s">
        <v>26</v>
      </c>
      <c r="E24" s="72">
        <v>13952064000134</v>
      </c>
      <c r="F24" s="1" t="s">
        <v>510</v>
      </c>
      <c r="G24" s="1" t="s">
        <v>87</v>
      </c>
      <c r="H24" s="1" t="s">
        <v>88</v>
      </c>
      <c r="I24" s="1" t="s">
        <v>78</v>
      </c>
      <c r="J24" s="1" t="s">
        <v>19</v>
      </c>
      <c r="K24" s="1" t="s">
        <v>210</v>
      </c>
      <c r="L24" s="1" t="s">
        <v>310</v>
      </c>
      <c r="M24" s="1" t="s">
        <v>191</v>
      </c>
      <c r="N24" s="28">
        <v>15</v>
      </c>
    </row>
    <row r="25" spans="1:14" x14ac:dyDescent="0.25">
      <c r="A25" s="29">
        <v>2021</v>
      </c>
      <c r="B25" s="29">
        <v>4</v>
      </c>
      <c r="C25">
        <v>64</v>
      </c>
      <c r="D25" s="1" t="s">
        <v>26</v>
      </c>
      <c r="E25" s="72">
        <v>13952064000134</v>
      </c>
      <c r="F25" s="1" t="s">
        <v>510</v>
      </c>
      <c r="G25" s="1" t="s">
        <v>87</v>
      </c>
      <c r="H25" s="1" t="s">
        <v>88</v>
      </c>
      <c r="I25" s="1" t="s">
        <v>78</v>
      </c>
      <c r="J25" s="1" t="s">
        <v>83</v>
      </c>
      <c r="K25" s="1" t="s">
        <v>240</v>
      </c>
      <c r="L25" s="1" t="s">
        <v>311</v>
      </c>
      <c r="M25" s="1" t="s">
        <v>198</v>
      </c>
      <c r="N25" s="28">
        <v>15</v>
      </c>
    </row>
    <row r="26" spans="1:14" x14ac:dyDescent="0.25">
      <c r="A26" s="29">
        <v>2021</v>
      </c>
      <c r="B26" s="29">
        <v>4</v>
      </c>
      <c r="C26">
        <v>64</v>
      </c>
      <c r="D26" s="1" t="s">
        <v>26</v>
      </c>
      <c r="E26" s="72">
        <v>13952064000134</v>
      </c>
      <c r="F26" s="1" t="s">
        <v>510</v>
      </c>
      <c r="G26" s="1" t="s">
        <v>87</v>
      </c>
      <c r="H26" s="1" t="s">
        <v>88</v>
      </c>
      <c r="I26" s="1" t="s">
        <v>78</v>
      </c>
      <c r="J26" s="1" t="s">
        <v>33</v>
      </c>
      <c r="K26" s="1" t="s">
        <v>290</v>
      </c>
      <c r="L26" s="1" t="s">
        <v>309</v>
      </c>
      <c r="M26" s="1" t="s">
        <v>196</v>
      </c>
      <c r="N26" s="28">
        <v>15</v>
      </c>
    </row>
    <row r="27" spans="1:14" x14ac:dyDescent="0.25">
      <c r="A27" s="29">
        <v>2021</v>
      </c>
      <c r="B27" s="29">
        <v>4</v>
      </c>
      <c r="C27">
        <v>64</v>
      </c>
      <c r="D27" s="1" t="s">
        <v>26</v>
      </c>
      <c r="E27" s="72">
        <v>5469172000122</v>
      </c>
      <c r="F27" s="1" t="s">
        <v>86</v>
      </c>
      <c r="G27" s="1" t="s">
        <v>87</v>
      </c>
      <c r="H27" s="1" t="s">
        <v>88</v>
      </c>
      <c r="I27" s="1" t="s">
        <v>78</v>
      </c>
      <c r="J27" s="1" t="s">
        <v>19</v>
      </c>
      <c r="K27" s="1" t="s">
        <v>210</v>
      </c>
      <c r="L27" s="1" t="s">
        <v>310</v>
      </c>
      <c r="M27" s="1" t="s">
        <v>191</v>
      </c>
      <c r="N27" s="28">
        <v>12</v>
      </c>
    </row>
    <row r="28" spans="1:14" x14ac:dyDescent="0.25">
      <c r="A28" s="29">
        <v>2021</v>
      </c>
      <c r="B28" s="29">
        <v>4</v>
      </c>
      <c r="C28">
        <v>64</v>
      </c>
      <c r="D28" s="1" t="s">
        <v>26</v>
      </c>
      <c r="E28" s="72">
        <v>5469172000122</v>
      </c>
      <c r="F28" s="1" t="s">
        <v>86</v>
      </c>
      <c r="G28" s="1" t="s">
        <v>87</v>
      </c>
      <c r="H28" s="1" t="s">
        <v>88</v>
      </c>
      <c r="I28" s="1" t="s">
        <v>78</v>
      </c>
      <c r="J28" s="1" t="s">
        <v>83</v>
      </c>
      <c r="K28" s="1" t="s">
        <v>240</v>
      </c>
      <c r="L28" s="1" t="s">
        <v>311</v>
      </c>
      <c r="M28" s="1" t="s">
        <v>198</v>
      </c>
      <c r="N28" s="28">
        <v>12</v>
      </c>
    </row>
    <row r="29" spans="1:14" x14ac:dyDescent="0.25">
      <c r="A29" s="29">
        <v>2021</v>
      </c>
      <c r="B29" s="29">
        <v>4</v>
      </c>
      <c r="C29">
        <v>64</v>
      </c>
      <c r="D29" s="1" t="s">
        <v>26</v>
      </c>
      <c r="E29" s="72">
        <v>5469172000122</v>
      </c>
      <c r="F29" s="1" t="s">
        <v>86</v>
      </c>
      <c r="G29" s="1" t="s">
        <v>87</v>
      </c>
      <c r="H29" s="1" t="s">
        <v>88</v>
      </c>
      <c r="I29" s="1" t="s">
        <v>78</v>
      </c>
      <c r="J29" s="1" t="s">
        <v>33</v>
      </c>
      <c r="K29" s="1" t="s">
        <v>290</v>
      </c>
      <c r="L29" s="1" t="s">
        <v>309</v>
      </c>
      <c r="M29" s="1" t="s">
        <v>196</v>
      </c>
      <c r="N29" s="28">
        <v>12</v>
      </c>
    </row>
    <row r="30" spans="1:14" x14ac:dyDescent="0.25">
      <c r="A30" s="29">
        <v>2021</v>
      </c>
      <c r="B30" s="29">
        <v>4</v>
      </c>
      <c r="C30">
        <v>64</v>
      </c>
      <c r="D30" s="1" t="s">
        <v>26</v>
      </c>
      <c r="E30" s="72">
        <v>13016092000140</v>
      </c>
      <c r="F30" s="1" t="s">
        <v>145</v>
      </c>
      <c r="G30" s="1" t="s">
        <v>87</v>
      </c>
      <c r="H30" s="1" t="s">
        <v>88</v>
      </c>
      <c r="I30" s="1" t="s">
        <v>78</v>
      </c>
      <c r="J30" s="1" t="s">
        <v>19</v>
      </c>
      <c r="K30" s="1" t="s">
        <v>210</v>
      </c>
      <c r="L30" s="1" t="s">
        <v>310</v>
      </c>
      <c r="M30" s="1" t="s">
        <v>191</v>
      </c>
      <c r="N30" s="28">
        <v>15</v>
      </c>
    </row>
    <row r="31" spans="1:14" x14ac:dyDescent="0.25">
      <c r="A31" s="29">
        <v>2021</v>
      </c>
      <c r="B31" s="29">
        <v>4</v>
      </c>
      <c r="C31">
        <v>64</v>
      </c>
      <c r="D31" s="1" t="s">
        <v>26</v>
      </c>
      <c r="E31" s="72">
        <v>13016092000140</v>
      </c>
      <c r="F31" s="1" t="s">
        <v>145</v>
      </c>
      <c r="G31" s="1" t="s">
        <v>87</v>
      </c>
      <c r="H31" s="1" t="s">
        <v>88</v>
      </c>
      <c r="I31" s="1" t="s">
        <v>78</v>
      </c>
      <c r="J31" s="1" t="s">
        <v>83</v>
      </c>
      <c r="K31" s="1" t="s">
        <v>240</v>
      </c>
      <c r="L31" s="1" t="s">
        <v>311</v>
      </c>
      <c r="M31" s="1" t="s">
        <v>198</v>
      </c>
      <c r="N31" s="28">
        <v>15</v>
      </c>
    </row>
    <row r="32" spans="1:14" x14ac:dyDescent="0.25">
      <c r="A32" s="29">
        <v>2021</v>
      </c>
      <c r="B32" s="29">
        <v>4</v>
      </c>
      <c r="C32">
        <v>64</v>
      </c>
      <c r="D32" s="1" t="s">
        <v>26</v>
      </c>
      <c r="E32" s="72">
        <v>13016092000140</v>
      </c>
      <c r="F32" s="1" t="s">
        <v>145</v>
      </c>
      <c r="G32" s="1" t="s">
        <v>87</v>
      </c>
      <c r="H32" s="1" t="s">
        <v>88</v>
      </c>
      <c r="I32" s="1" t="s">
        <v>78</v>
      </c>
      <c r="J32" s="1" t="s">
        <v>33</v>
      </c>
      <c r="K32" s="1" t="s">
        <v>290</v>
      </c>
      <c r="L32" s="1" t="s">
        <v>309</v>
      </c>
      <c r="M32" s="1" t="s">
        <v>196</v>
      </c>
      <c r="N32" s="28">
        <v>15</v>
      </c>
    </row>
    <row r="33" spans="1:14" x14ac:dyDescent="0.25">
      <c r="A33" s="29">
        <v>2021</v>
      </c>
      <c r="B33" s="29">
        <v>4</v>
      </c>
      <c r="C33">
        <v>64</v>
      </c>
      <c r="D33" s="1" t="s">
        <v>26</v>
      </c>
      <c r="E33" s="72">
        <v>97397848000138</v>
      </c>
      <c r="F33" s="1" t="s">
        <v>460</v>
      </c>
      <c r="G33" s="1" t="s">
        <v>87</v>
      </c>
      <c r="H33" s="1" t="s">
        <v>88</v>
      </c>
      <c r="I33" s="1" t="s">
        <v>78</v>
      </c>
      <c r="J33" s="1" t="s">
        <v>19</v>
      </c>
      <c r="K33" s="1" t="s">
        <v>210</v>
      </c>
      <c r="L33" s="1" t="s">
        <v>310</v>
      </c>
      <c r="M33" s="1" t="s">
        <v>191</v>
      </c>
      <c r="N33" s="28">
        <v>2</v>
      </c>
    </row>
    <row r="34" spans="1:14" x14ac:dyDescent="0.25">
      <c r="A34" s="29">
        <v>2021</v>
      </c>
      <c r="B34" s="29">
        <v>4</v>
      </c>
      <c r="C34">
        <v>64</v>
      </c>
      <c r="D34" s="1" t="s">
        <v>26</v>
      </c>
      <c r="E34" s="72">
        <v>97397848000138</v>
      </c>
      <c r="F34" s="1" t="s">
        <v>460</v>
      </c>
      <c r="G34" s="1" t="s">
        <v>87</v>
      </c>
      <c r="H34" s="1" t="s">
        <v>88</v>
      </c>
      <c r="I34" s="1" t="s">
        <v>78</v>
      </c>
      <c r="J34" s="1" t="s">
        <v>83</v>
      </c>
      <c r="K34" s="1" t="s">
        <v>240</v>
      </c>
      <c r="L34" s="1" t="s">
        <v>311</v>
      </c>
      <c r="M34" s="1" t="s">
        <v>198</v>
      </c>
      <c r="N34" s="28">
        <v>2</v>
      </c>
    </row>
    <row r="35" spans="1:14" x14ac:dyDescent="0.25">
      <c r="A35" s="29">
        <v>2021</v>
      </c>
      <c r="B35" s="29">
        <v>4</v>
      </c>
      <c r="C35">
        <v>64</v>
      </c>
      <c r="D35" s="1" t="s">
        <v>26</v>
      </c>
      <c r="E35" s="72">
        <v>97397848000138</v>
      </c>
      <c r="F35" s="1" t="s">
        <v>460</v>
      </c>
      <c r="G35" s="1" t="s">
        <v>87</v>
      </c>
      <c r="H35" s="1" t="s">
        <v>88</v>
      </c>
      <c r="I35" s="1" t="s">
        <v>78</v>
      </c>
      <c r="J35" s="1" t="s">
        <v>33</v>
      </c>
      <c r="K35" s="1" t="s">
        <v>290</v>
      </c>
      <c r="L35" s="1" t="s">
        <v>309</v>
      </c>
      <c r="M35" s="1" t="s">
        <v>196</v>
      </c>
      <c r="N35" s="28">
        <v>2</v>
      </c>
    </row>
    <row r="36" spans="1:14" x14ac:dyDescent="0.25">
      <c r="A36" s="29">
        <v>2021</v>
      </c>
      <c r="B36" s="29">
        <v>4</v>
      </c>
      <c r="C36">
        <v>64</v>
      </c>
      <c r="D36" s="1" t="s">
        <v>26</v>
      </c>
      <c r="E36" s="72">
        <v>27372066000169</v>
      </c>
      <c r="F36" s="1" t="s">
        <v>390</v>
      </c>
      <c r="G36" s="1" t="s">
        <v>87</v>
      </c>
      <c r="H36" s="1" t="s">
        <v>88</v>
      </c>
      <c r="I36" s="1" t="s">
        <v>78</v>
      </c>
      <c r="J36" s="1" t="s">
        <v>19</v>
      </c>
      <c r="K36" s="1" t="s">
        <v>210</v>
      </c>
      <c r="L36" s="1" t="s">
        <v>310</v>
      </c>
      <c r="M36" s="1" t="s">
        <v>191</v>
      </c>
      <c r="N36" s="28">
        <v>29</v>
      </c>
    </row>
    <row r="37" spans="1:14" x14ac:dyDescent="0.25">
      <c r="A37" s="29">
        <v>2021</v>
      </c>
      <c r="B37" s="29">
        <v>4</v>
      </c>
      <c r="C37">
        <v>64</v>
      </c>
      <c r="D37" s="1" t="s">
        <v>26</v>
      </c>
      <c r="E37" s="72">
        <v>27372066000169</v>
      </c>
      <c r="F37" s="1" t="s">
        <v>390</v>
      </c>
      <c r="G37" s="1" t="s">
        <v>87</v>
      </c>
      <c r="H37" s="1" t="s">
        <v>88</v>
      </c>
      <c r="I37" s="1" t="s">
        <v>78</v>
      </c>
      <c r="J37" s="1" t="s">
        <v>83</v>
      </c>
      <c r="K37" s="1" t="s">
        <v>240</v>
      </c>
      <c r="L37" s="1" t="s">
        <v>311</v>
      </c>
      <c r="M37" s="1" t="s">
        <v>198</v>
      </c>
      <c r="N37" s="28">
        <v>29</v>
      </c>
    </row>
    <row r="38" spans="1:14" x14ac:dyDescent="0.25">
      <c r="A38" s="29">
        <v>2021</v>
      </c>
      <c r="B38" s="29">
        <v>4</v>
      </c>
      <c r="C38">
        <v>64</v>
      </c>
      <c r="D38" s="1" t="s">
        <v>26</v>
      </c>
      <c r="E38" s="72">
        <v>27372066000169</v>
      </c>
      <c r="F38" s="1" t="s">
        <v>390</v>
      </c>
      <c r="G38" s="1" t="s">
        <v>87</v>
      </c>
      <c r="H38" s="1" t="s">
        <v>88</v>
      </c>
      <c r="I38" s="1" t="s">
        <v>78</v>
      </c>
      <c r="J38" s="1" t="s">
        <v>33</v>
      </c>
      <c r="K38" s="1" t="s">
        <v>290</v>
      </c>
      <c r="L38" s="1" t="s">
        <v>309</v>
      </c>
      <c r="M38" s="1" t="s">
        <v>196</v>
      </c>
      <c r="N38" s="28">
        <v>29</v>
      </c>
    </row>
    <row r="39" spans="1:14" x14ac:dyDescent="0.25">
      <c r="A39" s="29">
        <v>2021</v>
      </c>
      <c r="B39" s="29">
        <v>4</v>
      </c>
      <c r="C39">
        <v>64</v>
      </c>
      <c r="D39" s="1" t="s">
        <v>26</v>
      </c>
      <c r="E39" s="72">
        <v>15180714000520</v>
      </c>
      <c r="F39" s="1" t="s">
        <v>461</v>
      </c>
      <c r="G39" s="1" t="s">
        <v>87</v>
      </c>
      <c r="H39" s="1" t="s">
        <v>88</v>
      </c>
      <c r="I39" s="1" t="s">
        <v>151</v>
      </c>
      <c r="J39" s="1" t="s">
        <v>19</v>
      </c>
      <c r="K39" s="1" t="s">
        <v>210</v>
      </c>
      <c r="L39" s="1" t="s">
        <v>310</v>
      </c>
      <c r="M39" s="1" t="s">
        <v>191</v>
      </c>
      <c r="N39" s="28">
        <v>20</v>
      </c>
    </row>
    <row r="40" spans="1:14" x14ac:dyDescent="0.25">
      <c r="A40" s="29">
        <v>2021</v>
      </c>
      <c r="B40" s="29">
        <v>4</v>
      </c>
      <c r="C40">
        <v>64</v>
      </c>
      <c r="D40" s="1" t="s">
        <v>26</v>
      </c>
      <c r="E40" s="72">
        <v>15180714000520</v>
      </c>
      <c r="F40" s="1" t="s">
        <v>461</v>
      </c>
      <c r="G40" s="1" t="s">
        <v>87</v>
      </c>
      <c r="H40" s="1" t="s">
        <v>88</v>
      </c>
      <c r="I40" s="1" t="s">
        <v>151</v>
      </c>
      <c r="J40" s="1" t="s">
        <v>83</v>
      </c>
      <c r="K40" s="1" t="s">
        <v>240</v>
      </c>
      <c r="L40" s="1" t="s">
        <v>311</v>
      </c>
      <c r="M40" s="1" t="s">
        <v>198</v>
      </c>
      <c r="N40" s="28">
        <v>20</v>
      </c>
    </row>
    <row r="41" spans="1:14" x14ac:dyDescent="0.25">
      <c r="A41" s="29">
        <v>2021</v>
      </c>
      <c r="B41" s="29">
        <v>4</v>
      </c>
      <c r="C41">
        <v>64</v>
      </c>
      <c r="D41" s="1" t="s">
        <v>26</v>
      </c>
      <c r="E41" s="72">
        <v>15180714000520</v>
      </c>
      <c r="F41" s="1" t="s">
        <v>461</v>
      </c>
      <c r="G41" s="1" t="s">
        <v>87</v>
      </c>
      <c r="H41" s="1" t="s">
        <v>88</v>
      </c>
      <c r="I41" s="1" t="s">
        <v>151</v>
      </c>
      <c r="J41" s="1" t="s">
        <v>33</v>
      </c>
      <c r="K41" s="1" t="s">
        <v>290</v>
      </c>
      <c r="L41" s="1" t="s">
        <v>309</v>
      </c>
      <c r="M41" s="1" t="s">
        <v>196</v>
      </c>
      <c r="N41" s="28">
        <v>20</v>
      </c>
    </row>
    <row r="42" spans="1:14" x14ac:dyDescent="0.25">
      <c r="A42" s="29">
        <v>2021</v>
      </c>
      <c r="B42" s="29">
        <v>4</v>
      </c>
      <c r="C42">
        <v>64</v>
      </c>
      <c r="D42" s="1" t="s">
        <v>26</v>
      </c>
      <c r="E42" s="72">
        <v>28102490000156</v>
      </c>
      <c r="F42" s="1" t="s">
        <v>462</v>
      </c>
      <c r="G42" s="1" t="s">
        <v>89</v>
      </c>
      <c r="H42" s="1" t="s">
        <v>90</v>
      </c>
      <c r="I42" s="1" t="s">
        <v>156</v>
      </c>
      <c r="J42" s="1" t="s">
        <v>18</v>
      </c>
      <c r="K42" s="1" t="s">
        <v>209</v>
      </c>
      <c r="L42" s="1" t="s">
        <v>310</v>
      </c>
      <c r="M42" s="1" t="s">
        <v>191</v>
      </c>
      <c r="N42" s="28">
        <v>15</v>
      </c>
    </row>
    <row r="43" spans="1:14" x14ac:dyDescent="0.25">
      <c r="A43" s="29">
        <v>2021</v>
      </c>
      <c r="B43" s="29">
        <v>4</v>
      </c>
      <c r="C43">
        <v>64</v>
      </c>
      <c r="D43" s="1" t="s">
        <v>26</v>
      </c>
      <c r="E43" s="72">
        <v>28102490000156</v>
      </c>
      <c r="F43" s="1" t="s">
        <v>462</v>
      </c>
      <c r="G43" s="1" t="s">
        <v>89</v>
      </c>
      <c r="H43" s="1" t="s">
        <v>90</v>
      </c>
      <c r="I43" s="1" t="s">
        <v>156</v>
      </c>
      <c r="J43" s="1" t="s">
        <v>83</v>
      </c>
      <c r="K43" s="1" t="s">
        <v>240</v>
      </c>
      <c r="L43" s="1" t="s">
        <v>311</v>
      </c>
      <c r="M43" s="1" t="s">
        <v>198</v>
      </c>
      <c r="N43" s="28">
        <v>15</v>
      </c>
    </row>
    <row r="44" spans="1:14" x14ac:dyDescent="0.25">
      <c r="A44" s="29">
        <v>2021</v>
      </c>
      <c r="B44" s="29">
        <v>4</v>
      </c>
      <c r="C44">
        <v>64</v>
      </c>
      <c r="D44" s="1" t="s">
        <v>26</v>
      </c>
      <c r="E44" s="72">
        <v>28102490000156</v>
      </c>
      <c r="F44" s="1" t="s">
        <v>462</v>
      </c>
      <c r="G44" s="1" t="s">
        <v>89</v>
      </c>
      <c r="H44" s="1" t="s">
        <v>90</v>
      </c>
      <c r="I44" s="1" t="s">
        <v>156</v>
      </c>
      <c r="J44" s="1" t="s">
        <v>33</v>
      </c>
      <c r="K44" s="1" t="s">
        <v>290</v>
      </c>
      <c r="L44" s="1" t="s">
        <v>309</v>
      </c>
      <c r="M44" s="1" t="s">
        <v>196</v>
      </c>
      <c r="N44" s="28">
        <v>15</v>
      </c>
    </row>
    <row r="45" spans="1:14" x14ac:dyDescent="0.25">
      <c r="A45" s="29">
        <v>2021</v>
      </c>
      <c r="B45" s="29">
        <v>4</v>
      </c>
      <c r="C45">
        <v>64</v>
      </c>
      <c r="D45" s="1" t="s">
        <v>26</v>
      </c>
      <c r="E45" s="72">
        <v>5868278000280</v>
      </c>
      <c r="F45" s="1" t="s">
        <v>511</v>
      </c>
      <c r="G45" s="1" t="s">
        <v>89</v>
      </c>
      <c r="H45" s="1" t="s">
        <v>90</v>
      </c>
      <c r="I45" s="1" t="s">
        <v>78</v>
      </c>
      <c r="J45" s="1" t="s">
        <v>18</v>
      </c>
      <c r="K45" s="1" t="s">
        <v>209</v>
      </c>
      <c r="L45" s="1" t="s">
        <v>310</v>
      </c>
      <c r="M45" s="1" t="s">
        <v>191</v>
      </c>
      <c r="N45" s="28">
        <v>45</v>
      </c>
    </row>
    <row r="46" spans="1:14" x14ac:dyDescent="0.25">
      <c r="A46" s="29">
        <v>2021</v>
      </c>
      <c r="B46" s="29">
        <v>4</v>
      </c>
      <c r="C46">
        <v>64</v>
      </c>
      <c r="D46" s="1" t="s">
        <v>26</v>
      </c>
      <c r="E46" s="72">
        <v>5868278000280</v>
      </c>
      <c r="F46" s="1" t="s">
        <v>511</v>
      </c>
      <c r="G46" s="1" t="s">
        <v>89</v>
      </c>
      <c r="H46" s="1" t="s">
        <v>90</v>
      </c>
      <c r="I46" s="1" t="s">
        <v>78</v>
      </c>
      <c r="J46" s="1" t="s">
        <v>83</v>
      </c>
      <c r="K46" s="1" t="s">
        <v>240</v>
      </c>
      <c r="L46" s="1" t="s">
        <v>311</v>
      </c>
      <c r="M46" s="1" t="s">
        <v>198</v>
      </c>
      <c r="N46" s="28">
        <v>45</v>
      </c>
    </row>
    <row r="47" spans="1:14" x14ac:dyDescent="0.25">
      <c r="A47" s="29">
        <v>2021</v>
      </c>
      <c r="B47" s="29">
        <v>4</v>
      </c>
      <c r="C47">
        <v>64</v>
      </c>
      <c r="D47" s="1" t="s">
        <v>26</v>
      </c>
      <c r="E47" s="72">
        <v>5868278000280</v>
      </c>
      <c r="F47" s="1" t="s">
        <v>511</v>
      </c>
      <c r="G47" s="1" t="s">
        <v>89</v>
      </c>
      <c r="H47" s="1" t="s">
        <v>90</v>
      </c>
      <c r="I47" s="1" t="s">
        <v>78</v>
      </c>
      <c r="J47" s="1" t="s">
        <v>33</v>
      </c>
      <c r="K47" s="1" t="s">
        <v>290</v>
      </c>
      <c r="L47" s="1" t="s">
        <v>309</v>
      </c>
      <c r="M47" s="1" t="s">
        <v>196</v>
      </c>
      <c r="N47" s="28">
        <v>45</v>
      </c>
    </row>
    <row r="48" spans="1:14" x14ac:dyDescent="0.25">
      <c r="A48" s="29">
        <v>2021</v>
      </c>
      <c r="B48" s="29">
        <v>4</v>
      </c>
      <c r="C48">
        <v>64</v>
      </c>
      <c r="D48" s="1" t="s">
        <v>26</v>
      </c>
      <c r="E48" s="72">
        <v>7818313000109</v>
      </c>
      <c r="F48" s="1" t="s">
        <v>463</v>
      </c>
      <c r="G48" s="1" t="s">
        <v>464</v>
      </c>
      <c r="H48" s="1" t="s">
        <v>90</v>
      </c>
      <c r="I48" s="1" t="s">
        <v>78</v>
      </c>
      <c r="J48" s="1" t="s">
        <v>18</v>
      </c>
      <c r="K48" s="1" t="s">
        <v>209</v>
      </c>
      <c r="L48" s="1" t="s">
        <v>310</v>
      </c>
      <c r="M48" s="1" t="s">
        <v>191</v>
      </c>
      <c r="N48" s="28">
        <v>4</v>
      </c>
    </row>
    <row r="49" spans="1:14" x14ac:dyDescent="0.25">
      <c r="A49" s="29">
        <v>2021</v>
      </c>
      <c r="B49" s="29">
        <v>4</v>
      </c>
      <c r="C49">
        <v>64</v>
      </c>
      <c r="D49" s="1" t="s">
        <v>26</v>
      </c>
      <c r="E49" s="72">
        <v>7818313000109</v>
      </c>
      <c r="F49" s="1" t="s">
        <v>463</v>
      </c>
      <c r="G49" s="1" t="s">
        <v>464</v>
      </c>
      <c r="H49" s="1" t="s">
        <v>90</v>
      </c>
      <c r="I49" s="1" t="s">
        <v>78</v>
      </c>
      <c r="J49" s="1" t="s">
        <v>83</v>
      </c>
      <c r="K49" s="1" t="s">
        <v>240</v>
      </c>
      <c r="L49" s="1" t="s">
        <v>311</v>
      </c>
      <c r="M49" s="1" t="s">
        <v>198</v>
      </c>
      <c r="N49" s="28">
        <v>4</v>
      </c>
    </row>
    <row r="50" spans="1:14" x14ac:dyDescent="0.25">
      <c r="A50" s="29">
        <v>2021</v>
      </c>
      <c r="B50" s="29">
        <v>4</v>
      </c>
      <c r="C50">
        <v>64</v>
      </c>
      <c r="D50" s="1" t="s">
        <v>26</v>
      </c>
      <c r="E50" s="72">
        <v>7818313000109</v>
      </c>
      <c r="F50" s="1" t="s">
        <v>463</v>
      </c>
      <c r="G50" s="1" t="s">
        <v>464</v>
      </c>
      <c r="H50" s="1" t="s">
        <v>90</v>
      </c>
      <c r="I50" s="1" t="s">
        <v>78</v>
      </c>
      <c r="J50" s="1" t="s">
        <v>33</v>
      </c>
      <c r="K50" s="1" t="s">
        <v>290</v>
      </c>
      <c r="L50" s="1" t="s">
        <v>309</v>
      </c>
      <c r="M50" s="1" t="s">
        <v>196</v>
      </c>
      <c r="N50" s="28">
        <v>4</v>
      </c>
    </row>
    <row r="51" spans="1:14" x14ac:dyDescent="0.25">
      <c r="A51" s="29">
        <v>2021</v>
      </c>
      <c r="B51" s="29">
        <v>4</v>
      </c>
      <c r="C51">
        <v>64</v>
      </c>
      <c r="D51" s="1" t="s">
        <v>26</v>
      </c>
      <c r="E51" s="72">
        <v>3923271000379</v>
      </c>
      <c r="F51" s="1" t="s">
        <v>442</v>
      </c>
      <c r="G51" s="1" t="s">
        <v>76</v>
      </c>
      <c r="H51" s="1" t="s">
        <v>77</v>
      </c>
      <c r="I51" s="1" t="s">
        <v>78</v>
      </c>
      <c r="J51" s="1" t="s">
        <v>16</v>
      </c>
      <c r="K51" s="1" t="s">
        <v>207</v>
      </c>
      <c r="L51" s="1" t="s">
        <v>310</v>
      </c>
      <c r="M51" s="1" t="s">
        <v>191</v>
      </c>
      <c r="N51" s="28">
        <v>1</v>
      </c>
    </row>
    <row r="52" spans="1:14" x14ac:dyDescent="0.25">
      <c r="A52" s="29">
        <v>2021</v>
      </c>
      <c r="B52" s="29">
        <v>4</v>
      </c>
      <c r="C52">
        <v>64</v>
      </c>
      <c r="D52" s="1" t="s">
        <v>26</v>
      </c>
      <c r="E52" s="72">
        <v>3923271000379</v>
      </c>
      <c r="F52" s="1" t="s">
        <v>442</v>
      </c>
      <c r="G52" s="1" t="s">
        <v>76</v>
      </c>
      <c r="H52" s="1" t="s">
        <v>77</v>
      </c>
      <c r="I52" s="1" t="s">
        <v>78</v>
      </c>
      <c r="J52" s="1" t="s">
        <v>79</v>
      </c>
      <c r="K52" s="1" t="s">
        <v>243</v>
      </c>
      <c r="L52" s="1" t="s">
        <v>309</v>
      </c>
      <c r="M52" s="1" t="s">
        <v>196</v>
      </c>
      <c r="N52" s="28">
        <v>1</v>
      </c>
    </row>
    <row r="53" spans="1:14" x14ac:dyDescent="0.25">
      <c r="A53" s="29">
        <v>2021</v>
      </c>
      <c r="B53" s="29">
        <v>4</v>
      </c>
      <c r="C53">
        <v>64</v>
      </c>
      <c r="D53" s="1" t="s">
        <v>26</v>
      </c>
      <c r="E53" s="72">
        <v>60884855002289</v>
      </c>
      <c r="F53" s="1" t="s">
        <v>129</v>
      </c>
      <c r="G53" s="1" t="s">
        <v>76</v>
      </c>
      <c r="H53" s="1" t="s">
        <v>77</v>
      </c>
      <c r="I53" s="1" t="s">
        <v>78</v>
      </c>
      <c r="J53" s="1" t="s">
        <v>16</v>
      </c>
      <c r="K53" s="1" t="s">
        <v>207</v>
      </c>
      <c r="L53" s="1" t="s">
        <v>310</v>
      </c>
      <c r="M53" s="1" t="s">
        <v>191</v>
      </c>
      <c r="N53" s="28">
        <v>10</v>
      </c>
    </row>
    <row r="54" spans="1:14" x14ac:dyDescent="0.25">
      <c r="A54" s="29">
        <v>2021</v>
      </c>
      <c r="B54" s="29">
        <v>4</v>
      </c>
      <c r="C54">
        <v>64</v>
      </c>
      <c r="D54" s="1" t="s">
        <v>26</v>
      </c>
      <c r="E54" s="72">
        <v>60884855002289</v>
      </c>
      <c r="F54" s="1" t="s">
        <v>129</v>
      </c>
      <c r="G54" s="1" t="s">
        <v>76</v>
      </c>
      <c r="H54" s="1" t="s">
        <v>77</v>
      </c>
      <c r="I54" s="1" t="s">
        <v>78</v>
      </c>
      <c r="J54" s="1" t="s">
        <v>79</v>
      </c>
      <c r="K54" s="1" t="s">
        <v>243</v>
      </c>
      <c r="L54" s="1" t="s">
        <v>309</v>
      </c>
      <c r="M54" s="1" t="s">
        <v>196</v>
      </c>
      <c r="N54" s="28">
        <v>10</v>
      </c>
    </row>
    <row r="55" spans="1:14" x14ac:dyDescent="0.25">
      <c r="A55" s="29">
        <v>2021</v>
      </c>
      <c r="B55" s="29">
        <v>4</v>
      </c>
      <c r="C55">
        <v>64</v>
      </c>
      <c r="D55" s="1" t="s">
        <v>26</v>
      </c>
      <c r="E55" s="72">
        <v>6047087004207</v>
      </c>
      <c r="F55" s="1" t="s">
        <v>99</v>
      </c>
      <c r="G55" s="1" t="s">
        <v>76</v>
      </c>
      <c r="H55" s="1" t="s">
        <v>77</v>
      </c>
      <c r="I55" s="1" t="s">
        <v>78</v>
      </c>
      <c r="J55" s="1" t="s">
        <v>16</v>
      </c>
      <c r="K55" s="1" t="s">
        <v>207</v>
      </c>
      <c r="L55" s="1" t="s">
        <v>310</v>
      </c>
      <c r="M55" s="1" t="s">
        <v>191</v>
      </c>
      <c r="N55" s="28">
        <v>20</v>
      </c>
    </row>
    <row r="56" spans="1:14" x14ac:dyDescent="0.25">
      <c r="A56" s="29">
        <v>2021</v>
      </c>
      <c r="B56" s="29">
        <v>4</v>
      </c>
      <c r="C56">
        <v>64</v>
      </c>
      <c r="D56" s="1" t="s">
        <v>26</v>
      </c>
      <c r="E56" s="72">
        <v>6047087004207</v>
      </c>
      <c r="F56" s="1" t="s">
        <v>99</v>
      </c>
      <c r="G56" s="1" t="s">
        <v>76</v>
      </c>
      <c r="H56" s="1" t="s">
        <v>77</v>
      </c>
      <c r="I56" s="1" t="s">
        <v>78</v>
      </c>
      <c r="J56" s="1" t="s">
        <v>79</v>
      </c>
      <c r="K56" s="1" t="s">
        <v>243</v>
      </c>
      <c r="L56" s="1" t="s">
        <v>309</v>
      </c>
      <c r="M56" s="1" t="s">
        <v>196</v>
      </c>
      <c r="N56" s="28">
        <v>20</v>
      </c>
    </row>
    <row r="57" spans="1:14" x14ac:dyDescent="0.25">
      <c r="A57" s="29">
        <v>2021</v>
      </c>
      <c r="B57" s="29">
        <v>4</v>
      </c>
      <c r="C57">
        <v>64</v>
      </c>
      <c r="D57" s="1" t="s">
        <v>26</v>
      </c>
      <c r="E57" s="72">
        <v>6047087004126</v>
      </c>
      <c r="F57" s="1" t="s">
        <v>443</v>
      </c>
      <c r="G57" s="1" t="s">
        <v>76</v>
      </c>
      <c r="H57" s="1" t="s">
        <v>77</v>
      </c>
      <c r="I57" s="1" t="s">
        <v>78</v>
      </c>
      <c r="J57" s="1" t="s">
        <v>16</v>
      </c>
      <c r="K57" s="1" t="s">
        <v>207</v>
      </c>
      <c r="L57" s="1" t="s">
        <v>310</v>
      </c>
      <c r="M57" s="1" t="s">
        <v>191</v>
      </c>
      <c r="N57" s="28">
        <v>1</v>
      </c>
    </row>
    <row r="58" spans="1:14" x14ac:dyDescent="0.25">
      <c r="A58" s="29">
        <v>2021</v>
      </c>
      <c r="B58" s="29">
        <v>4</v>
      </c>
      <c r="C58">
        <v>64</v>
      </c>
      <c r="D58" s="1" t="s">
        <v>26</v>
      </c>
      <c r="E58" s="72">
        <v>6047087004126</v>
      </c>
      <c r="F58" s="1" t="s">
        <v>443</v>
      </c>
      <c r="G58" s="1" t="s">
        <v>76</v>
      </c>
      <c r="H58" s="1" t="s">
        <v>77</v>
      </c>
      <c r="I58" s="1" t="s">
        <v>78</v>
      </c>
      <c r="J58" s="1" t="s">
        <v>79</v>
      </c>
      <c r="K58" s="1" t="s">
        <v>243</v>
      </c>
      <c r="L58" s="1" t="s">
        <v>309</v>
      </c>
      <c r="M58" s="1" t="s">
        <v>196</v>
      </c>
      <c r="N58" s="28">
        <v>1</v>
      </c>
    </row>
    <row r="59" spans="1:14" x14ac:dyDescent="0.25">
      <c r="A59" s="29">
        <v>2021</v>
      </c>
      <c r="B59" s="29">
        <v>4</v>
      </c>
      <c r="C59">
        <v>64</v>
      </c>
      <c r="D59" s="1" t="s">
        <v>26</v>
      </c>
      <c r="E59" s="72">
        <v>610980000144</v>
      </c>
      <c r="F59" s="1" t="s">
        <v>80</v>
      </c>
      <c r="G59" s="1" t="s">
        <v>76</v>
      </c>
      <c r="H59" s="1" t="s">
        <v>77</v>
      </c>
      <c r="I59" s="1" t="s">
        <v>78</v>
      </c>
      <c r="J59" s="1" t="s">
        <v>16</v>
      </c>
      <c r="K59" s="1" t="s">
        <v>207</v>
      </c>
      <c r="L59" s="1" t="s">
        <v>310</v>
      </c>
      <c r="M59" s="1" t="s">
        <v>191</v>
      </c>
      <c r="N59" s="28">
        <v>35</v>
      </c>
    </row>
    <row r="60" spans="1:14" x14ac:dyDescent="0.25">
      <c r="A60" s="29">
        <v>2021</v>
      </c>
      <c r="B60" s="29">
        <v>4</v>
      </c>
      <c r="C60">
        <v>64</v>
      </c>
      <c r="D60" s="1" t="s">
        <v>26</v>
      </c>
      <c r="E60" s="72">
        <v>610980000144</v>
      </c>
      <c r="F60" s="1" t="s">
        <v>80</v>
      </c>
      <c r="G60" s="1" t="s">
        <v>76</v>
      </c>
      <c r="H60" s="1" t="s">
        <v>77</v>
      </c>
      <c r="I60" s="1" t="s">
        <v>78</v>
      </c>
      <c r="J60" s="1" t="s">
        <v>79</v>
      </c>
      <c r="K60" s="1" t="s">
        <v>243</v>
      </c>
      <c r="L60" s="1" t="s">
        <v>309</v>
      </c>
      <c r="M60" s="1" t="s">
        <v>196</v>
      </c>
      <c r="N60" s="28">
        <v>35</v>
      </c>
    </row>
    <row r="61" spans="1:14" x14ac:dyDescent="0.25">
      <c r="A61" s="29">
        <v>2021</v>
      </c>
      <c r="B61" s="29">
        <v>4</v>
      </c>
      <c r="C61">
        <v>64</v>
      </c>
      <c r="D61" s="1" t="s">
        <v>26</v>
      </c>
      <c r="E61" s="72">
        <v>1277573000120</v>
      </c>
      <c r="F61" s="1" t="s">
        <v>406</v>
      </c>
      <c r="G61" s="1" t="s">
        <v>143</v>
      </c>
      <c r="H61" s="1" t="s">
        <v>144</v>
      </c>
      <c r="I61" s="1" t="s">
        <v>78</v>
      </c>
      <c r="J61" s="1" t="s">
        <v>16</v>
      </c>
      <c r="K61" s="1" t="s">
        <v>207</v>
      </c>
      <c r="L61" s="1" t="s">
        <v>310</v>
      </c>
      <c r="M61" s="1" t="s">
        <v>191</v>
      </c>
      <c r="N61" s="28">
        <v>2</v>
      </c>
    </row>
    <row r="62" spans="1:14" x14ac:dyDescent="0.25">
      <c r="A62" s="29">
        <v>2021</v>
      </c>
      <c r="B62" s="29">
        <v>4</v>
      </c>
      <c r="C62">
        <v>64</v>
      </c>
      <c r="D62" s="1" t="s">
        <v>26</v>
      </c>
      <c r="E62" s="72">
        <v>1277573000120</v>
      </c>
      <c r="F62" s="1" t="s">
        <v>406</v>
      </c>
      <c r="G62" s="1" t="s">
        <v>143</v>
      </c>
      <c r="H62" s="1" t="s">
        <v>144</v>
      </c>
      <c r="I62" s="1" t="s">
        <v>78</v>
      </c>
      <c r="J62" s="1" t="s">
        <v>83</v>
      </c>
      <c r="K62" s="1" t="s">
        <v>240</v>
      </c>
      <c r="L62" s="1" t="s">
        <v>311</v>
      </c>
      <c r="M62" s="1" t="s">
        <v>198</v>
      </c>
      <c r="N62" s="28">
        <v>2</v>
      </c>
    </row>
    <row r="63" spans="1:14" x14ac:dyDescent="0.25">
      <c r="A63" s="29">
        <v>2021</v>
      </c>
      <c r="B63" s="29">
        <v>4</v>
      </c>
      <c r="C63">
        <v>64</v>
      </c>
      <c r="D63" s="1" t="s">
        <v>26</v>
      </c>
      <c r="E63" s="72">
        <v>1277573000120</v>
      </c>
      <c r="F63" s="1" t="s">
        <v>406</v>
      </c>
      <c r="G63" s="1" t="s">
        <v>143</v>
      </c>
      <c r="H63" s="1" t="s">
        <v>144</v>
      </c>
      <c r="I63" s="1" t="s">
        <v>78</v>
      </c>
      <c r="J63" s="1" t="s">
        <v>79</v>
      </c>
      <c r="K63" s="1" t="s">
        <v>243</v>
      </c>
      <c r="L63" s="1" t="s">
        <v>309</v>
      </c>
      <c r="M63" s="1" t="s">
        <v>196</v>
      </c>
      <c r="N63" s="28">
        <v>2</v>
      </c>
    </row>
    <row r="64" spans="1:14" x14ac:dyDescent="0.25">
      <c r="A64" s="29">
        <v>2021</v>
      </c>
      <c r="B64" s="29">
        <v>4</v>
      </c>
      <c r="C64">
        <v>64</v>
      </c>
      <c r="D64" s="1" t="s">
        <v>26</v>
      </c>
      <c r="E64" s="72">
        <v>7750144000104</v>
      </c>
      <c r="F64" s="1" t="s">
        <v>543</v>
      </c>
      <c r="G64" s="1" t="s">
        <v>84</v>
      </c>
      <c r="H64" s="1" t="s">
        <v>85</v>
      </c>
      <c r="I64" s="1" t="s">
        <v>78</v>
      </c>
      <c r="J64" s="1" t="s">
        <v>18</v>
      </c>
      <c r="K64" s="1" t="s">
        <v>209</v>
      </c>
      <c r="L64" s="1" t="s">
        <v>310</v>
      </c>
      <c r="M64" s="1" t="s">
        <v>191</v>
      </c>
      <c r="N64" s="28">
        <v>1</v>
      </c>
    </row>
    <row r="65" spans="1:14" x14ac:dyDescent="0.25">
      <c r="A65" s="29">
        <v>2021</v>
      </c>
      <c r="B65" s="29">
        <v>4</v>
      </c>
      <c r="C65">
        <v>64</v>
      </c>
      <c r="D65" s="1" t="s">
        <v>26</v>
      </c>
      <c r="E65" s="72">
        <v>7750144000104</v>
      </c>
      <c r="F65" s="1" t="s">
        <v>543</v>
      </c>
      <c r="G65" s="1" t="s">
        <v>84</v>
      </c>
      <c r="H65" s="1" t="s">
        <v>85</v>
      </c>
      <c r="I65" s="1" t="s">
        <v>78</v>
      </c>
      <c r="J65" s="1" t="s">
        <v>79</v>
      </c>
      <c r="K65" s="1" t="s">
        <v>243</v>
      </c>
      <c r="L65" s="1" t="s">
        <v>309</v>
      </c>
      <c r="M65" s="1" t="s">
        <v>196</v>
      </c>
      <c r="N65" s="28">
        <v>1</v>
      </c>
    </row>
    <row r="66" spans="1:14" x14ac:dyDescent="0.25">
      <c r="A66" s="29">
        <v>2021</v>
      </c>
      <c r="B66" s="29">
        <v>4</v>
      </c>
      <c r="C66">
        <v>64</v>
      </c>
      <c r="D66" s="1" t="s">
        <v>26</v>
      </c>
      <c r="E66" s="72">
        <v>23813270000117</v>
      </c>
      <c r="F66" s="1" t="s">
        <v>444</v>
      </c>
      <c r="G66" s="1" t="s">
        <v>84</v>
      </c>
      <c r="H66" s="1" t="s">
        <v>85</v>
      </c>
      <c r="I66" s="1" t="s">
        <v>78</v>
      </c>
      <c r="J66" s="1" t="s">
        <v>18</v>
      </c>
      <c r="K66" s="1" t="s">
        <v>209</v>
      </c>
      <c r="L66" s="1" t="s">
        <v>310</v>
      </c>
      <c r="M66" s="1" t="s">
        <v>191</v>
      </c>
      <c r="N66" s="28">
        <v>3</v>
      </c>
    </row>
    <row r="67" spans="1:14" x14ac:dyDescent="0.25">
      <c r="A67" s="29">
        <v>2021</v>
      </c>
      <c r="B67" s="29">
        <v>4</v>
      </c>
      <c r="C67">
        <v>64</v>
      </c>
      <c r="D67" s="1" t="s">
        <v>26</v>
      </c>
      <c r="E67" s="72">
        <v>23813270000117</v>
      </c>
      <c r="F67" s="1" t="s">
        <v>444</v>
      </c>
      <c r="G67" s="1" t="s">
        <v>84</v>
      </c>
      <c r="H67" s="1" t="s">
        <v>85</v>
      </c>
      <c r="I67" s="1" t="s">
        <v>78</v>
      </c>
      <c r="J67" s="1" t="s">
        <v>79</v>
      </c>
      <c r="K67" s="1" t="s">
        <v>243</v>
      </c>
      <c r="L67" s="1" t="s">
        <v>309</v>
      </c>
      <c r="M67" s="1" t="s">
        <v>196</v>
      </c>
      <c r="N67" s="28">
        <v>3</v>
      </c>
    </row>
    <row r="68" spans="1:14" x14ac:dyDescent="0.25">
      <c r="A68" s="29">
        <v>2021</v>
      </c>
      <c r="B68" s="29">
        <v>4</v>
      </c>
      <c r="C68">
        <v>64</v>
      </c>
      <c r="D68" s="1" t="s">
        <v>26</v>
      </c>
      <c r="E68" s="72">
        <v>17217332003906</v>
      </c>
      <c r="F68" s="1" t="s">
        <v>456</v>
      </c>
      <c r="G68" s="1" t="s">
        <v>111</v>
      </c>
      <c r="H68" s="1" t="s">
        <v>108</v>
      </c>
      <c r="I68" s="1" t="s">
        <v>151</v>
      </c>
      <c r="J68" s="1" t="s">
        <v>15</v>
      </c>
      <c r="K68" s="1" t="s">
        <v>205</v>
      </c>
      <c r="L68" s="1" t="s">
        <v>311</v>
      </c>
      <c r="M68" s="1" t="s">
        <v>198</v>
      </c>
      <c r="N68" s="28">
        <v>35</v>
      </c>
    </row>
    <row r="69" spans="1:14" x14ac:dyDescent="0.25">
      <c r="A69" s="29">
        <v>2021</v>
      </c>
      <c r="B69" s="29">
        <v>4</v>
      </c>
      <c r="C69">
        <v>64</v>
      </c>
      <c r="D69" s="1" t="s">
        <v>26</v>
      </c>
      <c r="E69" s="72">
        <v>17217332003906</v>
      </c>
      <c r="F69" s="1" t="s">
        <v>456</v>
      </c>
      <c r="G69" s="1" t="s">
        <v>111</v>
      </c>
      <c r="H69" s="1" t="s">
        <v>108</v>
      </c>
      <c r="I69" s="1" t="s">
        <v>151</v>
      </c>
      <c r="J69" s="1" t="s">
        <v>109</v>
      </c>
      <c r="K69" s="1" t="s">
        <v>245</v>
      </c>
      <c r="L69" s="1" t="s">
        <v>309</v>
      </c>
      <c r="M69" s="1" t="s">
        <v>196</v>
      </c>
      <c r="N69" s="28">
        <v>35</v>
      </c>
    </row>
    <row r="70" spans="1:14" x14ac:dyDescent="0.25">
      <c r="A70" s="29">
        <v>2021</v>
      </c>
      <c r="B70" s="29">
        <v>4</v>
      </c>
      <c r="C70">
        <v>64</v>
      </c>
      <c r="D70" s="1" t="s">
        <v>26</v>
      </c>
      <c r="E70" s="72">
        <v>17217332003906</v>
      </c>
      <c r="F70" s="1" t="s">
        <v>456</v>
      </c>
      <c r="G70" s="1" t="s">
        <v>111</v>
      </c>
      <c r="H70" s="1" t="s">
        <v>108</v>
      </c>
      <c r="I70" s="1" t="s">
        <v>151</v>
      </c>
      <c r="J70" s="1" t="s">
        <v>110</v>
      </c>
      <c r="K70" s="1" t="s">
        <v>249</v>
      </c>
      <c r="L70" s="1" t="s">
        <v>310</v>
      </c>
      <c r="M70" s="1" t="s">
        <v>191</v>
      </c>
      <c r="N70" s="28">
        <v>35</v>
      </c>
    </row>
    <row r="71" spans="1:14" x14ac:dyDescent="0.25">
      <c r="A71" s="29">
        <v>2021</v>
      </c>
      <c r="B71" s="29">
        <v>4</v>
      </c>
      <c r="C71">
        <v>64</v>
      </c>
      <c r="D71" s="1" t="s">
        <v>26</v>
      </c>
      <c r="E71" s="72">
        <v>22790182000184</v>
      </c>
      <c r="F71" s="1" t="s">
        <v>457</v>
      </c>
      <c r="G71" s="1" t="s">
        <v>458</v>
      </c>
      <c r="H71" s="1" t="s">
        <v>108</v>
      </c>
      <c r="I71" s="1" t="s">
        <v>78</v>
      </c>
      <c r="J71" s="1" t="s">
        <v>15</v>
      </c>
      <c r="K71" s="1" t="s">
        <v>205</v>
      </c>
      <c r="L71" s="1" t="s">
        <v>311</v>
      </c>
      <c r="M71" s="1" t="s">
        <v>198</v>
      </c>
      <c r="N71" s="28">
        <v>3</v>
      </c>
    </row>
    <row r="72" spans="1:14" x14ac:dyDescent="0.25">
      <c r="A72" s="29">
        <v>2021</v>
      </c>
      <c r="B72" s="29">
        <v>4</v>
      </c>
      <c r="C72">
        <v>64</v>
      </c>
      <c r="D72" s="1" t="s">
        <v>26</v>
      </c>
      <c r="E72" s="72">
        <v>22790182000184</v>
      </c>
      <c r="F72" s="1" t="s">
        <v>457</v>
      </c>
      <c r="G72" s="1" t="s">
        <v>458</v>
      </c>
      <c r="H72" s="1" t="s">
        <v>108</v>
      </c>
      <c r="I72" s="1" t="s">
        <v>78</v>
      </c>
      <c r="J72" s="1" t="s">
        <v>109</v>
      </c>
      <c r="K72" s="1" t="s">
        <v>245</v>
      </c>
      <c r="L72" s="1" t="s">
        <v>309</v>
      </c>
      <c r="M72" s="1" t="s">
        <v>196</v>
      </c>
      <c r="N72" s="28">
        <v>3</v>
      </c>
    </row>
    <row r="73" spans="1:14" x14ac:dyDescent="0.25">
      <c r="A73" s="29">
        <v>2021</v>
      </c>
      <c r="B73" s="29">
        <v>4</v>
      </c>
      <c r="C73">
        <v>64</v>
      </c>
      <c r="D73" s="1" t="s">
        <v>26</v>
      </c>
      <c r="E73" s="72">
        <v>22790182000184</v>
      </c>
      <c r="F73" s="1" t="s">
        <v>457</v>
      </c>
      <c r="G73" s="1" t="s">
        <v>458</v>
      </c>
      <c r="H73" s="1" t="s">
        <v>108</v>
      </c>
      <c r="I73" s="1" t="s">
        <v>78</v>
      </c>
      <c r="J73" s="1" t="s">
        <v>110</v>
      </c>
      <c r="K73" s="1" t="s">
        <v>249</v>
      </c>
      <c r="L73" s="1" t="s">
        <v>310</v>
      </c>
      <c r="M73" s="1" t="s">
        <v>191</v>
      </c>
      <c r="N73" s="28">
        <v>3</v>
      </c>
    </row>
    <row r="74" spans="1:14" x14ac:dyDescent="0.25">
      <c r="A74" s="29">
        <v>2021</v>
      </c>
      <c r="B74" s="29">
        <v>4</v>
      </c>
      <c r="C74">
        <v>64</v>
      </c>
      <c r="D74" s="1" t="s">
        <v>26</v>
      </c>
      <c r="E74" s="72">
        <v>3468485000130</v>
      </c>
      <c r="F74" s="1" t="s">
        <v>445</v>
      </c>
      <c r="G74" s="1" t="s">
        <v>446</v>
      </c>
      <c r="H74" s="1" t="s">
        <v>447</v>
      </c>
      <c r="I74" s="1" t="s">
        <v>78</v>
      </c>
      <c r="J74" s="1" t="s">
        <v>16</v>
      </c>
      <c r="K74" s="1" t="s">
        <v>207</v>
      </c>
      <c r="L74" s="1" t="s">
        <v>310</v>
      </c>
      <c r="M74" s="1" t="s">
        <v>191</v>
      </c>
      <c r="N74" s="28">
        <v>8</v>
      </c>
    </row>
    <row r="75" spans="1:14" x14ac:dyDescent="0.25">
      <c r="A75" s="29">
        <v>2021</v>
      </c>
      <c r="B75" s="29">
        <v>4</v>
      </c>
      <c r="C75">
        <v>64</v>
      </c>
      <c r="D75" s="1" t="s">
        <v>26</v>
      </c>
      <c r="E75" s="72">
        <v>3468485000130</v>
      </c>
      <c r="F75" s="1" t="s">
        <v>445</v>
      </c>
      <c r="G75" s="1" t="s">
        <v>446</v>
      </c>
      <c r="H75" s="1" t="s">
        <v>447</v>
      </c>
      <c r="I75" s="1" t="s">
        <v>78</v>
      </c>
      <c r="J75" s="1" t="s">
        <v>83</v>
      </c>
      <c r="K75" s="1" t="s">
        <v>240</v>
      </c>
      <c r="L75" s="1" t="s">
        <v>311</v>
      </c>
      <c r="M75" s="1" t="s">
        <v>198</v>
      </c>
      <c r="N75" s="28">
        <v>8</v>
      </c>
    </row>
    <row r="76" spans="1:14" x14ac:dyDescent="0.25">
      <c r="A76" s="29">
        <v>2021</v>
      </c>
      <c r="B76" s="29">
        <v>4</v>
      </c>
      <c r="C76">
        <v>64</v>
      </c>
      <c r="D76" s="1" t="s">
        <v>26</v>
      </c>
      <c r="E76" s="72">
        <v>3468485000130</v>
      </c>
      <c r="F76" s="1" t="s">
        <v>445</v>
      </c>
      <c r="G76" s="1" t="s">
        <v>446</v>
      </c>
      <c r="H76" s="1" t="s">
        <v>447</v>
      </c>
      <c r="I76" s="1" t="s">
        <v>78</v>
      </c>
      <c r="J76" s="1" t="s">
        <v>79</v>
      </c>
      <c r="K76" s="1" t="s">
        <v>243</v>
      </c>
      <c r="L76" s="1" t="s">
        <v>309</v>
      </c>
      <c r="M76" s="1" t="s">
        <v>196</v>
      </c>
      <c r="N76" s="28">
        <v>8</v>
      </c>
    </row>
    <row r="77" spans="1:14" x14ac:dyDescent="0.25">
      <c r="A77" s="29">
        <v>2021</v>
      </c>
      <c r="B77" s="29">
        <v>4</v>
      </c>
      <c r="C77">
        <v>64</v>
      </c>
      <c r="D77" s="1" t="s">
        <v>26</v>
      </c>
      <c r="E77" s="72">
        <v>24232886008303</v>
      </c>
      <c r="F77" s="1" t="s">
        <v>448</v>
      </c>
      <c r="G77" s="1" t="s">
        <v>449</v>
      </c>
      <c r="H77" s="1" t="s">
        <v>450</v>
      </c>
      <c r="I77" s="1" t="s">
        <v>78</v>
      </c>
      <c r="J77" s="1" t="s">
        <v>79</v>
      </c>
      <c r="K77" s="1" t="s">
        <v>243</v>
      </c>
      <c r="L77" s="1" t="s">
        <v>309</v>
      </c>
      <c r="M77" s="1" t="s">
        <v>196</v>
      </c>
      <c r="N77" s="28">
        <v>2</v>
      </c>
    </row>
    <row r="78" spans="1:14" x14ac:dyDescent="0.25">
      <c r="A78" s="29">
        <v>2021</v>
      </c>
      <c r="B78" s="29">
        <v>4</v>
      </c>
      <c r="C78">
        <v>64</v>
      </c>
      <c r="D78" s="1" t="s">
        <v>26</v>
      </c>
      <c r="E78" s="72">
        <v>24232886008303</v>
      </c>
      <c r="F78" s="1" t="s">
        <v>448</v>
      </c>
      <c r="G78" s="1" t="s">
        <v>449</v>
      </c>
      <c r="H78" s="1" t="s">
        <v>450</v>
      </c>
      <c r="I78" s="1" t="s">
        <v>78</v>
      </c>
      <c r="J78" s="1" t="s">
        <v>136</v>
      </c>
      <c r="K78" s="1" t="s">
        <v>246</v>
      </c>
      <c r="L78" s="1" t="s">
        <v>310</v>
      </c>
      <c r="M78" s="1" t="s">
        <v>191</v>
      </c>
      <c r="N78" s="28">
        <v>2</v>
      </c>
    </row>
    <row r="79" spans="1:14" x14ac:dyDescent="0.25">
      <c r="A79" s="29">
        <v>2021</v>
      </c>
      <c r="B79" s="29">
        <v>4</v>
      </c>
      <c r="C79">
        <v>64</v>
      </c>
      <c r="D79" s="1" t="s">
        <v>26</v>
      </c>
      <c r="E79" s="72">
        <v>24232886008303</v>
      </c>
      <c r="F79" s="1" t="s">
        <v>448</v>
      </c>
      <c r="G79" s="1" t="s">
        <v>449</v>
      </c>
      <c r="H79" s="1" t="s">
        <v>450</v>
      </c>
      <c r="I79" s="1" t="s">
        <v>78</v>
      </c>
      <c r="J79" s="1" t="s">
        <v>25</v>
      </c>
      <c r="K79" s="1" t="s">
        <v>291</v>
      </c>
      <c r="L79" s="1" t="s">
        <v>311</v>
      </c>
      <c r="M79" s="1" t="s">
        <v>198</v>
      </c>
      <c r="N79" s="28">
        <v>2</v>
      </c>
    </row>
    <row r="80" spans="1:14" x14ac:dyDescent="0.25">
      <c r="A80" s="29">
        <v>2021</v>
      </c>
      <c r="B80" s="29">
        <v>4</v>
      </c>
      <c r="C80">
        <v>64</v>
      </c>
      <c r="D80" s="1" t="s">
        <v>26</v>
      </c>
      <c r="E80" s="72">
        <v>10892164000124</v>
      </c>
      <c r="F80" s="1" t="s">
        <v>101</v>
      </c>
      <c r="G80" s="1" t="s">
        <v>102</v>
      </c>
      <c r="H80" s="1" t="s">
        <v>103</v>
      </c>
      <c r="I80" s="1" t="s">
        <v>78</v>
      </c>
      <c r="J80" s="1" t="s">
        <v>20</v>
      </c>
      <c r="K80" s="1" t="s">
        <v>211</v>
      </c>
      <c r="L80" s="1" t="s">
        <v>310</v>
      </c>
      <c r="M80" s="1" t="s">
        <v>191</v>
      </c>
      <c r="N80" s="28">
        <v>5</v>
      </c>
    </row>
    <row r="81" spans="1:14" x14ac:dyDescent="0.25">
      <c r="A81" s="29">
        <v>2021</v>
      </c>
      <c r="B81" s="29">
        <v>4</v>
      </c>
      <c r="C81">
        <v>64</v>
      </c>
      <c r="D81" s="1" t="s">
        <v>26</v>
      </c>
      <c r="E81" s="72">
        <v>10892164000124</v>
      </c>
      <c r="F81" s="1" t="s">
        <v>101</v>
      </c>
      <c r="G81" s="1" t="s">
        <v>102</v>
      </c>
      <c r="H81" s="1" t="s">
        <v>103</v>
      </c>
      <c r="I81" s="1" t="s">
        <v>78</v>
      </c>
      <c r="J81" s="1" t="s">
        <v>83</v>
      </c>
      <c r="K81" s="1" t="s">
        <v>240</v>
      </c>
      <c r="L81" s="1" t="s">
        <v>311</v>
      </c>
      <c r="M81" s="1" t="s">
        <v>198</v>
      </c>
      <c r="N81" s="28">
        <v>5</v>
      </c>
    </row>
    <row r="82" spans="1:14" x14ac:dyDescent="0.25">
      <c r="A82" s="29">
        <v>2021</v>
      </c>
      <c r="B82" s="29">
        <v>4</v>
      </c>
      <c r="C82">
        <v>64</v>
      </c>
      <c r="D82" s="1" t="s">
        <v>26</v>
      </c>
      <c r="E82" s="72">
        <v>10892164000124</v>
      </c>
      <c r="F82" s="1" t="s">
        <v>101</v>
      </c>
      <c r="G82" s="1" t="s">
        <v>102</v>
      </c>
      <c r="H82" s="1" t="s">
        <v>103</v>
      </c>
      <c r="I82" s="1" t="s">
        <v>78</v>
      </c>
      <c r="J82" s="1" t="s">
        <v>33</v>
      </c>
      <c r="K82" s="1" t="s">
        <v>290</v>
      </c>
      <c r="L82" s="1" t="s">
        <v>309</v>
      </c>
      <c r="M82" s="1" t="s">
        <v>196</v>
      </c>
      <c r="N82" s="28">
        <v>5</v>
      </c>
    </row>
    <row r="83" spans="1:14" x14ac:dyDescent="0.25">
      <c r="A83" s="29">
        <v>2021</v>
      </c>
      <c r="B83" s="29">
        <v>4</v>
      </c>
      <c r="C83">
        <v>64</v>
      </c>
      <c r="D83" s="1" t="s">
        <v>26</v>
      </c>
      <c r="E83" s="72">
        <v>2284062000440</v>
      </c>
      <c r="F83" s="1" t="s">
        <v>512</v>
      </c>
      <c r="G83" s="1" t="s">
        <v>102</v>
      </c>
      <c r="H83" s="1" t="s">
        <v>103</v>
      </c>
      <c r="I83" s="1" t="s">
        <v>78</v>
      </c>
      <c r="J83" s="1" t="s">
        <v>20</v>
      </c>
      <c r="K83" s="1" t="s">
        <v>211</v>
      </c>
      <c r="L83" s="1" t="s">
        <v>310</v>
      </c>
      <c r="M83" s="1" t="s">
        <v>191</v>
      </c>
      <c r="N83" s="28">
        <v>5</v>
      </c>
    </row>
    <row r="84" spans="1:14" x14ac:dyDescent="0.25">
      <c r="A84" s="29">
        <v>2021</v>
      </c>
      <c r="B84" s="29">
        <v>4</v>
      </c>
      <c r="C84">
        <v>64</v>
      </c>
      <c r="D84" s="1" t="s">
        <v>26</v>
      </c>
      <c r="E84" s="72">
        <v>2284062000440</v>
      </c>
      <c r="F84" s="1" t="s">
        <v>512</v>
      </c>
      <c r="G84" s="1" t="s">
        <v>102</v>
      </c>
      <c r="H84" s="1" t="s">
        <v>103</v>
      </c>
      <c r="I84" s="1" t="s">
        <v>78</v>
      </c>
      <c r="J84" s="1" t="s">
        <v>83</v>
      </c>
      <c r="K84" s="1" t="s">
        <v>240</v>
      </c>
      <c r="L84" s="1" t="s">
        <v>311</v>
      </c>
      <c r="M84" s="1" t="s">
        <v>198</v>
      </c>
      <c r="N84" s="28">
        <v>5</v>
      </c>
    </row>
    <row r="85" spans="1:14" x14ac:dyDescent="0.25">
      <c r="A85" s="29">
        <v>2021</v>
      </c>
      <c r="B85" s="29">
        <v>4</v>
      </c>
      <c r="C85">
        <v>64</v>
      </c>
      <c r="D85" s="1" t="s">
        <v>26</v>
      </c>
      <c r="E85" s="72">
        <v>2284062000440</v>
      </c>
      <c r="F85" s="1" t="s">
        <v>512</v>
      </c>
      <c r="G85" s="1" t="s">
        <v>102</v>
      </c>
      <c r="H85" s="1" t="s">
        <v>103</v>
      </c>
      <c r="I85" s="1" t="s">
        <v>78</v>
      </c>
      <c r="J85" s="1" t="s">
        <v>33</v>
      </c>
      <c r="K85" s="1" t="s">
        <v>290</v>
      </c>
      <c r="L85" s="1" t="s">
        <v>309</v>
      </c>
      <c r="M85" s="1" t="s">
        <v>196</v>
      </c>
      <c r="N85" s="28">
        <v>5</v>
      </c>
    </row>
    <row r="86" spans="1:14" x14ac:dyDescent="0.25">
      <c r="A86" s="29">
        <v>2021</v>
      </c>
      <c r="B86" s="29">
        <v>4</v>
      </c>
      <c r="C86">
        <v>64</v>
      </c>
      <c r="D86" s="1" t="s">
        <v>26</v>
      </c>
      <c r="E86" s="72">
        <v>5522917000170</v>
      </c>
      <c r="F86" s="1" t="s">
        <v>465</v>
      </c>
      <c r="G86" s="1" t="s">
        <v>355</v>
      </c>
      <c r="H86" s="1" t="s">
        <v>356</v>
      </c>
      <c r="I86" s="1" t="s">
        <v>151</v>
      </c>
      <c r="J86" s="1" t="s">
        <v>18</v>
      </c>
      <c r="K86" s="1" t="s">
        <v>209</v>
      </c>
      <c r="L86" s="1" t="s">
        <v>310</v>
      </c>
      <c r="M86" s="1" t="s">
        <v>191</v>
      </c>
      <c r="N86" s="28">
        <v>5</v>
      </c>
    </row>
    <row r="87" spans="1:14" x14ac:dyDescent="0.25">
      <c r="A87" s="29">
        <v>2021</v>
      </c>
      <c r="B87" s="29">
        <v>4</v>
      </c>
      <c r="C87">
        <v>64</v>
      </c>
      <c r="D87" s="1" t="s">
        <v>26</v>
      </c>
      <c r="E87" s="72">
        <v>5522917000170</v>
      </c>
      <c r="F87" s="1" t="s">
        <v>465</v>
      </c>
      <c r="G87" s="1" t="s">
        <v>355</v>
      </c>
      <c r="H87" s="1" t="s">
        <v>356</v>
      </c>
      <c r="I87" s="1" t="s">
        <v>151</v>
      </c>
      <c r="J87" s="1" t="s">
        <v>83</v>
      </c>
      <c r="K87" s="1" t="s">
        <v>240</v>
      </c>
      <c r="L87" s="1" t="s">
        <v>311</v>
      </c>
      <c r="M87" s="1" t="s">
        <v>198</v>
      </c>
      <c r="N87" s="28">
        <v>5</v>
      </c>
    </row>
    <row r="88" spans="1:14" x14ac:dyDescent="0.25">
      <c r="A88" s="29">
        <v>2021</v>
      </c>
      <c r="B88" s="29">
        <v>4</v>
      </c>
      <c r="C88">
        <v>64</v>
      </c>
      <c r="D88" s="1" t="s">
        <v>26</v>
      </c>
      <c r="E88" s="72">
        <v>5522917000170</v>
      </c>
      <c r="F88" s="1" t="s">
        <v>465</v>
      </c>
      <c r="G88" s="1" t="s">
        <v>355</v>
      </c>
      <c r="H88" s="1" t="s">
        <v>356</v>
      </c>
      <c r="I88" s="1" t="s">
        <v>151</v>
      </c>
      <c r="J88" s="1" t="s">
        <v>33</v>
      </c>
      <c r="K88" s="1" t="s">
        <v>290</v>
      </c>
      <c r="L88" s="1" t="s">
        <v>309</v>
      </c>
      <c r="M88" s="1" t="s">
        <v>196</v>
      </c>
      <c r="N88" s="28">
        <v>5</v>
      </c>
    </row>
    <row r="89" spans="1:14" x14ac:dyDescent="0.25">
      <c r="A89" s="29">
        <v>2021</v>
      </c>
      <c r="B89" s="29">
        <v>4</v>
      </c>
      <c r="C89">
        <v>64</v>
      </c>
      <c r="D89" s="1" t="s">
        <v>26</v>
      </c>
      <c r="E89" s="72">
        <v>7088017000191</v>
      </c>
      <c r="F89" s="1" t="s">
        <v>516</v>
      </c>
      <c r="G89" s="1" t="s">
        <v>517</v>
      </c>
      <c r="H89" s="1" t="s">
        <v>505</v>
      </c>
      <c r="I89" s="1" t="s">
        <v>78</v>
      </c>
      <c r="J89" s="1" t="s">
        <v>14</v>
      </c>
      <c r="K89" s="1" t="s">
        <v>204</v>
      </c>
      <c r="L89" s="1" t="s">
        <v>310</v>
      </c>
      <c r="M89" s="1" t="s">
        <v>191</v>
      </c>
      <c r="N89" s="28">
        <v>2</v>
      </c>
    </row>
    <row r="90" spans="1:14" x14ac:dyDescent="0.25">
      <c r="A90" s="29">
        <v>2021</v>
      </c>
      <c r="B90" s="29">
        <v>4</v>
      </c>
      <c r="C90">
        <v>64</v>
      </c>
      <c r="D90" s="1" t="s">
        <v>26</v>
      </c>
      <c r="E90" s="72">
        <v>7088017000191</v>
      </c>
      <c r="F90" s="1" t="s">
        <v>516</v>
      </c>
      <c r="G90" s="1" t="s">
        <v>517</v>
      </c>
      <c r="H90" s="1" t="s">
        <v>505</v>
      </c>
      <c r="I90" s="1" t="s">
        <v>78</v>
      </c>
      <c r="J90" s="1" t="s">
        <v>32</v>
      </c>
      <c r="K90" s="1" t="s">
        <v>215</v>
      </c>
      <c r="L90" s="1" t="s">
        <v>309</v>
      </c>
      <c r="M90" s="1" t="s">
        <v>196</v>
      </c>
      <c r="N90" s="28">
        <v>2</v>
      </c>
    </row>
    <row r="91" spans="1:14" x14ac:dyDescent="0.25">
      <c r="A91" s="29">
        <v>2021</v>
      </c>
      <c r="B91" s="29">
        <v>4</v>
      </c>
      <c r="C91">
        <v>64</v>
      </c>
      <c r="D91" s="1" t="s">
        <v>26</v>
      </c>
      <c r="E91" s="72">
        <v>7088017000191</v>
      </c>
      <c r="F91" s="1" t="s">
        <v>516</v>
      </c>
      <c r="G91" s="1" t="s">
        <v>517</v>
      </c>
      <c r="H91" s="1" t="s">
        <v>505</v>
      </c>
      <c r="I91" s="1" t="s">
        <v>78</v>
      </c>
      <c r="J91" s="1" t="s">
        <v>97</v>
      </c>
      <c r="K91" s="1" t="s">
        <v>242</v>
      </c>
      <c r="L91" s="1" t="s">
        <v>311</v>
      </c>
      <c r="M91" s="1" t="s">
        <v>198</v>
      </c>
      <c r="N91" s="28">
        <v>2</v>
      </c>
    </row>
    <row r="92" spans="1:14" x14ac:dyDescent="0.25">
      <c r="A92" s="29">
        <v>2021</v>
      </c>
      <c r="B92" s="29">
        <v>4</v>
      </c>
      <c r="C92">
        <v>64</v>
      </c>
      <c r="D92" s="1" t="s">
        <v>26</v>
      </c>
      <c r="E92" s="72">
        <v>8562523000133</v>
      </c>
      <c r="F92" s="1" t="s">
        <v>495</v>
      </c>
      <c r="G92" s="1" t="s">
        <v>496</v>
      </c>
      <c r="H92" s="1" t="s">
        <v>96</v>
      </c>
      <c r="I92" s="1" t="s">
        <v>78</v>
      </c>
      <c r="J92" s="1" t="s">
        <v>30</v>
      </c>
      <c r="K92" s="1" t="s">
        <v>203</v>
      </c>
      <c r="L92" s="1" t="s">
        <v>309</v>
      </c>
      <c r="M92" s="1" t="s">
        <v>196</v>
      </c>
      <c r="N92" s="28">
        <v>2</v>
      </c>
    </row>
    <row r="93" spans="1:14" x14ac:dyDescent="0.25">
      <c r="A93" s="29">
        <v>2021</v>
      </c>
      <c r="B93" s="29">
        <v>4</v>
      </c>
      <c r="C93">
        <v>64</v>
      </c>
      <c r="D93" s="1" t="s">
        <v>26</v>
      </c>
      <c r="E93" s="72">
        <v>8562523000133</v>
      </c>
      <c r="F93" s="1" t="s">
        <v>495</v>
      </c>
      <c r="G93" s="1" t="s">
        <v>496</v>
      </c>
      <c r="H93" s="1" t="s">
        <v>96</v>
      </c>
      <c r="I93" s="1" t="s">
        <v>78</v>
      </c>
      <c r="J93" s="1" t="s">
        <v>21</v>
      </c>
      <c r="K93" s="1" t="s">
        <v>214</v>
      </c>
      <c r="L93" s="1" t="s">
        <v>310</v>
      </c>
      <c r="M93" s="1" t="s">
        <v>191</v>
      </c>
      <c r="N93" s="28">
        <v>2</v>
      </c>
    </row>
    <row r="94" spans="1:14" x14ac:dyDescent="0.25">
      <c r="A94" s="29">
        <v>2021</v>
      </c>
      <c r="B94" s="29">
        <v>4</v>
      </c>
      <c r="C94">
        <v>64</v>
      </c>
      <c r="D94" s="1" t="s">
        <v>26</v>
      </c>
      <c r="E94" s="72">
        <v>8562523000133</v>
      </c>
      <c r="F94" s="1" t="s">
        <v>495</v>
      </c>
      <c r="G94" s="1" t="s">
        <v>496</v>
      </c>
      <c r="H94" s="1" t="s">
        <v>96</v>
      </c>
      <c r="I94" s="1" t="s">
        <v>78</v>
      </c>
      <c r="J94" s="1" t="s">
        <v>97</v>
      </c>
      <c r="K94" s="1" t="s">
        <v>242</v>
      </c>
      <c r="L94" s="1" t="s">
        <v>311</v>
      </c>
      <c r="M94" s="1" t="s">
        <v>198</v>
      </c>
      <c r="N94" s="28">
        <v>2</v>
      </c>
    </row>
    <row r="95" spans="1:14" x14ac:dyDescent="0.25">
      <c r="A95" s="29">
        <v>2021</v>
      </c>
      <c r="B95" s="29">
        <v>4</v>
      </c>
      <c r="C95">
        <v>64</v>
      </c>
      <c r="D95" s="1" t="s">
        <v>26</v>
      </c>
      <c r="E95" s="72">
        <v>29640612000120</v>
      </c>
      <c r="F95" s="1" t="s">
        <v>513</v>
      </c>
      <c r="G95" s="1" t="s">
        <v>514</v>
      </c>
      <c r="H95" s="1" t="s">
        <v>96</v>
      </c>
      <c r="I95" s="1" t="s">
        <v>78</v>
      </c>
      <c r="J95" s="1" t="s">
        <v>30</v>
      </c>
      <c r="K95" s="1" t="s">
        <v>203</v>
      </c>
      <c r="L95" s="1" t="s">
        <v>309</v>
      </c>
      <c r="M95" s="1" t="s">
        <v>196</v>
      </c>
      <c r="N95" s="28">
        <v>2</v>
      </c>
    </row>
    <row r="96" spans="1:14" x14ac:dyDescent="0.25">
      <c r="A96" s="29">
        <v>2021</v>
      </c>
      <c r="B96" s="29">
        <v>4</v>
      </c>
      <c r="C96">
        <v>64</v>
      </c>
      <c r="D96" s="1" t="s">
        <v>26</v>
      </c>
      <c r="E96" s="72">
        <v>29640612000120</v>
      </c>
      <c r="F96" s="1" t="s">
        <v>513</v>
      </c>
      <c r="G96" s="1" t="s">
        <v>514</v>
      </c>
      <c r="H96" s="1" t="s">
        <v>96</v>
      </c>
      <c r="I96" s="1" t="s">
        <v>78</v>
      </c>
      <c r="J96" s="1" t="s">
        <v>21</v>
      </c>
      <c r="K96" s="1" t="s">
        <v>214</v>
      </c>
      <c r="L96" s="1" t="s">
        <v>310</v>
      </c>
      <c r="M96" s="1" t="s">
        <v>191</v>
      </c>
      <c r="N96" s="28">
        <v>2</v>
      </c>
    </row>
    <row r="97" spans="1:14" x14ac:dyDescent="0.25">
      <c r="A97" s="29">
        <v>2021</v>
      </c>
      <c r="B97" s="29">
        <v>4</v>
      </c>
      <c r="C97">
        <v>64</v>
      </c>
      <c r="D97" s="1" t="s">
        <v>26</v>
      </c>
      <c r="E97" s="72">
        <v>29640612000120</v>
      </c>
      <c r="F97" s="1" t="s">
        <v>513</v>
      </c>
      <c r="G97" s="1" t="s">
        <v>514</v>
      </c>
      <c r="H97" s="1" t="s">
        <v>96</v>
      </c>
      <c r="I97" s="1" t="s">
        <v>78</v>
      </c>
      <c r="J97" s="1" t="s">
        <v>97</v>
      </c>
      <c r="K97" s="1" t="s">
        <v>242</v>
      </c>
      <c r="L97" s="1" t="s">
        <v>311</v>
      </c>
      <c r="M97" s="1" t="s">
        <v>198</v>
      </c>
      <c r="N97" s="28">
        <v>2</v>
      </c>
    </row>
    <row r="98" spans="1:14" x14ac:dyDescent="0.25">
      <c r="A98" s="29">
        <v>2021</v>
      </c>
      <c r="B98" s="29">
        <v>4</v>
      </c>
      <c r="C98">
        <v>64</v>
      </c>
      <c r="D98" s="1" t="s">
        <v>26</v>
      </c>
      <c r="E98" s="72">
        <v>31635857000101</v>
      </c>
      <c r="F98" s="1" t="s">
        <v>497</v>
      </c>
      <c r="G98" s="1" t="s">
        <v>95</v>
      </c>
      <c r="H98" s="1" t="s">
        <v>96</v>
      </c>
      <c r="I98" s="1" t="s">
        <v>78</v>
      </c>
      <c r="J98" s="1" t="s">
        <v>30</v>
      </c>
      <c r="K98" s="1" t="s">
        <v>203</v>
      </c>
      <c r="L98" s="1" t="s">
        <v>309</v>
      </c>
      <c r="M98" s="1" t="s">
        <v>196</v>
      </c>
      <c r="N98" s="28">
        <v>14</v>
      </c>
    </row>
    <row r="99" spans="1:14" x14ac:dyDescent="0.25">
      <c r="A99" s="29">
        <v>2021</v>
      </c>
      <c r="B99" s="29">
        <v>4</v>
      </c>
      <c r="C99">
        <v>64</v>
      </c>
      <c r="D99" s="1" t="s">
        <v>26</v>
      </c>
      <c r="E99" s="72">
        <v>31635857000101</v>
      </c>
      <c r="F99" s="1" t="s">
        <v>497</v>
      </c>
      <c r="G99" s="1" t="s">
        <v>95</v>
      </c>
      <c r="H99" s="1" t="s">
        <v>96</v>
      </c>
      <c r="I99" s="1" t="s">
        <v>78</v>
      </c>
      <c r="J99" s="1" t="s">
        <v>21</v>
      </c>
      <c r="K99" s="1" t="s">
        <v>214</v>
      </c>
      <c r="L99" s="1" t="s">
        <v>310</v>
      </c>
      <c r="M99" s="1" t="s">
        <v>191</v>
      </c>
      <c r="N99" s="28">
        <v>14</v>
      </c>
    </row>
    <row r="100" spans="1:14" x14ac:dyDescent="0.25">
      <c r="A100" s="29">
        <v>2021</v>
      </c>
      <c r="B100" s="29">
        <v>4</v>
      </c>
      <c r="C100">
        <v>64</v>
      </c>
      <c r="D100" s="1" t="s">
        <v>26</v>
      </c>
      <c r="E100" s="72">
        <v>31635857000101</v>
      </c>
      <c r="F100" s="1" t="s">
        <v>497</v>
      </c>
      <c r="G100" s="1" t="s">
        <v>95</v>
      </c>
      <c r="H100" s="1" t="s">
        <v>96</v>
      </c>
      <c r="I100" s="1" t="s">
        <v>78</v>
      </c>
      <c r="J100" s="1" t="s">
        <v>97</v>
      </c>
      <c r="K100" s="1" t="s">
        <v>242</v>
      </c>
      <c r="L100" s="1" t="s">
        <v>311</v>
      </c>
      <c r="M100" s="1" t="s">
        <v>198</v>
      </c>
      <c r="N100" s="28">
        <v>14</v>
      </c>
    </row>
    <row r="101" spans="1:14" x14ac:dyDescent="0.25">
      <c r="A101" s="29">
        <v>2021</v>
      </c>
      <c r="B101" s="29">
        <v>4</v>
      </c>
      <c r="C101">
        <v>64</v>
      </c>
      <c r="D101" s="1" t="s">
        <v>26</v>
      </c>
      <c r="E101" s="72">
        <v>29435005005198</v>
      </c>
      <c r="F101" s="1" t="s">
        <v>114</v>
      </c>
      <c r="G101" s="1" t="s">
        <v>95</v>
      </c>
      <c r="H101" s="1" t="s">
        <v>96</v>
      </c>
      <c r="I101" s="1" t="s">
        <v>78</v>
      </c>
      <c r="J101" s="1" t="s">
        <v>30</v>
      </c>
      <c r="K101" s="1" t="s">
        <v>203</v>
      </c>
      <c r="L101" s="1" t="s">
        <v>309</v>
      </c>
      <c r="M101" s="1" t="s">
        <v>196</v>
      </c>
      <c r="N101" s="28">
        <v>6</v>
      </c>
    </row>
    <row r="102" spans="1:14" x14ac:dyDescent="0.25">
      <c r="A102" s="29">
        <v>2021</v>
      </c>
      <c r="B102" s="29">
        <v>4</v>
      </c>
      <c r="C102">
        <v>64</v>
      </c>
      <c r="D102" s="1" t="s">
        <v>26</v>
      </c>
      <c r="E102" s="72">
        <v>29435005005198</v>
      </c>
      <c r="F102" s="1" t="s">
        <v>114</v>
      </c>
      <c r="G102" s="1" t="s">
        <v>95</v>
      </c>
      <c r="H102" s="1" t="s">
        <v>96</v>
      </c>
      <c r="I102" s="1" t="s">
        <v>78</v>
      </c>
      <c r="J102" s="1" t="s">
        <v>97</v>
      </c>
      <c r="K102" s="1" t="s">
        <v>242</v>
      </c>
      <c r="L102" s="1" t="s">
        <v>311</v>
      </c>
      <c r="M102" s="1" t="s">
        <v>198</v>
      </c>
      <c r="N102" s="28">
        <v>6</v>
      </c>
    </row>
    <row r="103" spans="1:14" x14ac:dyDescent="0.25">
      <c r="A103" s="29">
        <v>2021</v>
      </c>
      <c r="B103" s="29">
        <v>4</v>
      </c>
      <c r="C103">
        <v>64</v>
      </c>
      <c r="D103" s="1" t="s">
        <v>26</v>
      </c>
      <c r="E103" s="72">
        <v>29435005005198</v>
      </c>
      <c r="F103" s="1" t="s">
        <v>114</v>
      </c>
      <c r="G103" s="1" t="s">
        <v>95</v>
      </c>
      <c r="H103" s="1" t="s">
        <v>96</v>
      </c>
      <c r="I103" s="1" t="s">
        <v>78</v>
      </c>
      <c r="J103" s="1" t="s">
        <v>22</v>
      </c>
      <c r="K103" s="1" t="s">
        <v>250</v>
      </c>
      <c r="L103" s="1" t="s">
        <v>310</v>
      </c>
      <c r="M103" s="1" t="s">
        <v>191</v>
      </c>
      <c r="N103" s="28">
        <v>6</v>
      </c>
    </row>
    <row r="104" spans="1:14" x14ac:dyDescent="0.25">
      <c r="A104" s="29">
        <v>2021</v>
      </c>
      <c r="B104" s="29">
        <v>4</v>
      </c>
      <c r="C104">
        <v>64</v>
      </c>
      <c r="D104" s="1" t="s">
        <v>26</v>
      </c>
      <c r="E104" s="72">
        <v>31635857000454</v>
      </c>
      <c r="F104" s="1" t="s">
        <v>498</v>
      </c>
      <c r="G104" s="1" t="s">
        <v>95</v>
      </c>
      <c r="H104" s="1" t="s">
        <v>96</v>
      </c>
      <c r="I104" s="1" t="s">
        <v>78</v>
      </c>
      <c r="J104" s="1" t="s">
        <v>30</v>
      </c>
      <c r="K104" s="1" t="s">
        <v>203</v>
      </c>
      <c r="L104" s="1" t="s">
        <v>309</v>
      </c>
      <c r="M104" s="1" t="s">
        <v>196</v>
      </c>
      <c r="N104" s="28">
        <v>3</v>
      </c>
    </row>
    <row r="105" spans="1:14" x14ac:dyDescent="0.25">
      <c r="A105" s="29">
        <v>2021</v>
      </c>
      <c r="B105" s="29">
        <v>4</v>
      </c>
      <c r="C105">
        <v>64</v>
      </c>
      <c r="D105" s="1" t="s">
        <v>26</v>
      </c>
      <c r="E105" s="72">
        <v>31635857000454</v>
      </c>
      <c r="F105" s="1" t="s">
        <v>498</v>
      </c>
      <c r="G105" s="1" t="s">
        <v>95</v>
      </c>
      <c r="H105" s="1" t="s">
        <v>96</v>
      </c>
      <c r="I105" s="1" t="s">
        <v>78</v>
      </c>
      <c r="J105" s="1" t="s">
        <v>97</v>
      </c>
      <c r="K105" s="1" t="s">
        <v>242</v>
      </c>
      <c r="L105" s="1" t="s">
        <v>311</v>
      </c>
      <c r="M105" s="1" t="s">
        <v>198</v>
      </c>
      <c r="N105" s="28">
        <v>3</v>
      </c>
    </row>
    <row r="106" spans="1:14" x14ac:dyDescent="0.25">
      <c r="A106" s="29">
        <v>2021</v>
      </c>
      <c r="B106" s="29">
        <v>4</v>
      </c>
      <c r="C106">
        <v>64</v>
      </c>
      <c r="D106" s="1" t="s">
        <v>26</v>
      </c>
      <c r="E106" s="72">
        <v>31635857000454</v>
      </c>
      <c r="F106" s="1" t="s">
        <v>498</v>
      </c>
      <c r="G106" s="1" t="s">
        <v>95</v>
      </c>
      <c r="H106" s="1" t="s">
        <v>96</v>
      </c>
      <c r="I106" s="1" t="s">
        <v>78</v>
      </c>
      <c r="J106" s="1" t="s">
        <v>22</v>
      </c>
      <c r="K106" s="1" t="s">
        <v>250</v>
      </c>
      <c r="L106" s="1" t="s">
        <v>310</v>
      </c>
      <c r="M106" s="1" t="s">
        <v>191</v>
      </c>
      <c r="N106" s="28">
        <v>3</v>
      </c>
    </row>
    <row r="107" spans="1:14" x14ac:dyDescent="0.25">
      <c r="A107" s="29">
        <v>2021</v>
      </c>
      <c r="B107" s="29">
        <v>4</v>
      </c>
      <c r="C107">
        <v>64</v>
      </c>
      <c r="D107" s="1" t="s">
        <v>26</v>
      </c>
      <c r="E107" s="72">
        <v>9609235000230</v>
      </c>
      <c r="F107" s="1" t="s">
        <v>155</v>
      </c>
      <c r="G107" s="1" t="s">
        <v>95</v>
      </c>
      <c r="H107" s="1" t="s">
        <v>96</v>
      </c>
      <c r="I107" s="1" t="s">
        <v>151</v>
      </c>
      <c r="J107" s="1" t="s">
        <v>30</v>
      </c>
      <c r="K107" s="1" t="s">
        <v>203</v>
      </c>
      <c r="L107" s="1" t="s">
        <v>309</v>
      </c>
      <c r="M107" s="1" t="s">
        <v>196</v>
      </c>
      <c r="N107" s="28">
        <v>10</v>
      </c>
    </row>
    <row r="108" spans="1:14" x14ac:dyDescent="0.25">
      <c r="A108" s="29">
        <v>2021</v>
      </c>
      <c r="B108" s="29">
        <v>4</v>
      </c>
      <c r="C108">
        <v>64</v>
      </c>
      <c r="D108" s="1" t="s">
        <v>26</v>
      </c>
      <c r="E108" s="72">
        <v>9609235000230</v>
      </c>
      <c r="F108" s="1" t="s">
        <v>155</v>
      </c>
      <c r="G108" s="1" t="s">
        <v>95</v>
      </c>
      <c r="H108" s="1" t="s">
        <v>96</v>
      </c>
      <c r="I108" s="1" t="s">
        <v>151</v>
      </c>
      <c r="J108" s="1" t="s">
        <v>21</v>
      </c>
      <c r="K108" s="1" t="s">
        <v>214</v>
      </c>
      <c r="L108" s="1" t="s">
        <v>310</v>
      </c>
      <c r="M108" s="1" t="s">
        <v>191</v>
      </c>
      <c r="N108" s="28">
        <v>10</v>
      </c>
    </row>
    <row r="109" spans="1:14" x14ac:dyDescent="0.25">
      <c r="A109" s="29">
        <v>2021</v>
      </c>
      <c r="B109" s="29">
        <v>4</v>
      </c>
      <c r="C109">
        <v>64</v>
      </c>
      <c r="D109" s="1" t="s">
        <v>26</v>
      </c>
      <c r="E109" s="72">
        <v>9609235000230</v>
      </c>
      <c r="F109" s="1" t="s">
        <v>155</v>
      </c>
      <c r="G109" s="1" t="s">
        <v>95</v>
      </c>
      <c r="H109" s="1" t="s">
        <v>96</v>
      </c>
      <c r="I109" s="1" t="s">
        <v>151</v>
      </c>
      <c r="J109" s="1" t="s">
        <v>97</v>
      </c>
      <c r="K109" s="1" t="s">
        <v>242</v>
      </c>
      <c r="L109" s="1" t="s">
        <v>311</v>
      </c>
      <c r="M109" s="1" t="s">
        <v>198</v>
      </c>
      <c r="N109" s="28">
        <v>10</v>
      </c>
    </row>
    <row r="110" spans="1:14" x14ac:dyDescent="0.25">
      <c r="A110" s="29">
        <v>2021</v>
      </c>
      <c r="B110" s="29">
        <v>4</v>
      </c>
      <c r="C110">
        <v>64</v>
      </c>
      <c r="D110" s="1" t="s">
        <v>26</v>
      </c>
      <c r="E110" s="72">
        <v>6047087000996</v>
      </c>
      <c r="F110" s="1" t="s">
        <v>142</v>
      </c>
      <c r="G110" s="1" t="s">
        <v>95</v>
      </c>
      <c r="H110" s="1" t="s">
        <v>96</v>
      </c>
      <c r="I110" s="1" t="s">
        <v>78</v>
      </c>
      <c r="J110" s="1" t="s">
        <v>30</v>
      </c>
      <c r="K110" s="1" t="s">
        <v>203</v>
      </c>
      <c r="L110" s="1" t="s">
        <v>309</v>
      </c>
      <c r="M110" s="1" t="s">
        <v>196</v>
      </c>
      <c r="N110" s="28">
        <v>31</v>
      </c>
    </row>
    <row r="111" spans="1:14" x14ac:dyDescent="0.25">
      <c r="A111" s="29">
        <v>2021</v>
      </c>
      <c r="B111" s="29">
        <v>4</v>
      </c>
      <c r="C111">
        <v>64</v>
      </c>
      <c r="D111" s="1" t="s">
        <v>26</v>
      </c>
      <c r="E111" s="72">
        <v>6047087000996</v>
      </c>
      <c r="F111" s="1" t="s">
        <v>142</v>
      </c>
      <c r="G111" s="1" t="s">
        <v>95</v>
      </c>
      <c r="H111" s="1" t="s">
        <v>96</v>
      </c>
      <c r="I111" s="1" t="s">
        <v>78</v>
      </c>
      <c r="J111" s="1" t="s">
        <v>97</v>
      </c>
      <c r="K111" s="1" t="s">
        <v>242</v>
      </c>
      <c r="L111" s="1" t="s">
        <v>311</v>
      </c>
      <c r="M111" s="1" t="s">
        <v>198</v>
      </c>
      <c r="N111" s="28">
        <v>31</v>
      </c>
    </row>
    <row r="112" spans="1:14" x14ac:dyDescent="0.25">
      <c r="A112" s="29">
        <v>2021</v>
      </c>
      <c r="B112" s="29">
        <v>4</v>
      </c>
      <c r="C112">
        <v>64</v>
      </c>
      <c r="D112" s="1" t="s">
        <v>26</v>
      </c>
      <c r="E112" s="72">
        <v>6047087000996</v>
      </c>
      <c r="F112" s="1" t="s">
        <v>142</v>
      </c>
      <c r="G112" s="1" t="s">
        <v>95</v>
      </c>
      <c r="H112" s="1" t="s">
        <v>96</v>
      </c>
      <c r="I112" s="1" t="s">
        <v>78</v>
      </c>
      <c r="J112" s="1" t="s">
        <v>22</v>
      </c>
      <c r="K112" s="1" t="s">
        <v>250</v>
      </c>
      <c r="L112" s="1" t="s">
        <v>310</v>
      </c>
      <c r="M112" s="1" t="s">
        <v>191</v>
      </c>
      <c r="N112" s="28">
        <v>31</v>
      </c>
    </row>
    <row r="113" spans="1:14" x14ac:dyDescent="0.25">
      <c r="A113" s="29">
        <v>2021</v>
      </c>
      <c r="B113" s="29">
        <v>4</v>
      </c>
      <c r="C113">
        <v>64</v>
      </c>
      <c r="D113" s="1" t="s">
        <v>26</v>
      </c>
      <c r="E113" s="72">
        <v>6047087002697</v>
      </c>
      <c r="F113" s="1" t="s">
        <v>98</v>
      </c>
      <c r="G113" s="1" t="s">
        <v>95</v>
      </c>
      <c r="H113" s="1" t="s">
        <v>96</v>
      </c>
      <c r="I113" s="1" t="s">
        <v>78</v>
      </c>
      <c r="J113" s="1" t="s">
        <v>30</v>
      </c>
      <c r="K113" s="1" t="s">
        <v>203</v>
      </c>
      <c r="L113" s="1" t="s">
        <v>309</v>
      </c>
      <c r="M113" s="1" t="s">
        <v>196</v>
      </c>
      <c r="N113" s="28">
        <v>2</v>
      </c>
    </row>
    <row r="114" spans="1:14" x14ac:dyDescent="0.25">
      <c r="A114" s="29">
        <v>2021</v>
      </c>
      <c r="B114" s="29">
        <v>4</v>
      </c>
      <c r="C114">
        <v>64</v>
      </c>
      <c r="D114" s="1" t="s">
        <v>26</v>
      </c>
      <c r="E114" s="72">
        <v>6047087002697</v>
      </c>
      <c r="F114" s="1" t="s">
        <v>98</v>
      </c>
      <c r="G114" s="1" t="s">
        <v>95</v>
      </c>
      <c r="H114" s="1" t="s">
        <v>96</v>
      </c>
      <c r="I114" s="1" t="s">
        <v>78</v>
      </c>
      <c r="J114" s="1" t="s">
        <v>97</v>
      </c>
      <c r="K114" s="1" t="s">
        <v>242</v>
      </c>
      <c r="L114" s="1" t="s">
        <v>311</v>
      </c>
      <c r="M114" s="1" t="s">
        <v>198</v>
      </c>
      <c r="N114" s="28">
        <v>2</v>
      </c>
    </row>
    <row r="115" spans="1:14" x14ac:dyDescent="0.25">
      <c r="A115" s="29">
        <v>2021</v>
      </c>
      <c r="B115" s="29">
        <v>4</v>
      </c>
      <c r="C115">
        <v>64</v>
      </c>
      <c r="D115" s="1" t="s">
        <v>26</v>
      </c>
      <c r="E115" s="72">
        <v>6047087002697</v>
      </c>
      <c r="F115" s="1" t="s">
        <v>98</v>
      </c>
      <c r="G115" s="1" t="s">
        <v>95</v>
      </c>
      <c r="H115" s="1" t="s">
        <v>96</v>
      </c>
      <c r="I115" s="1" t="s">
        <v>78</v>
      </c>
      <c r="J115" s="1" t="s">
        <v>22</v>
      </c>
      <c r="K115" s="1" t="s">
        <v>250</v>
      </c>
      <c r="L115" s="1" t="s">
        <v>310</v>
      </c>
      <c r="M115" s="1" t="s">
        <v>191</v>
      </c>
      <c r="N115" s="28">
        <v>2</v>
      </c>
    </row>
    <row r="116" spans="1:14" x14ac:dyDescent="0.25">
      <c r="A116" s="29">
        <v>2021</v>
      </c>
      <c r="B116" s="29">
        <v>4</v>
      </c>
      <c r="C116">
        <v>64</v>
      </c>
      <c r="D116" s="1" t="s">
        <v>26</v>
      </c>
      <c r="E116" s="72">
        <v>34058123000103</v>
      </c>
      <c r="F116" s="1" t="s">
        <v>426</v>
      </c>
      <c r="G116" s="1" t="s">
        <v>95</v>
      </c>
      <c r="H116" s="1" t="s">
        <v>96</v>
      </c>
      <c r="I116" s="1" t="s">
        <v>78</v>
      </c>
      <c r="J116" s="1" t="s">
        <v>30</v>
      </c>
      <c r="K116" s="1" t="s">
        <v>203</v>
      </c>
      <c r="L116" s="1" t="s">
        <v>309</v>
      </c>
      <c r="M116" s="1" t="s">
        <v>196</v>
      </c>
      <c r="N116" s="28">
        <v>8</v>
      </c>
    </row>
    <row r="117" spans="1:14" x14ac:dyDescent="0.25">
      <c r="A117" s="29">
        <v>2021</v>
      </c>
      <c r="B117" s="29">
        <v>4</v>
      </c>
      <c r="C117">
        <v>64</v>
      </c>
      <c r="D117" s="1" t="s">
        <v>26</v>
      </c>
      <c r="E117" s="72">
        <v>34058123000103</v>
      </c>
      <c r="F117" s="1" t="s">
        <v>426</v>
      </c>
      <c r="G117" s="1" t="s">
        <v>95</v>
      </c>
      <c r="H117" s="1" t="s">
        <v>96</v>
      </c>
      <c r="I117" s="1" t="s">
        <v>78</v>
      </c>
      <c r="J117" s="1" t="s">
        <v>97</v>
      </c>
      <c r="K117" s="1" t="s">
        <v>242</v>
      </c>
      <c r="L117" s="1" t="s">
        <v>311</v>
      </c>
      <c r="M117" s="1" t="s">
        <v>198</v>
      </c>
      <c r="N117" s="28">
        <v>8</v>
      </c>
    </row>
    <row r="118" spans="1:14" x14ac:dyDescent="0.25">
      <c r="A118" s="29">
        <v>2021</v>
      </c>
      <c r="B118" s="29">
        <v>4</v>
      </c>
      <c r="C118">
        <v>64</v>
      </c>
      <c r="D118" s="1" t="s">
        <v>26</v>
      </c>
      <c r="E118" s="72">
        <v>34058123000103</v>
      </c>
      <c r="F118" s="1" t="s">
        <v>426</v>
      </c>
      <c r="G118" s="1" t="s">
        <v>95</v>
      </c>
      <c r="H118" s="1" t="s">
        <v>96</v>
      </c>
      <c r="I118" s="1" t="s">
        <v>78</v>
      </c>
      <c r="J118" s="1" t="s">
        <v>22</v>
      </c>
      <c r="K118" s="1" t="s">
        <v>250</v>
      </c>
      <c r="L118" s="1" t="s">
        <v>310</v>
      </c>
      <c r="M118" s="1" t="s">
        <v>191</v>
      </c>
      <c r="N118" s="28">
        <v>8</v>
      </c>
    </row>
    <row r="119" spans="1:14" x14ac:dyDescent="0.25">
      <c r="A119" s="29">
        <v>2021</v>
      </c>
      <c r="B119" s="29">
        <v>4</v>
      </c>
      <c r="C119">
        <v>64</v>
      </c>
      <c r="D119" s="1" t="s">
        <v>26</v>
      </c>
      <c r="E119" s="72">
        <v>394502014870</v>
      </c>
      <c r="F119" s="1" t="s">
        <v>427</v>
      </c>
      <c r="G119" s="1" t="s">
        <v>95</v>
      </c>
      <c r="H119" s="1" t="s">
        <v>96</v>
      </c>
      <c r="I119" s="1" t="s">
        <v>151</v>
      </c>
      <c r="J119" s="1" t="s">
        <v>30</v>
      </c>
      <c r="K119" s="1" t="s">
        <v>203</v>
      </c>
      <c r="L119" s="1" t="s">
        <v>309</v>
      </c>
      <c r="M119" s="1" t="s">
        <v>196</v>
      </c>
      <c r="N119" s="28">
        <v>30</v>
      </c>
    </row>
    <row r="120" spans="1:14" x14ac:dyDescent="0.25">
      <c r="A120" s="29">
        <v>2021</v>
      </c>
      <c r="B120" s="29">
        <v>4</v>
      </c>
      <c r="C120">
        <v>64</v>
      </c>
      <c r="D120" s="1" t="s">
        <v>26</v>
      </c>
      <c r="E120" s="72">
        <v>394502014870</v>
      </c>
      <c r="F120" s="1" t="s">
        <v>427</v>
      </c>
      <c r="G120" s="1" t="s">
        <v>95</v>
      </c>
      <c r="H120" s="1" t="s">
        <v>96</v>
      </c>
      <c r="I120" s="1" t="s">
        <v>151</v>
      </c>
      <c r="J120" s="1" t="s">
        <v>21</v>
      </c>
      <c r="K120" s="1" t="s">
        <v>214</v>
      </c>
      <c r="L120" s="1" t="s">
        <v>310</v>
      </c>
      <c r="M120" s="1" t="s">
        <v>191</v>
      </c>
      <c r="N120" s="28">
        <v>30</v>
      </c>
    </row>
    <row r="121" spans="1:14" x14ac:dyDescent="0.25">
      <c r="A121" s="29">
        <v>2021</v>
      </c>
      <c r="B121" s="29">
        <v>4</v>
      </c>
      <c r="C121">
        <v>64</v>
      </c>
      <c r="D121" s="1" t="s">
        <v>26</v>
      </c>
      <c r="E121" s="72">
        <v>394502014870</v>
      </c>
      <c r="F121" s="1" t="s">
        <v>427</v>
      </c>
      <c r="G121" s="1" t="s">
        <v>95</v>
      </c>
      <c r="H121" s="1" t="s">
        <v>96</v>
      </c>
      <c r="I121" s="1" t="s">
        <v>151</v>
      </c>
      <c r="J121" s="1" t="s">
        <v>97</v>
      </c>
      <c r="K121" s="1" t="s">
        <v>242</v>
      </c>
      <c r="L121" s="1" t="s">
        <v>311</v>
      </c>
      <c r="M121" s="1" t="s">
        <v>198</v>
      </c>
      <c r="N121" s="28">
        <v>30</v>
      </c>
    </row>
    <row r="122" spans="1:14" x14ac:dyDescent="0.25">
      <c r="A122" s="29">
        <v>2021</v>
      </c>
      <c r="B122" s="29">
        <v>4</v>
      </c>
      <c r="C122">
        <v>64</v>
      </c>
      <c r="D122" s="1" t="s">
        <v>26</v>
      </c>
      <c r="E122" s="72">
        <v>9578217000158</v>
      </c>
      <c r="F122" s="1" t="s">
        <v>499</v>
      </c>
      <c r="G122" s="1" t="s">
        <v>95</v>
      </c>
      <c r="H122" s="1" t="s">
        <v>96</v>
      </c>
      <c r="I122" s="1" t="s">
        <v>78</v>
      </c>
      <c r="J122" s="1" t="s">
        <v>30</v>
      </c>
      <c r="K122" s="1" t="s">
        <v>203</v>
      </c>
      <c r="L122" s="1" t="s">
        <v>309</v>
      </c>
      <c r="M122" s="1" t="s">
        <v>196</v>
      </c>
      <c r="N122" s="28">
        <v>7</v>
      </c>
    </row>
    <row r="123" spans="1:14" x14ac:dyDescent="0.25">
      <c r="A123" s="29">
        <v>2021</v>
      </c>
      <c r="B123" s="29">
        <v>4</v>
      </c>
      <c r="C123">
        <v>64</v>
      </c>
      <c r="D123" s="1" t="s">
        <v>26</v>
      </c>
      <c r="E123" s="72">
        <v>9578217000158</v>
      </c>
      <c r="F123" s="1" t="s">
        <v>499</v>
      </c>
      <c r="G123" s="1" t="s">
        <v>95</v>
      </c>
      <c r="H123" s="1" t="s">
        <v>96</v>
      </c>
      <c r="I123" s="1" t="s">
        <v>78</v>
      </c>
      <c r="J123" s="1" t="s">
        <v>97</v>
      </c>
      <c r="K123" s="1" t="s">
        <v>242</v>
      </c>
      <c r="L123" s="1" t="s">
        <v>311</v>
      </c>
      <c r="M123" s="1" t="s">
        <v>198</v>
      </c>
      <c r="N123" s="28">
        <v>7</v>
      </c>
    </row>
    <row r="124" spans="1:14" x14ac:dyDescent="0.25">
      <c r="A124" s="29">
        <v>2021</v>
      </c>
      <c r="B124" s="29">
        <v>4</v>
      </c>
      <c r="C124">
        <v>64</v>
      </c>
      <c r="D124" s="1" t="s">
        <v>26</v>
      </c>
      <c r="E124" s="72">
        <v>9578217000158</v>
      </c>
      <c r="F124" s="1" t="s">
        <v>499</v>
      </c>
      <c r="G124" s="1" t="s">
        <v>95</v>
      </c>
      <c r="H124" s="1" t="s">
        <v>96</v>
      </c>
      <c r="I124" s="1" t="s">
        <v>78</v>
      </c>
      <c r="J124" s="1" t="s">
        <v>22</v>
      </c>
      <c r="K124" s="1" t="s">
        <v>250</v>
      </c>
      <c r="L124" s="1" t="s">
        <v>310</v>
      </c>
      <c r="M124" s="1" t="s">
        <v>191</v>
      </c>
      <c r="N124" s="28">
        <v>7</v>
      </c>
    </row>
    <row r="125" spans="1:14" x14ac:dyDescent="0.25">
      <c r="A125" s="29">
        <v>2021</v>
      </c>
      <c r="B125" s="29">
        <v>4</v>
      </c>
      <c r="C125">
        <v>64</v>
      </c>
      <c r="D125" s="1" t="s">
        <v>26</v>
      </c>
      <c r="E125" s="72">
        <v>6047087003316</v>
      </c>
      <c r="F125" s="1" t="s">
        <v>500</v>
      </c>
      <c r="G125" s="1" t="s">
        <v>95</v>
      </c>
      <c r="H125" s="1" t="s">
        <v>96</v>
      </c>
      <c r="I125" s="1" t="s">
        <v>78</v>
      </c>
      <c r="J125" s="1" t="s">
        <v>30</v>
      </c>
      <c r="K125" s="1" t="s">
        <v>203</v>
      </c>
      <c r="L125" s="1" t="s">
        <v>309</v>
      </c>
      <c r="M125" s="1" t="s">
        <v>196</v>
      </c>
      <c r="N125" s="28">
        <v>2</v>
      </c>
    </row>
    <row r="126" spans="1:14" x14ac:dyDescent="0.25">
      <c r="A126" s="29">
        <v>2021</v>
      </c>
      <c r="B126" s="29">
        <v>4</v>
      </c>
      <c r="C126">
        <v>64</v>
      </c>
      <c r="D126" s="1" t="s">
        <v>26</v>
      </c>
      <c r="E126" s="72">
        <v>6047087003316</v>
      </c>
      <c r="F126" s="1" t="s">
        <v>500</v>
      </c>
      <c r="G126" s="1" t="s">
        <v>95</v>
      </c>
      <c r="H126" s="1" t="s">
        <v>96</v>
      </c>
      <c r="I126" s="1" t="s">
        <v>78</v>
      </c>
      <c r="J126" s="1" t="s">
        <v>97</v>
      </c>
      <c r="K126" s="1" t="s">
        <v>242</v>
      </c>
      <c r="L126" s="1" t="s">
        <v>311</v>
      </c>
      <c r="M126" s="1" t="s">
        <v>198</v>
      </c>
      <c r="N126" s="28">
        <v>2</v>
      </c>
    </row>
    <row r="127" spans="1:14" x14ac:dyDescent="0.25">
      <c r="A127" s="29">
        <v>2021</v>
      </c>
      <c r="B127" s="29">
        <v>4</v>
      </c>
      <c r="C127">
        <v>64</v>
      </c>
      <c r="D127" s="1" t="s">
        <v>26</v>
      </c>
      <c r="E127" s="72">
        <v>6047087003316</v>
      </c>
      <c r="F127" s="1" t="s">
        <v>500</v>
      </c>
      <c r="G127" s="1" t="s">
        <v>95</v>
      </c>
      <c r="H127" s="1" t="s">
        <v>96</v>
      </c>
      <c r="I127" s="1" t="s">
        <v>78</v>
      </c>
      <c r="J127" s="1" t="s">
        <v>22</v>
      </c>
      <c r="K127" s="1" t="s">
        <v>250</v>
      </c>
      <c r="L127" s="1" t="s">
        <v>310</v>
      </c>
      <c r="M127" s="1" t="s">
        <v>191</v>
      </c>
      <c r="N127" s="28">
        <v>2</v>
      </c>
    </row>
    <row r="128" spans="1:14" x14ac:dyDescent="0.25">
      <c r="A128" s="29">
        <v>2021</v>
      </c>
      <c r="B128" s="29">
        <v>4</v>
      </c>
      <c r="C128">
        <v>64</v>
      </c>
      <c r="D128" s="1" t="s">
        <v>26</v>
      </c>
      <c r="E128" s="72">
        <v>6047087001020</v>
      </c>
      <c r="F128" s="1" t="s">
        <v>94</v>
      </c>
      <c r="G128" s="1" t="s">
        <v>95</v>
      </c>
      <c r="H128" s="1" t="s">
        <v>96</v>
      </c>
      <c r="I128" s="1" t="s">
        <v>78</v>
      </c>
      <c r="J128" s="1" t="s">
        <v>30</v>
      </c>
      <c r="K128" s="1" t="s">
        <v>203</v>
      </c>
      <c r="L128" s="1" t="s">
        <v>309</v>
      </c>
      <c r="M128" s="1" t="s">
        <v>196</v>
      </c>
      <c r="N128" s="28">
        <v>33</v>
      </c>
    </row>
    <row r="129" spans="1:14" x14ac:dyDescent="0.25">
      <c r="A129" s="29">
        <v>2021</v>
      </c>
      <c r="B129" s="29">
        <v>4</v>
      </c>
      <c r="C129">
        <v>64</v>
      </c>
      <c r="D129" s="1" t="s">
        <v>26</v>
      </c>
      <c r="E129" s="72">
        <v>6047087001020</v>
      </c>
      <c r="F129" s="1" t="s">
        <v>94</v>
      </c>
      <c r="G129" s="1" t="s">
        <v>95</v>
      </c>
      <c r="H129" s="1" t="s">
        <v>96</v>
      </c>
      <c r="I129" s="1" t="s">
        <v>78</v>
      </c>
      <c r="J129" s="1" t="s">
        <v>97</v>
      </c>
      <c r="K129" s="1" t="s">
        <v>242</v>
      </c>
      <c r="L129" s="1" t="s">
        <v>311</v>
      </c>
      <c r="M129" s="1" t="s">
        <v>198</v>
      </c>
      <c r="N129" s="28">
        <v>33</v>
      </c>
    </row>
    <row r="130" spans="1:14" x14ac:dyDescent="0.25">
      <c r="A130" s="29">
        <v>2021</v>
      </c>
      <c r="B130" s="29">
        <v>4</v>
      </c>
      <c r="C130">
        <v>64</v>
      </c>
      <c r="D130" s="1" t="s">
        <v>26</v>
      </c>
      <c r="E130" s="72">
        <v>6047087001020</v>
      </c>
      <c r="F130" s="1" t="s">
        <v>94</v>
      </c>
      <c r="G130" s="1" t="s">
        <v>95</v>
      </c>
      <c r="H130" s="1" t="s">
        <v>96</v>
      </c>
      <c r="I130" s="1" t="s">
        <v>78</v>
      </c>
      <c r="J130" s="1" t="s">
        <v>22</v>
      </c>
      <c r="K130" s="1" t="s">
        <v>250</v>
      </c>
      <c r="L130" s="1" t="s">
        <v>310</v>
      </c>
      <c r="M130" s="1" t="s">
        <v>191</v>
      </c>
      <c r="N130" s="28">
        <v>33</v>
      </c>
    </row>
    <row r="131" spans="1:14" x14ac:dyDescent="0.25">
      <c r="A131" s="29">
        <v>2021</v>
      </c>
      <c r="B131" s="29">
        <v>4</v>
      </c>
      <c r="C131">
        <v>64</v>
      </c>
      <c r="D131" s="1" t="s">
        <v>26</v>
      </c>
      <c r="E131" s="72">
        <v>60884855001630</v>
      </c>
      <c r="F131" s="1" t="s">
        <v>128</v>
      </c>
      <c r="G131" s="1" t="s">
        <v>95</v>
      </c>
      <c r="H131" s="1" t="s">
        <v>96</v>
      </c>
      <c r="I131" s="1" t="s">
        <v>78</v>
      </c>
      <c r="J131" s="1" t="s">
        <v>30</v>
      </c>
      <c r="K131" s="1" t="s">
        <v>203</v>
      </c>
      <c r="L131" s="1" t="s">
        <v>309</v>
      </c>
      <c r="M131" s="1" t="s">
        <v>196</v>
      </c>
      <c r="N131" s="28">
        <v>50</v>
      </c>
    </row>
    <row r="132" spans="1:14" x14ac:dyDescent="0.25">
      <c r="A132" s="29">
        <v>2021</v>
      </c>
      <c r="B132" s="29">
        <v>4</v>
      </c>
      <c r="C132">
        <v>64</v>
      </c>
      <c r="D132" s="1" t="s">
        <v>26</v>
      </c>
      <c r="E132" s="72">
        <v>60884855001630</v>
      </c>
      <c r="F132" s="1" t="s">
        <v>128</v>
      </c>
      <c r="G132" s="1" t="s">
        <v>95</v>
      </c>
      <c r="H132" s="1" t="s">
        <v>96</v>
      </c>
      <c r="I132" s="1" t="s">
        <v>78</v>
      </c>
      <c r="J132" s="1" t="s">
        <v>21</v>
      </c>
      <c r="K132" s="1" t="s">
        <v>214</v>
      </c>
      <c r="L132" s="1" t="s">
        <v>310</v>
      </c>
      <c r="M132" s="1" t="s">
        <v>191</v>
      </c>
      <c r="N132" s="28">
        <v>50</v>
      </c>
    </row>
    <row r="133" spans="1:14" x14ac:dyDescent="0.25">
      <c r="A133" s="29">
        <v>2021</v>
      </c>
      <c r="B133" s="29">
        <v>4</v>
      </c>
      <c r="C133">
        <v>64</v>
      </c>
      <c r="D133" s="1" t="s">
        <v>26</v>
      </c>
      <c r="E133" s="72">
        <v>60884855001630</v>
      </c>
      <c r="F133" s="1" t="s">
        <v>128</v>
      </c>
      <c r="G133" s="1" t="s">
        <v>95</v>
      </c>
      <c r="H133" s="1" t="s">
        <v>96</v>
      </c>
      <c r="I133" s="1" t="s">
        <v>78</v>
      </c>
      <c r="J133" s="1" t="s">
        <v>97</v>
      </c>
      <c r="K133" s="1" t="s">
        <v>242</v>
      </c>
      <c r="L133" s="1" t="s">
        <v>311</v>
      </c>
      <c r="M133" s="1" t="s">
        <v>198</v>
      </c>
      <c r="N133" s="28">
        <v>50</v>
      </c>
    </row>
    <row r="134" spans="1:14" x14ac:dyDescent="0.25">
      <c r="A134" s="29">
        <v>2021</v>
      </c>
      <c r="B134" s="29">
        <v>4</v>
      </c>
      <c r="C134">
        <v>64</v>
      </c>
      <c r="D134" s="1" t="s">
        <v>26</v>
      </c>
      <c r="E134" s="72">
        <v>394544017150</v>
      </c>
      <c r="F134" s="1" t="s">
        <v>154</v>
      </c>
      <c r="G134" s="1" t="s">
        <v>95</v>
      </c>
      <c r="H134" s="1" t="s">
        <v>96</v>
      </c>
      <c r="I134" s="1" t="s">
        <v>151</v>
      </c>
      <c r="J134" s="1" t="s">
        <v>30</v>
      </c>
      <c r="K134" s="1" t="s">
        <v>203</v>
      </c>
      <c r="L134" s="1" t="s">
        <v>309</v>
      </c>
      <c r="M134" s="1" t="s">
        <v>196</v>
      </c>
      <c r="N134" s="28">
        <v>20</v>
      </c>
    </row>
    <row r="135" spans="1:14" x14ac:dyDescent="0.25">
      <c r="A135" s="29">
        <v>2021</v>
      </c>
      <c r="B135" s="29">
        <v>4</v>
      </c>
      <c r="C135">
        <v>64</v>
      </c>
      <c r="D135" s="1" t="s">
        <v>26</v>
      </c>
      <c r="E135" s="72">
        <v>394544017150</v>
      </c>
      <c r="F135" s="1" t="s">
        <v>154</v>
      </c>
      <c r="G135" s="1" t="s">
        <v>95</v>
      </c>
      <c r="H135" s="1" t="s">
        <v>96</v>
      </c>
      <c r="I135" s="1" t="s">
        <v>151</v>
      </c>
      <c r="J135" s="1" t="s">
        <v>21</v>
      </c>
      <c r="K135" s="1" t="s">
        <v>214</v>
      </c>
      <c r="L135" s="1" t="s">
        <v>310</v>
      </c>
      <c r="M135" s="1" t="s">
        <v>191</v>
      </c>
      <c r="N135" s="28">
        <v>20</v>
      </c>
    </row>
    <row r="136" spans="1:14" x14ac:dyDescent="0.25">
      <c r="A136" s="29">
        <v>2021</v>
      </c>
      <c r="B136" s="29">
        <v>4</v>
      </c>
      <c r="C136">
        <v>64</v>
      </c>
      <c r="D136" s="1" t="s">
        <v>26</v>
      </c>
      <c r="E136" s="72">
        <v>394544017150</v>
      </c>
      <c r="F136" s="1" t="s">
        <v>154</v>
      </c>
      <c r="G136" s="1" t="s">
        <v>95</v>
      </c>
      <c r="H136" s="1" t="s">
        <v>96</v>
      </c>
      <c r="I136" s="1" t="s">
        <v>151</v>
      </c>
      <c r="J136" s="1" t="s">
        <v>97</v>
      </c>
      <c r="K136" s="1" t="s">
        <v>242</v>
      </c>
      <c r="L136" s="1" t="s">
        <v>311</v>
      </c>
      <c r="M136" s="1" t="s">
        <v>198</v>
      </c>
      <c r="N136" s="28">
        <v>20</v>
      </c>
    </row>
    <row r="137" spans="1:14" x14ac:dyDescent="0.25">
      <c r="A137" s="29">
        <v>2021</v>
      </c>
      <c r="B137" s="29">
        <v>4</v>
      </c>
      <c r="C137">
        <v>64</v>
      </c>
      <c r="D137" s="1" t="s">
        <v>26</v>
      </c>
      <c r="E137" s="72">
        <v>33419482000259</v>
      </c>
      <c r="F137" s="1" t="s">
        <v>119</v>
      </c>
      <c r="G137" s="1" t="s">
        <v>95</v>
      </c>
      <c r="H137" s="1" t="s">
        <v>96</v>
      </c>
      <c r="I137" s="1" t="s">
        <v>78</v>
      </c>
      <c r="J137" s="1" t="s">
        <v>30</v>
      </c>
      <c r="K137" s="1" t="s">
        <v>203</v>
      </c>
      <c r="L137" s="1" t="s">
        <v>309</v>
      </c>
      <c r="M137" s="1" t="s">
        <v>196</v>
      </c>
      <c r="N137" s="28">
        <v>2</v>
      </c>
    </row>
    <row r="138" spans="1:14" x14ac:dyDescent="0.25">
      <c r="A138" s="29">
        <v>2021</v>
      </c>
      <c r="B138" s="29">
        <v>4</v>
      </c>
      <c r="C138">
        <v>64</v>
      </c>
      <c r="D138" s="1" t="s">
        <v>26</v>
      </c>
      <c r="E138" s="72">
        <v>33419482000259</v>
      </c>
      <c r="F138" s="1" t="s">
        <v>119</v>
      </c>
      <c r="G138" s="1" t="s">
        <v>95</v>
      </c>
      <c r="H138" s="1" t="s">
        <v>96</v>
      </c>
      <c r="I138" s="1" t="s">
        <v>78</v>
      </c>
      <c r="J138" s="1" t="s">
        <v>97</v>
      </c>
      <c r="K138" s="1" t="s">
        <v>242</v>
      </c>
      <c r="L138" s="1" t="s">
        <v>311</v>
      </c>
      <c r="M138" s="1" t="s">
        <v>198</v>
      </c>
      <c r="N138" s="28">
        <v>2</v>
      </c>
    </row>
    <row r="139" spans="1:14" x14ac:dyDescent="0.25">
      <c r="A139" s="29">
        <v>2021</v>
      </c>
      <c r="B139" s="29">
        <v>4</v>
      </c>
      <c r="C139">
        <v>64</v>
      </c>
      <c r="D139" s="1" t="s">
        <v>26</v>
      </c>
      <c r="E139" s="72">
        <v>33419482000259</v>
      </c>
      <c r="F139" s="1" t="s">
        <v>119</v>
      </c>
      <c r="G139" s="1" t="s">
        <v>95</v>
      </c>
      <c r="H139" s="1" t="s">
        <v>96</v>
      </c>
      <c r="I139" s="1" t="s">
        <v>78</v>
      </c>
      <c r="J139" s="1" t="s">
        <v>22</v>
      </c>
      <c r="K139" s="1" t="s">
        <v>250</v>
      </c>
      <c r="L139" s="1" t="s">
        <v>310</v>
      </c>
      <c r="M139" s="1" t="s">
        <v>191</v>
      </c>
      <c r="N139" s="28">
        <v>2</v>
      </c>
    </row>
    <row r="140" spans="1:14" x14ac:dyDescent="0.25">
      <c r="A140" s="29">
        <v>2021</v>
      </c>
      <c r="B140" s="29">
        <v>4</v>
      </c>
      <c r="C140">
        <v>64</v>
      </c>
      <c r="D140" s="1" t="s">
        <v>26</v>
      </c>
      <c r="E140" s="72">
        <v>9219138000584</v>
      </c>
      <c r="F140" s="1" t="s">
        <v>100</v>
      </c>
      <c r="G140" s="1" t="s">
        <v>95</v>
      </c>
      <c r="H140" s="1" t="s">
        <v>96</v>
      </c>
      <c r="I140" s="1" t="s">
        <v>78</v>
      </c>
      <c r="J140" s="1" t="s">
        <v>30</v>
      </c>
      <c r="K140" s="1" t="s">
        <v>203</v>
      </c>
      <c r="L140" s="1" t="s">
        <v>309</v>
      </c>
      <c r="M140" s="1" t="s">
        <v>196</v>
      </c>
      <c r="N140" s="28">
        <v>11</v>
      </c>
    </row>
    <row r="141" spans="1:14" x14ac:dyDescent="0.25">
      <c r="A141" s="29">
        <v>2021</v>
      </c>
      <c r="B141" s="29">
        <v>4</v>
      </c>
      <c r="C141">
        <v>64</v>
      </c>
      <c r="D141" s="1" t="s">
        <v>26</v>
      </c>
      <c r="E141" s="72">
        <v>9219138000584</v>
      </c>
      <c r="F141" s="1" t="s">
        <v>100</v>
      </c>
      <c r="G141" s="1" t="s">
        <v>95</v>
      </c>
      <c r="H141" s="1" t="s">
        <v>96</v>
      </c>
      <c r="I141" s="1" t="s">
        <v>78</v>
      </c>
      <c r="J141" s="1" t="s">
        <v>21</v>
      </c>
      <c r="K141" s="1" t="s">
        <v>214</v>
      </c>
      <c r="L141" s="1" t="s">
        <v>310</v>
      </c>
      <c r="M141" s="1" t="s">
        <v>191</v>
      </c>
      <c r="N141" s="28">
        <v>11</v>
      </c>
    </row>
    <row r="142" spans="1:14" x14ac:dyDescent="0.25">
      <c r="A142" s="29">
        <v>2021</v>
      </c>
      <c r="B142" s="29">
        <v>4</v>
      </c>
      <c r="C142">
        <v>64</v>
      </c>
      <c r="D142" s="1" t="s">
        <v>26</v>
      </c>
      <c r="E142" s="72">
        <v>9219138000584</v>
      </c>
      <c r="F142" s="1" t="s">
        <v>100</v>
      </c>
      <c r="G142" s="1" t="s">
        <v>95</v>
      </c>
      <c r="H142" s="1" t="s">
        <v>96</v>
      </c>
      <c r="I142" s="1" t="s">
        <v>78</v>
      </c>
      <c r="J142" s="1" t="s">
        <v>97</v>
      </c>
      <c r="K142" s="1" t="s">
        <v>242</v>
      </c>
      <c r="L142" s="1" t="s">
        <v>311</v>
      </c>
      <c r="M142" s="1" t="s">
        <v>198</v>
      </c>
      <c r="N142" s="28">
        <v>11</v>
      </c>
    </row>
    <row r="143" spans="1:14" x14ac:dyDescent="0.25">
      <c r="A143" s="29">
        <v>2021</v>
      </c>
      <c r="B143" s="29">
        <v>4</v>
      </c>
      <c r="C143">
        <v>64</v>
      </c>
      <c r="D143" s="1" t="s">
        <v>26</v>
      </c>
      <c r="E143" s="72">
        <v>31671480000146</v>
      </c>
      <c r="F143" s="1" t="s">
        <v>391</v>
      </c>
      <c r="G143" s="1" t="s">
        <v>392</v>
      </c>
      <c r="H143" s="1" t="s">
        <v>96</v>
      </c>
      <c r="I143" s="1" t="s">
        <v>78</v>
      </c>
      <c r="J143" s="1" t="s">
        <v>30</v>
      </c>
      <c r="K143" s="1" t="s">
        <v>203</v>
      </c>
      <c r="L143" s="1" t="s">
        <v>309</v>
      </c>
      <c r="M143" s="1" t="s">
        <v>196</v>
      </c>
      <c r="N143" s="28">
        <v>9</v>
      </c>
    </row>
    <row r="144" spans="1:14" x14ac:dyDescent="0.25">
      <c r="A144" s="29">
        <v>2021</v>
      </c>
      <c r="B144" s="29">
        <v>4</v>
      </c>
      <c r="C144">
        <v>64</v>
      </c>
      <c r="D144" s="1" t="s">
        <v>26</v>
      </c>
      <c r="E144" s="72">
        <v>31671480000146</v>
      </c>
      <c r="F144" s="1" t="s">
        <v>391</v>
      </c>
      <c r="G144" s="1" t="s">
        <v>392</v>
      </c>
      <c r="H144" s="1" t="s">
        <v>96</v>
      </c>
      <c r="I144" s="1" t="s">
        <v>78</v>
      </c>
      <c r="J144" s="1" t="s">
        <v>97</v>
      </c>
      <c r="K144" s="1" t="s">
        <v>242</v>
      </c>
      <c r="L144" s="1" t="s">
        <v>311</v>
      </c>
      <c r="M144" s="1" t="s">
        <v>198</v>
      </c>
      <c r="N144" s="28">
        <v>9</v>
      </c>
    </row>
    <row r="145" spans="1:14" x14ac:dyDescent="0.25">
      <c r="A145" s="29">
        <v>2021</v>
      </c>
      <c r="B145" s="29">
        <v>4</v>
      </c>
      <c r="C145">
        <v>64</v>
      </c>
      <c r="D145" s="1" t="s">
        <v>26</v>
      </c>
      <c r="E145" s="72">
        <v>31671480000146</v>
      </c>
      <c r="F145" s="1" t="s">
        <v>391</v>
      </c>
      <c r="G145" s="1" t="s">
        <v>392</v>
      </c>
      <c r="H145" s="1" t="s">
        <v>96</v>
      </c>
      <c r="I145" s="1" t="s">
        <v>78</v>
      </c>
      <c r="J145" s="1" t="s">
        <v>22</v>
      </c>
      <c r="K145" s="1" t="s">
        <v>250</v>
      </c>
      <c r="L145" s="1" t="s">
        <v>310</v>
      </c>
      <c r="M145" s="1" t="s">
        <v>191</v>
      </c>
      <c r="N145" s="28">
        <v>9</v>
      </c>
    </row>
    <row r="146" spans="1:14" x14ac:dyDescent="0.25">
      <c r="A146" s="29">
        <v>2021</v>
      </c>
      <c r="B146" s="29">
        <v>4</v>
      </c>
      <c r="C146">
        <v>64</v>
      </c>
      <c r="D146" s="1" t="s">
        <v>26</v>
      </c>
      <c r="E146" s="72">
        <v>35917970000726</v>
      </c>
      <c r="F146" s="1" t="s">
        <v>403</v>
      </c>
      <c r="G146" s="1" t="s">
        <v>404</v>
      </c>
      <c r="H146" s="1" t="s">
        <v>96</v>
      </c>
      <c r="I146" s="1" t="s">
        <v>78</v>
      </c>
      <c r="J146" s="1" t="s">
        <v>30</v>
      </c>
      <c r="K146" s="1" t="s">
        <v>203</v>
      </c>
      <c r="L146" s="1" t="s">
        <v>309</v>
      </c>
      <c r="M146" s="1" t="s">
        <v>196</v>
      </c>
      <c r="N146" s="28">
        <v>2</v>
      </c>
    </row>
    <row r="147" spans="1:14" x14ac:dyDescent="0.25">
      <c r="A147" s="29">
        <v>2021</v>
      </c>
      <c r="B147" s="29">
        <v>4</v>
      </c>
      <c r="C147">
        <v>64</v>
      </c>
      <c r="D147" s="1" t="s">
        <v>26</v>
      </c>
      <c r="E147" s="72">
        <v>35917970000726</v>
      </c>
      <c r="F147" s="1" t="s">
        <v>403</v>
      </c>
      <c r="G147" s="1" t="s">
        <v>404</v>
      </c>
      <c r="H147" s="1" t="s">
        <v>96</v>
      </c>
      <c r="I147" s="1" t="s">
        <v>78</v>
      </c>
      <c r="J147" s="1" t="s">
        <v>21</v>
      </c>
      <c r="K147" s="1" t="s">
        <v>214</v>
      </c>
      <c r="L147" s="1" t="s">
        <v>310</v>
      </c>
      <c r="M147" s="1" t="s">
        <v>191</v>
      </c>
      <c r="N147" s="28">
        <v>2</v>
      </c>
    </row>
    <row r="148" spans="1:14" x14ac:dyDescent="0.25">
      <c r="A148" s="29">
        <v>2021</v>
      </c>
      <c r="B148" s="29">
        <v>4</v>
      </c>
      <c r="C148">
        <v>64</v>
      </c>
      <c r="D148" s="1" t="s">
        <v>26</v>
      </c>
      <c r="E148" s="72">
        <v>35917970000726</v>
      </c>
      <c r="F148" s="1" t="s">
        <v>403</v>
      </c>
      <c r="G148" s="1" t="s">
        <v>404</v>
      </c>
      <c r="H148" s="1" t="s">
        <v>96</v>
      </c>
      <c r="I148" s="1" t="s">
        <v>78</v>
      </c>
      <c r="J148" s="1" t="s">
        <v>97</v>
      </c>
      <c r="K148" s="1" t="s">
        <v>242</v>
      </c>
      <c r="L148" s="1" t="s">
        <v>311</v>
      </c>
      <c r="M148" s="1" t="s">
        <v>198</v>
      </c>
      <c r="N148" s="28">
        <v>2</v>
      </c>
    </row>
    <row r="149" spans="1:14" x14ac:dyDescent="0.25">
      <c r="A149" s="29">
        <v>2021</v>
      </c>
      <c r="B149" s="29">
        <v>4</v>
      </c>
      <c r="C149">
        <v>64</v>
      </c>
      <c r="D149" s="1" t="s">
        <v>26</v>
      </c>
      <c r="E149" s="72">
        <v>820737000150</v>
      </c>
      <c r="F149" s="1" t="s">
        <v>141</v>
      </c>
      <c r="G149" s="1" t="s">
        <v>115</v>
      </c>
      <c r="H149" s="1" t="s">
        <v>116</v>
      </c>
      <c r="I149" s="1" t="s">
        <v>78</v>
      </c>
      <c r="J149" s="1" t="s">
        <v>20</v>
      </c>
      <c r="K149" s="1" t="s">
        <v>211</v>
      </c>
      <c r="L149" s="1" t="s">
        <v>310</v>
      </c>
      <c r="M149" s="1" t="s">
        <v>191</v>
      </c>
      <c r="N149" s="28">
        <v>10</v>
      </c>
    </row>
    <row r="150" spans="1:14" x14ac:dyDescent="0.25">
      <c r="A150" s="29">
        <v>2021</v>
      </c>
      <c r="B150" s="29">
        <v>4</v>
      </c>
      <c r="C150">
        <v>64</v>
      </c>
      <c r="D150" s="1" t="s">
        <v>26</v>
      </c>
      <c r="E150" s="72">
        <v>820737000150</v>
      </c>
      <c r="F150" s="1" t="s">
        <v>141</v>
      </c>
      <c r="G150" s="1" t="s">
        <v>115</v>
      </c>
      <c r="H150" s="1" t="s">
        <v>116</v>
      </c>
      <c r="I150" s="1" t="s">
        <v>78</v>
      </c>
      <c r="J150" s="1" t="s">
        <v>83</v>
      </c>
      <c r="K150" s="1" t="s">
        <v>240</v>
      </c>
      <c r="L150" s="1" t="s">
        <v>311</v>
      </c>
      <c r="M150" s="1" t="s">
        <v>198</v>
      </c>
      <c r="N150" s="28">
        <v>10</v>
      </c>
    </row>
    <row r="151" spans="1:14" x14ac:dyDescent="0.25">
      <c r="A151" s="29">
        <v>2021</v>
      </c>
      <c r="B151" s="29">
        <v>4</v>
      </c>
      <c r="C151">
        <v>64</v>
      </c>
      <c r="D151" s="1" t="s">
        <v>26</v>
      </c>
      <c r="E151" s="72">
        <v>820737000150</v>
      </c>
      <c r="F151" s="1" t="s">
        <v>141</v>
      </c>
      <c r="G151" s="1" t="s">
        <v>115</v>
      </c>
      <c r="H151" s="1" t="s">
        <v>116</v>
      </c>
      <c r="I151" s="1" t="s">
        <v>78</v>
      </c>
      <c r="J151" s="1" t="s">
        <v>33</v>
      </c>
      <c r="K151" s="1" t="s">
        <v>290</v>
      </c>
      <c r="L151" s="1" t="s">
        <v>309</v>
      </c>
      <c r="M151" s="1" t="s">
        <v>196</v>
      </c>
      <c r="N151" s="28">
        <v>10</v>
      </c>
    </row>
    <row r="152" spans="1:14" x14ac:dyDescent="0.25">
      <c r="A152" s="29">
        <v>2021</v>
      </c>
      <c r="B152" s="29">
        <v>4</v>
      </c>
      <c r="C152">
        <v>64</v>
      </c>
      <c r="D152" s="1" t="s">
        <v>26</v>
      </c>
      <c r="E152" s="72">
        <v>1507901000137</v>
      </c>
      <c r="F152" s="1" t="s">
        <v>416</v>
      </c>
      <c r="G152" s="1" t="s">
        <v>115</v>
      </c>
      <c r="H152" s="1" t="s">
        <v>116</v>
      </c>
      <c r="I152" s="1" t="s">
        <v>78</v>
      </c>
      <c r="J152" s="1" t="s">
        <v>20</v>
      </c>
      <c r="K152" s="1" t="s">
        <v>211</v>
      </c>
      <c r="L152" s="1" t="s">
        <v>310</v>
      </c>
      <c r="M152" s="1" t="s">
        <v>191</v>
      </c>
      <c r="N152" s="28">
        <v>14</v>
      </c>
    </row>
    <row r="153" spans="1:14" x14ac:dyDescent="0.25">
      <c r="A153" s="29">
        <v>2021</v>
      </c>
      <c r="B153" s="29">
        <v>4</v>
      </c>
      <c r="C153">
        <v>64</v>
      </c>
      <c r="D153" s="1" t="s">
        <v>26</v>
      </c>
      <c r="E153" s="72">
        <v>1507901000137</v>
      </c>
      <c r="F153" s="1" t="s">
        <v>416</v>
      </c>
      <c r="G153" s="1" t="s">
        <v>115</v>
      </c>
      <c r="H153" s="1" t="s">
        <v>116</v>
      </c>
      <c r="I153" s="1" t="s">
        <v>78</v>
      </c>
      <c r="J153" s="1" t="s">
        <v>83</v>
      </c>
      <c r="K153" s="1" t="s">
        <v>240</v>
      </c>
      <c r="L153" s="1" t="s">
        <v>311</v>
      </c>
      <c r="M153" s="1" t="s">
        <v>198</v>
      </c>
      <c r="N153" s="28">
        <v>14</v>
      </c>
    </row>
    <row r="154" spans="1:14" x14ac:dyDescent="0.25">
      <c r="A154" s="29">
        <v>2021</v>
      </c>
      <c r="B154" s="29">
        <v>4</v>
      </c>
      <c r="C154">
        <v>64</v>
      </c>
      <c r="D154" s="1" t="s">
        <v>26</v>
      </c>
      <c r="E154" s="72">
        <v>1507901000137</v>
      </c>
      <c r="F154" s="1" t="s">
        <v>416</v>
      </c>
      <c r="G154" s="1" t="s">
        <v>115</v>
      </c>
      <c r="H154" s="1" t="s">
        <v>116</v>
      </c>
      <c r="I154" s="1" t="s">
        <v>78</v>
      </c>
      <c r="J154" s="1" t="s">
        <v>33</v>
      </c>
      <c r="K154" s="1" t="s">
        <v>290</v>
      </c>
      <c r="L154" s="1" t="s">
        <v>309</v>
      </c>
      <c r="M154" s="1" t="s">
        <v>196</v>
      </c>
      <c r="N154" s="28">
        <v>14</v>
      </c>
    </row>
    <row r="155" spans="1:14" x14ac:dyDescent="0.25">
      <c r="A155" s="29">
        <v>2021</v>
      </c>
      <c r="B155" s="29">
        <v>4</v>
      </c>
      <c r="C155">
        <v>64</v>
      </c>
      <c r="D155" s="1" t="s">
        <v>26</v>
      </c>
      <c r="E155" s="72">
        <v>92898550000279</v>
      </c>
      <c r="F155" s="1" t="s">
        <v>433</v>
      </c>
      <c r="G155" s="1" t="s">
        <v>434</v>
      </c>
      <c r="H155" s="1" t="s">
        <v>138</v>
      </c>
      <c r="I155" s="1" t="s">
        <v>78</v>
      </c>
      <c r="J155" s="1" t="s">
        <v>9</v>
      </c>
      <c r="K155" s="1" t="s">
        <v>189</v>
      </c>
      <c r="L155" s="1" t="s">
        <v>310</v>
      </c>
      <c r="M155" s="1" t="s">
        <v>191</v>
      </c>
      <c r="N155" s="28">
        <v>6</v>
      </c>
    </row>
    <row r="156" spans="1:14" x14ac:dyDescent="0.25">
      <c r="A156" s="29">
        <v>2021</v>
      </c>
      <c r="B156" s="29">
        <v>4</v>
      </c>
      <c r="C156">
        <v>64</v>
      </c>
      <c r="D156" s="1" t="s">
        <v>26</v>
      </c>
      <c r="E156" s="72">
        <v>92898550000279</v>
      </c>
      <c r="F156" s="1" t="s">
        <v>433</v>
      </c>
      <c r="G156" s="1" t="s">
        <v>434</v>
      </c>
      <c r="H156" s="1" t="s">
        <v>138</v>
      </c>
      <c r="I156" s="1" t="s">
        <v>78</v>
      </c>
      <c r="J156" s="1" t="s">
        <v>32</v>
      </c>
      <c r="K156" s="1" t="s">
        <v>215</v>
      </c>
      <c r="L156" s="1" t="s">
        <v>309</v>
      </c>
      <c r="M156" s="1" t="s">
        <v>196</v>
      </c>
      <c r="N156" s="28">
        <v>6</v>
      </c>
    </row>
    <row r="157" spans="1:14" x14ac:dyDescent="0.25">
      <c r="A157" s="29">
        <v>2021</v>
      </c>
      <c r="B157" s="29">
        <v>4</v>
      </c>
      <c r="C157">
        <v>64</v>
      </c>
      <c r="D157" s="1" t="s">
        <v>26</v>
      </c>
      <c r="E157" s="72">
        <v>92898550000279</v>
      </c>
      <c r="F157" s="1" t="s">
        <v>433</v>
      </c>
      <c r="G157" s="1" t="s">
        <v>434</v>
      </c>
      <c r="H157" s="1" t="s">
        <v>138</v>
      </c>
      <c r="I157" s="1" t="s">
        <v>78</v>
      </c>
      <c r="J157" s="1" t="s">
        <v>97</v>
      </c>
      <c r="K157" s="1" t="s">
        <v>242</v>
      </c>
      <c r="L157" s="1" t="s">
        <v>311</v>
      </c>
      <c r="M157" s="1" t="s">
        <v>198</v>
      </c>
      <c r="N157" s="28">
        <v>6</v>
      </c>
    </row>
    <row r="158" spans="1:14" x14ac:dyDescent="0.25">
      <c r="A158" s="29">
        <v>2021</v>
      </c>
      <c r="B158" s="29">
        <v>4</v>
      </c>
      <c r="C158">
        <v>64</v>
      </c>
      <c r="D158" s="1" t="s">
        <v>26</v>
      </c>
      <c r="E158" s="72">
        <v>91681361000368</v>
      </c>
      <c r="F158" s="1" t="s">
        <v>435</v>
      </c>
      <c r="G158" s="1" t="s">
        <v>436</v>
      </c>
      <c r="H158" s="1" t="s">
        <v>138</v>
      </c>
      <c r="I158" s="1" t="s">
        <v>78</v>
      </c>
      <c r="J158" s="1" t="s">
        <v>9</v>
      </c>
      <c r="K158" s="1" t="s">
        <v>189</v>
      </c>
      <c r="L158" s="1" t="s">
        <v>310</v>
      </c>
      <c r="M158" s="1" t="s">
        <v>191</v>
      </c>
      <c r="N158" s="28">
        <v>5</v>
      </c>
    </row>
    <row r="159" spans="1:14" x14ac:dyDescent="0.25">
      <c r="A159" s="29">
        <v>2021</v>
      </c>
      <c r="B159" s="29">
        <v>4</v>
      </c>
      <c r="C159">
        <v>64</v>
      </c>
      <c r="D159" s="1" t="s">
        <v>26</v>
      </c>
      <c r="E159" s="72">
        <v>91681361000368</v>
      </c>
      <c r="F159" s="1" t="s">
        <v>435</v>
      </c>
      <c r="G159" s="1" t="s">
        <v>436</v>
      </c>
      <c r="H159" s="1" t="s">
        <v>138</v>
      </c>
      <c r="I159" s="1" t="s">
        <v>78</v>
      </c>
      <c r="J159" s="1" t="s">
        <v>32</v>
      </c>
      <c r="K159" s="1" t="s">
        <v>215</v>
      </c>
      <c r="L159" s="1" t="s">
        <v>309</v>
      </c>
      <c r="M159" s="1" t="s">
        <v>196</v>
      </c>
      <c r="N159" s="28">
        <v>5</v>
      </c>
    </row>
    <row r="160" spans="1:14" x14ac:dyDescent="0.25">
      <c r="A160" s="29">
        <v>2021</v>
      </c>
      <c r="B160" s="29">
        <v>4</v>
      </c>
      <c r="C160">
        <v>64</v>
      </c>
      <c r="D160" s="1" t="s">
        <v>26</v>
      </c>
      <c r="E160" s="72">
        <v>91681361000368</v>
      </c>
      <c r="F160" s="1" t="s">
        <v>435</v>
      </c>
      <c r="G160" s="1" t="s">
        <v>436</v>
      </c>
      <c r="H160" s="1" t="s">
        <v>138</v>
      </c>
      <c r="I160" s="1" t="s">
        <v>78</v>
      </c>
      <c r="J160" s="1" t="s">
        <v>97</v>
      </c>
      <c r="K160" s="1" t="s">
        <v>242</v>
      </c>
      <c r="L160" s="1" t="s">
        <v>311</v>
      </c>
      <c r="M160" s="1" t="s">
        <v>198</v>
      </c>
      <c r="N160" s="28">
        <v>5</v>
      </c>
    </row>
    <row r="161" spans="1:14" x14ac:dyDescent="0.25">
      <c r="A161" s="29">
        <v>2021</v>
      </c>
      <c r="B161" s="29">
        <v>4</v>
      </c>
      <c r="C161">
        <v>64</v>
      </c>
      <c r="D161" s="1" t="s">
        <v>26</v>
      </c>
      <c r="E161" s="72">
        <v>92787118000391</v>
      </c>
      <c r="F161" s="1" t="s">
        <v>437</v>
      </c>
      <c r="G161" s="1" t="s">
        <v>137</v>
      </c>
      <c r="H161" s="1" t="s">
        <v>138</v>
      </c>
      <c r="I161" s="1" t="s">
        <v>151</v>
      </c>
      <c r="J161" s="1" t="s">
        <v>9</v>
      </c>
      <c r="K161" s="1" t="s">
        <v>189</v>
      </c>
      <c r="L161" s="1" t="s">
        <v>310</v>
      </c>
      <c r="M161" s="1" t="s">
        <v>191</v>
      </c>
      <c r="N161" s="28">
        <v>10</v>
      </c>
    </row>
    <row r="162" spans="1:14" x14ac:dyDescent="0.25">
      <c r="A162" s="29">
        <v>2021</v>
      </c>
      <c r="B162" s="29">
        <v>4</v>
      </c>
      <c r="C162">
        <v>64</v>
      </c>
      <c r="D162" s="1" t="s">
        <v>26</v>
      </c>
      <c r="E162" s="72">
        <v>92787118000391</v>
      </c>
      <c r="F162" s="1" t="s">
        <v>437</v>
      </c>
      <c r="G162" s="1" t="s">
        <v>137</v>
      </c>
      <c r="H162" s="1" t="s">
        <v>138</v>
      </c>
      <c r="I162" s="1" t="s">
        <v>151</v>
      </c>
      <c r="J162" s="1" t="s">
        <v>32</v>
      </c>
      <c r="K162" s="1" t="s">
        <v>215</v>
      </c>
      <c r="L162" s="1" t="s">
        <v>309</v>
      </c>
      <c r="M162" s="1" t="s">
        <v>196</v>
      </c>
      <c r="N162" s="28">
        <v>10</v>
      </c>
    </row>
    <row r="163" spans="1:14" x14ac:dyDescent="0.25">
      <c r="A163" s="29">
        <v>2021</v>
      </c>
      <c r="B163" s="29">
        <v>4</v>
      </c>
      <c r="C163">
        <v>64</v>
      </c>
      <c r="D163" s="1" t="s">
        <v>26</v>
      </c>
      <c r="E163" s="72">
        <v>92787118000391</v>
      </c>
      <c r="F163" s="1" t="s">
        <v>437</v>
      </c>
      <c r="G163" s="1" t="s">
        <v>137</v>
      </c>
      <c r="H163" s="1" t="s">
        <v>138</v>
      </c>
      <c r="I163" s="1" t="s">
        <v>151</v>
      </c>
      <c r="J163" s="1" t="s">
        <v>97</v>
      </c>
      <c r="K163" s="1" t="s">
        <v>242</v>
      </c>
      <c r="L163" s="1" t="s">
        <v>311</v>
      </c>
      <c r="M163" s="1" t="s">
        <v>198</v>
      </c>
      <c r="N163" s="28">
        <v>10</v>
      </c>
    </row>
    <row r="164" spans="1:14" x14ac:dyDescent="0.25">
      <c r="A164" s="29">
        <v>2021</v>
      </c>
      <c r="B164" s="29">
        <v>4</v>
      </c>
      <c r="C164">
        <v>64</v>
      </c>
      <c r="D164" s="1" t="s">
        <v>26</v>
      </c>
      <c r="E164" s="72">
        <v>87020517000120</v>
      </c>
      <c r="F164" s="1" t="s">
        <v>153</v>
      </c>
      <c r="G164" s="1" t="s">
        <v>137</v>
      </c>
      <c r="H164" s="1" t="s">
        <v>138</v>
      </c>
      <c r="I164" s="1" t="s">
        <v>151</v>
      </c>
      <c r="J164" s="1" t="s">
        <v>9</v>
      </c>
      <c r="K164" s="1" t="s">
        <v>189</v>
      </c>
      <c r="L164" s="1" t="s">
        <v>310</v>
      </c>
      <c r="M164" s="1" t="s">
        <v>191</v>
      </c>
      <c r="N164" s="28">
        <v>15</v>
      </c>
    </row>
    <row r="165" spans="1:14" x14ac:dyDescent="0.25">
      <c r="A165" s="29">
        <v>2021</v>
      </c>
      <c r="B165" s="29">
        <v>4</v>
      </c>
      <c r="C165">
        <v>64</v>
      </c>
      <c r="D165" s="1" t="s">
        <v>26</v>
      </c>
      <c r="E165" s="72">
        <v>87020517000120</v>
      </c>
      <c r="F165" s="1" t="s">
        <v>153</v>
      </c>
      <c r="G165" s="1" t="s">
        <v>137</v>
      </c>
      <c r="H165" s="1" t="s">
        <v>138</v>
      </c>
      <c r="I165" s="1" t="s">
        <v>151</v>
      </c>
      <c r="J165" s="1" t="s">
        <v>32</v>
      </c>
      <c r="K165" s="1" t="s">
        <v>215</v>
      </c>
      <c r="L165" s="1" t="s">
        <v>309</v>
      </c>
      <c r="M165" s="1" t="s">
        <v>196</v>
      </c>
      <c r="N165" s="28">
        <v>15</v>
      </c>
    </row>
    <row r="166" spans="1:14" x14ac:dyDescent="0.25">
      <c r="A166" s="29">
        <v>2021</v>
      </c>
      <c r="B166" s="29">
        <v>4</v>
      </c>
      <c r="C166">
        <v>64</v>
      </c>
      <c r="D166" s="1" t="s">
        <v>26</v>
      </c>
      <c r="E166" s="72">
        <v>87020517000120</v>
      </c>
      <c r="F166" s="1" t="s">
        <v>153</v>
      </c>
      <c r="G166" s="1" t="s">
        <v>137</v>
      </c>
      <c r="H166" s="1" t="s">
        <v>138</v>
      </c>
      <c r="I166" s="1" t="s">
        <v>151</v>
      </c>
      <c r="J166" s="1" t="s">
        <v>97</v>
      </c>
      <c r="K166" s="1" t="s">
        <v>242</v>
      </c>
      <c r="L166" s="1" t="s">
        <v>311</v>
      </c>
      <c r="M166" s="1" t="s">
        <v>198</v>
      </c>
      <c r="N166" s="28">
        <v>15</v>
      </c>
    </row>
    <row r="167" spans="1:14" x14ac:dyDescent="0.25">
      <c r="A167" s="29">
        <v>2021</v>
      </c>
      <c r="B167" s="29">
        <v>4</v>
      </c>
      <c r="C167">
        <v>64</v>
      </c>
      <c r="D167" s="1" t="s">
        <v>26</v>
      </c>
      <c r="E167" s="72">
        <v>92741016000254</v>
      </c>
      <c r="F167" s="1" t="s">
        <v>139</v>
      </c>
      <c r="G167" s="1" t="s">
        <v>137</v>
      </c>
      <c r="H167" s="1" t="s">
        <v>138</v>
      </c>
      <c r="I167" s="1" t="s">
        <v>78</v>
      </c>
      <c r="J167" s="1" t="s">
        <v>9</v>
      </c>
      <c r="K167" s="1" t="s">
        <v>189</v>
      </c>
      <c r="L167" s="1" t="s">
        <v>310</v>
      </c>
      <c r="M167" s="1" t="s">
        <v>191</v>
      </c>
      <c r="N167" s="28">
        <v>5</v>
      </c>
    </row>
    <row r="168" spans="1:14" x14ac:dyDescent="0.25">
      <c r="A168" s="29">
        <v>2021</v>
      </c>
      <c r="B168" s="29">
        <v>4</v>
      </c>
      <c r="C168">
        <v>64</v>
      </c>
      <c r="D168" s="1" t="s">
        <v>26</v>
      </c>
      <c r="E168" s="72">
        <v>92741016000254</v>
      </c>
      <c r="F168" s="1" t="s">
        <v>139</v>
      </c>
      <c r="G168" s="1" t="s">
        <v>137</v>
      </c>
      <c r="H168" s="1" t="s">
        <v>138</v>
      </c>
      <c r="I168" s="1" t="s">
        <v>78</v>
      </c>
      <c r="J168" s="1" t="s">
        <v>32</v>
      </c>
      <c r="K168" s="1" t="s">
        <v>215</v>
      </c>
      <c r="L168" s="1" t="s">
        <v>309</v>
      </c>
      <c r="M168" s="1" t="s">
        <v>196</v>
      </c>
      <c r="N168" s="28">
        <v>5</v>
      </c>
    </row>
    <row r="169" spans="1:14" x14ac:dyDescent="0.25">
      <c r="A169" s="29">
        <v>2021</v>
      </c>
      <c r="B169" s="29">
        <v>4</v>
      </c>
      <c r="C169">
        <v>64</v>
      </c>
      <c r="D169" s="1" t="s">
        <v>26</v>
      </c>
      <c r="E169" s="72">
        <v>92741016000254</v>
      </c>
      <c r="F169" s="1" t="s">
        <v>139</v>
      </c>
      <c r="G169" s="1" t="s">
        <v>137</v>
      </c>
      <c r="H169" s="1" t="s">
        <v>138</v>
      </c>
      <c r="I169" s="1" t="s">
        <v>78</v>
      </c>
      <c r="J169" s="1" t="s">
        <v>97</v>
      </c>
      <c r="K169" s="1" t="s">
        <v>242</v>
      </c>
      <c r="L169" s="1" t="s">
        <v>311</v>
      </c>
      <c r="M169" s="1" t="s">
        <v>198</v>
      </c>
      <c r="N169" s="28">
        <v>5</v>
      </c>
    </row>
    <row r="170" spans="1:14" x14ac:dyDescent="0.25">
      <c r="A170" s="29">
        <v>2021</v>
      </c>
      <c r="B170" s="29">
        <v>4</v>
      </c>
      <c r="C170">
        <v>64</v>
      </c>
      <c r="D170" s="1" t="s">
        <v>26</v>
      </c>
      <c r="E170" s="72">
        <v>83884999000106</v>
      </c>
      <c r="F170" s="1" t="s">
        <v>542</v>
      </c>
      <c r="G170" s="1" t="s">
        <v>157</v>
      </c>
      <c r="H170" s="1" t="s">
        <v>130</v>
      </c>
      <c r="I170" s="1" t="s">
        <v>78</v>
      </c>
      <c r="J170" s="1" t="s">
        <v>14</v>
      </c>
      <c r="K170" s="1" t="s">
        <v>204</v>
      </c>
      <c r="L170" s="1" t="s">
        <v>310</v>
      </c>
      <c r="M170" s="1" t="s">
        <v>191</v>
      </c>
      <c r="N170" s="28">
        <v>1</v>
      </c>
    </row>
    <row r="171" spans="1:14" x14ac:dyDescent="0.25">
      <c r="A171" s="29">
        <v>2021</v>
      </c>
      <c r="B171" s="29">
        <v>4</v>
      </c>
      <c r="C171">
        <v>64</v>
      </c>
      <c r="D171" s="1" t="s">
        <v>26</v>
      </c>
      <c r="E171" s="72">
        <v>83884999000106</v>
      </c>
      <c r="F171" s="1" t="s">
        <v>542</v>
      </c>
      <c r="G171" s="1" t="s">
        <v>157</v>
      </c>
      <c r="H171" s="1" t="s">
        <v>130</v>
      </c>
      <c r="I171" s="1" t="s">
        <v>78</v>
      </c>
      <c r="J171" s="1" t="s">
        <v>32</v>
      </c>
      <c r="K171" s="1" t="s">
        <v>215</v>
      </c>
      <c r="L171" s="1" t="s">
        <v>309</v>
      </c>
      <c r="M171" s="1" t="s">
        <v>196</v>
      </c>
      <c r="N171" s="28">
        <v>1</v>
      </c>
    </row>
    <row r="172" spans="1:14" x14ac:dyDescent="0.25">
      <c r="A172" s="29">
        <v>2021</v>
      </c>
      <c r="B172" s="29">
        <v>4</v>
      </c>
      <c r="C172">
        <v>64</v>
      </c>
      <c r="D172" s="1" t="s">
        <v>26</v>
      </c>
      <c r="E172" s="72">
        <v>83884999000106</v>
      </c>
      <c r="F172" s="1" t="s">
        <v>542</v>
      </c>
      <c r="G172" s="1" t="s">
        <v>157</v>
      </c>
      <c r="H172" s="1" t="s">
        <v>130</v>
      </c>
      <c r="I172" s="1" t="s">
        <v>78</v>
      </c>
      <c r="J172" s="1" t="s">
        <v>97</v>
      </c>
      <c r="K172" s="1" t="s">
        <v>242</v>
      </c>
      <c r="L172" s="1" t="s">
        <v>311</v>
      </c>
      <c r="M172" s="1" t="s">
        <v>198</v>
      </c>
      <c r="N172" s="28">
        <v>1</v>
      </c>
    </row>
    <row r="173" spans="1:14" x14ac:dyDescent="0.25">
      <c r="A173" s="29">
        <v>2021</v>
      </c>
      <c r="B173" s="29">
        <v>4</v>
      </c>
      <c r="C173">
        <v>64</v>
      </c>
      <c r="D173" s="1" t="s">
        <v>26</v>
      </c>
      <c r="E173" s="72">
        <v>13356779000124</v>
      </c>
      <c r="F173" s="1" t="s">
        <v>466</v>
      </c>
      <c r="G173" s="1" t="s">
        <v>104</v>
      </c>
      <c r="H173" s="1" t="s">
        <v>105</v>
      </c>
      <c r="I173" s="1" t="s">
        <v>78</v>
      </c>
      <c r="J173" s="1" t="s">
        <v>19</v>
      </c>
      <c r="K173" s="1" t="s">
        <v>210</v>
      </c>
      <c r="L173" s="1" t="s">
        <v>310</v>
      </c>
      <c r="M173" s="1" t="s">
        <v>191</v>
      </c>
      <c r="N173" s="28">
        <v>3</v>
      </c>
    </row>
    <row r="174" spans="1:14" x14ac:dyDescent="0.25">
      <c r="A174" s="29">
        <v>2021</v>
      </c>
      <c r="B174" s="29">
        <v>4</v>
      </c>
      <c r="C174">
        <v>64</v>
      </c>
      <c r="D174" s="1" t="s">
        <v>26</v>
      </c>
      <c r="E174" s="72">
        <v>13356779000124</v>
      </c>
      <c r="F174" s="1" t="s">
        <v>466</v>
      </c>
      <c r="G174" s="1" t="s">
        <v>104</v>
      </c>
      <c r="H174" s="1" t="s">
        <v>105</v>
      </c>
      <c r="I174" s="1" t="s">
        <v>78</v>
      </c>
      <c r="J174" s="1" t="s">
        <v>83</v>
      </c>
      <c r="K174" s="1" t="s">
        <v>240</v>
      </c>
      <c r="L174" s="1" t="s">
        <v>311</v>
      </c>
      <c r="M174" s="1" t="s">
        <v>198</v>
      </c>
      <c r="N174" s="28">
        <v>3</v>
      </c>
    </row>
    <row r="175" spans="1:14" x14ac:dyDescent="0.25">
      <c r="A175" s="29">
        <v>2021</v>
      </c>
      <c r="B175" s="29">
        <v>4</v>
      </c>
      <c r="C175">
        <v>64</v>
      </c>
      <c r="D175" s="1" t="s">
        <v>26</v>
      </c>
      <c r="E175" s="72">
        <v>13356779000124</v>
      </c>
      <c r="F175" s="1" t="s">
        <v>466</v>
      </c>
      <c r="G175" s="1" t="s">
        <v>104</v>
      </c>
      <c r="H175" s="1" t="s">
        <v>105</v>
      </c>
      <c r="I175" s="1" t="s">
        <v>78</v>
      </c>
      <c r="J175" s="1" t="s">
        <v>33</v>
      </c>
      <c r="K175" s="1" t="s">
        <v>290</v>
      </c>
      <c r="L175" s="1" t="s">
        <v>309</v>
      </c>
      <c r="M175" s="1" t="s">
        <v>196</v>
      </c>
      <c r="N175" s="28">
        <v>3</v>
      </c>
    </row>
    <row r="176" spans="1:14" x14ac:dyDescent="0.25">
      <c r="A176" s="29">
        <v>2021</v>
      </c>
      <c r="B176" s="29">
        <v>4</v>
      </c>
      <c r="C176">
        <v>64</v>
      </c>
      <c r="D176" s="1" t="s">
        <v>26</v>
      </c>
      <c r="E176" s="72">
        <v>44782779000110</v>
      </c>
      <c r="F176" s="1" t="s">
        <v>400</v>
      </c>
      <c r="G176" s="1" t="s">
        <v>401</v>
      </c>
      <c r="H176" s="1" t="s">
        <v>92</v>
      </c>
      <c r="I176" s="1" t="s">
        <v>78</v>
      </c>
      <c r="J176" s="1" t="s">
        <v>13</v>
      </c>
      <c r="K176" s="1" t="s">
        <v>194</v>
      </c>
      <c r="L176" s="1" t="s">
        <v>310</v>
      </c>
      <c r="M176" s="1" t="s">
        <v>191</v>
      </c>
      <c r="N176" s="28">
        <v>4</v>
      </c>
    </row>
    <row r="177" spans="1:14" x14ac:dyDescent="0.25">
      <c r="A177" s="29">
        <v>2021</v>
      </c>
      <c r="B177" s="29">
        <v>4</v>
      </c>
      <c r="C177">
        <v>64</v>
      </c>
      <c r="D177" s="1" t="s">
        <v>26</v>
      </c>
      <c r="E177" s="72">
        <v>44782779000110</v>
      </c>
      <c r="F177" s="1" t="s">
        <v>400</v>
      </c>
      <c r="G177" s="1" t="s">
        <v>401</v>
      </c>
      <c r="H177" s="1" t="s">
        <v>92</v>
      </c>
      <c r="I177" s="1" t="s">
        <v>78</v>
      </c>
      <c r="J177" s="1" t="s">
        <v>28</v>
      </c>
      <c r="K177" s="1" t="s">
        <v>195</v>
      </c>
      <c r="L177" s="1" t="s">
        <v>309</v>
      </c>
      <c r="M177" s="1" t="s">
        <v>196</v>
      </c>
      <c r="N177" s="28">
        <v>4</v>
      </c>
    </row>
    <row r="178" spans="1:14" x14ac:dyDescent="0.25">
      <c r="A178" s="29">
        <v>2021</v>
      </c>
      <c r="B178" s="29">
        <v>4</v>
      </c>
      <c r="C178">
        <v>64</v>
      </c>
      <c r="D178" s="1" t="s">
        <v>26</v>
      </c>
      <c r="E178" s="72">
        <v>44782779000110</v>
      </c>
      <c r="F178" s="1" t="s">
        <v>400</v>
      </c>
      <c r="G178" s="1" t="s">
        <v>401</v>
      </c>
      <c r="H178" s="1" t="s">
        <v>92</v>
      </c>
      <c r="I178" s="1" t="s">
        <v>78</v>
      </c>
      <c r="J178" s="1" t="s">
        <v>93</v>
      </c>
      <c r="K178" s="1" t="s">
        <v>241</v>
      </c>
      <c r="L178" s="1" t="s">
        <v>311</v>
      </c>
      <c r="M178" s="1" t="s">
        <v>198</v>
      </c>
      <c r="N178" s="28">
        <v>4</v>
      </c>
    </row>
    <row r="179" spans="1:14" x14ac:dyDescent="0.25">
      <c r="A179" s="29">
        <v>2021</v>
      </c>
      <c r="B179" s="29">
        <v>4</v>
      </c>
      <c r="C179">
        <v>64</v>
      </c>
      <c r="D179" s="1" t="s">
        <v>26</v>
      </c>
      <c r="E179" s="72">
        <v>46020301000269</v>
      </c>
      <c r="F179" s="1" t="s">
        <v>397</v>
      </c>
      <c r="G179" s="1" t="s">
        <v>148</v>
      </c>
      <c r="H179" s="1" t="s">
        <v>92</v>
      </c>
      <c r="I179" s="1" t="s">
        <v>78</v>
      </c>
      <c r="J179" s="1" t="s">
        <v>13</v>
      </c>
      <c r="K179" s="1" t="s">
        <v>194</v>
      </c>
      <c r="L179" s="1" t="s">
        <v>310</v>
      </c>
      <c r="M179" s="1" t="s">
        <v>191</v>
      </c>
      <c r="N179" s="28">
        <v>3</v>
      </c>
    </row>
    <row r="180" spans="1:14" x14ac:dyDescent="0.25">
      <c r="A180" s="29">
        <v>2021</v>
      </c>
      <c r="B180" s="29">
        <v>4</v>
      </c>
      <c r="C180">
        <v>64</v>
      </c>
      <c r="D180" s="1" t="s">
        <v>26</v>
      </c>
      <c r="E180" s="72">
        <v>46020301000269</v>
      </c>
      <c r="F180" s="1" t="s">
        <v>397</v>
      </c>
      <c r="G180" s="1" t="s">
        <v>148</v>
      </c>
      <c r="H180" s="1" t="s">
        <v>92</v>
      </c>
      <c r="I180" s="1" t="s">
        <v>78</v>
      </c>
      <c r="J180" s="1" t="s">
        <v>28</v>
      </c>
      <c r="K180" s="1" t="s">
        <v>195</v>
      </c>
      <c r="L180" s="1" t="s">
        <v>309</v>
      </c>
      <c r="M180" s="1" t="s">
        <v>196</v>
      </c>
      <c r="N180" s="28">
        <v>3</v>
      </c>
    </row>
    <row r="181" spans="1:14" x14ac:dyDescent="0.25">
      <c r="A181" s="29">
        <v>2021</v>
      </c>
      <c r="B181" s="29">
        <v>4</v>
      </c>
      <c r="C181">
        <v>64</v>
      </c>
      <c r="D181" s="1" t="s">
        <v>26</v>
      </c>
      <c r="E181" s="72">
        <v>46020301000269</v>
      </c>
      <c r="F181" s="1" t="s">
        <v>397</v>
      </c>
      <c r="G181" s="1" t="s">
        <v>148</v>
      </c>
      <c r="H181" s="1" t="s">
        <v>92</v>
      </c>
      <c r="I181" s="1" t="s">
        <v>78</v>
      </c>
      <c r="J181" s="1" t="s">
        <v>93</v>
      </c>
      <c r="K181" s="1" t="s">
        <v>241</v>
      </c>
      <c r="L181" s="1" t="s">
        <v>311</v>
      </c>
      <c r="M181" s="1" t="s">
        <v>198</v>
      </c>
      <c r="N181" s="28">
        <v>3</v>
      </c>
    </row>
    <row r="182" spans="1:14" x14ac:dyDescent="0.25">
      <c r="A182" s="29">
        <v>2021</v>
      </c>
      <c r="B182" s="29">
        <v>4</v>
      </c>
      <c r="C182">
        <v>64</v>
      </c>
      <c r="D182" s="1" t="s">
        <v>26</v>
      </c>
      <c r="E182" s="72">
        <v>44593523000245</v>
      </c>
      <c r="F182" s="1" t="s">
        <v>419</v>
      </c>
      <c r="G182" s="1" t="s">
        <v>148</v>
      </c>
      <c r="H182" s="1" t="s">
        <v>92</v>
      </c>
      <c r="I182" s="1" t="s">
        <v>78</v>
      </c>
      <c r="J182" s="1" t="s">
        <v>13</v>
      </c>
      <c r="K182" s="1" t="s">
        <v>194</v>
      </c>
      <c r="L182" s="1" t="s">
        <v>310</v>
      </c>
      <c r="M182" s="1" t="s">
        <v>191</v>
      </c>
      <c r="N182" s="28">
        <v>1</v>
      </c>
    </row>
    <row r="183" spans="1:14" x14ac:dyDescent="0.25">
      <c r="A183" s="29">
        <v>2021</v>
      </c>
      <c r="B183" s="29">
        <v>4</v>
      </c>
      <c r="C183">
        <v>64</v>
      </c>
      <c r="D183" s="1" t="s">
        <v>26</v>
      </c>
      <c r="E183" s="72">
        <v>44593523000245</v>
      </c>
      <c r="F183" s="1" t="s">
        <v>419</v>
      </c>
      <c r="G183" s="1" t="s">
        <v>148</v>
      </c>
      <c r="H183" s="1" t="s">
        <v>92</v>
      </c>
      <c r="I183" s="1" t="s">
        <v>78</v>
      </c>
      <c r="J183" s="1" t="s">
        <v>28</v>
      </c>
      <c r="K183" s="1" t="s">
        <v>195</v>
      </c>
      <c r="L183" s="1" t="s">
        <v>309</v>
      </c>
      <c r="M183" s="1" t="s">
        <v>196</v>
      </c>
      <c r="N183" s="28">
        <v>1</v>
      </c>
    </row>
    <row r="184" spans="1:14" x14ac:dyDescent="0.25">
      <c r="A184" s="29">
        <v>2021</v>
      </c>
      <c r="B184" s="29">
        <v>4</v>
      </c>
      <c r="C184">
        <v>64</v>
      </c>
      <c r="D184" s="1" t="s">
        <v>26</v>
      </c>
      <c r="E184" s="72">
        <v>44593523000245</v>
      </c>
      <c r="F184" s="1" t="s">
        <v>419</v>
      </c>
      <c r="G184" s="1" t="s">
        <v>148</v>
      </c>
      <c r="H184" s="1" t="s">
        <v>92</v>
      </c>
      <c r="I184" s="1" t="s">
        <v>78</v>
      </c>
      <c r="J184" s="1" t="s">
        <v>93</v>
      </c>
      <c r="K184" s="1" t="s">
        <v>241</v>
      </c>
      <c r="L184" s="1" t="s">
        <v>311</v>
      </c>
      <c r="M184" s="1" t="s">
        <v>198</v>
      </c>
      <c r="N184" s="28">
        <v>1</v>
      </c>
    </row>
    <row r="185" spans="1:14" x14ac:dyDescent="0.25">
      <c r="A185" s="29">
        <v>2021</v>
      </c>
      <c r="B185" s="29">
        <v>4</v>
      </c>
      <c r="C185">
        <v>64</v>
      </c>
      <c r="D185" s="1" t="s">
        <v>26</v>
      </c>
      <c r="E185" s="72">
        <v>56727134001216</v>
      </c>
      <c r="F185" s="1" t="s">
        <v>493</v>
      </c>
      <c r="G185" s="1" t="s">
        <v>494</v>
      </c>
      <c r="H185" s="1" t="s">
        <v>92</v>
      </c>
      <c r="I185" s="1" t="s">
        <v>78</v>
      </c>
      <c r="J185" s="1" t="s">
        <v>13</v>
      </c>
      <c r="K185" s="1" t="s">
        <v>194</v>
      </c>
      <c r="L185" s="1" t="s">
        <v>310</v>
      </c>
      <c r="M185" s="1" t="s">
        <v>191</v>
      </c>
      <c r="N185" s="28">
        <v>2</v>
      </c>
    </row>
    <row r="186" spans="1:14" x14ac:dyDescent="0.25">
      <c r="A186" s="29">
        <v>2021</v>
      </c>
      <c r="B186" s="29">
        <v>4</v>
      </c>
      <c r="C186">
        <v>64</v>
      </c>
      <c r="D186" s="1" t="s">
        <v>26</v>
      </c>
      <c r="E186" s="72">
        <v>56727134001216</v>
      </c>
      <c r="F186" s="1" t="s">
        <v>493</v>
      </c>
      <c r="G186" s="1" t="s">
        <v>494</v>
      </c>
      <c r="H186" s="1" t="s">
        <v>92</v>
      </c>
      <c r="I186" s="1" t="s">
        <v>78</v>
      </c>
      <c r="J186" s="1" t="s">
        <v>28</v>
      </c>
      <c r="K186" s="1" t="s">
        <v>195</v>
      </c>
      <c r="L186" s="1" t="s">
        <v>309</v>
      </c>
      <c r="M186" s="1" t="s">
        <v>196</v>
      </c>
      <c r="N186" s="28">
        <v>2</v>
      </c>
    </row>
    <row r="187" spans="1:14" x14ac:dyDescent="0.25">
      <c r="A187" s="29">
        <v>2021</v>
      </c>
      <c r="B187" s="29">
        <v>4</v>
      </c>
      <c r="C187">
        <v>64</v>
      </c>
      <c r="D187" s="1" t="s">
        <v>26</v>
      </c>
      <c r="E187" s="72">
        <v>56727134001216</v>
      </c>
      <c r="F187" s="1" t="s">
        <v>493</v>
      </c>
      <c r="G187" s="1" t="s">
        <v>494</v>
      </c>
      <c r="H187" s="1" t="s">
        <v>92</v>
      </c>
      <c r="I187" s="1" t="s">
        <v>78</v>
      </c>
      <c r="J187" s="1" t="s">
        <v>93</v>
      </c>
      <c r="K187" s="1" t="s">
        <v>241</v>
      </c>
      <c r="L187" s="1" t="s">
        <v>311</v>
      </c>
      <c r="M187" s="1" t="s">
        <v>198</v>
      </c>
      <c r="N187" s="28">
        <v>2</v>
      </c>
    </row>
    <row r="188" spans="1:14" x14ac:dyDescent="0.25">
      <c r="A188" s="29">
        <v>2021</v>
      </c>
      <c r="B188" s="29">
        <v>4</v>
      </c>
      <c r="C188">
        <v>64</v>
      </c>
      <c r="D188" s="1" t="s">
        <v>26</v>
      </c>
      <c r="E188" s="72">
        <v>48858450000146</v>
      </c>
      <c r="F188" s="1" t="s">
        <v>407</v>
      </c>
      <c r="G188" s="1" t="s">
        <v>408</v>
      </c>
      <c r="H188" s="1" t="s">
        <v>92</v>
      </c>
      <c r="I188" s="1" t="s">
        <v>78</v>
      </c>
      <c r="J188" s="1" t="s">
        <v>11</v>
      </c>
      <c r="K188" s="1" t="s">
        <v>192</v>
      </c>
      <c r="L188" s="1" t="s">
        <v>310</v>
      </c>
      <c r="M188" s="1" t="s">
        <v>191</v>
      </c>
      <c r="N188" s="28">
        <v>2</v>
      </c>
    </row>
    <row r="189" spans="1:14" x14ac:dyDescent="0.25">
      <c r="A189" s="29">
        <v>2021</v>
      </c>
      <c r="B189" s="29">
        <v>4</v>
      </c>
      <c r="C189">
        <v>64</v>
      </c>
      <c r="D189" s="1" t="s">
        <v>26</v>
      </c>
      <c r="E189" s="72">
        <v>48858450000146</v>
      </c>
      <c r="F189" s="1" t="s">
        <v>407</v>
      </c>
      <c r="G189" s="1" t="s">
        <v>408</v>
      </c>
      <c r="H189" s="1" t="s">
        <v>92</v>
      </c>
      <c r="I189" s="1" t="s">
        <v>78</v>
      </c>
      <c r="J189" s="1" t="s">
        <v>118</v>
      </c>
      <c r="K189" s="1" t="s">
        <v>244</v>
      </c>
      <c r="L189" s="1" t="s">
        <v>309</v>
      </c>
      <c r="M189" s="1" t="s">
        <v>196</v>
      </c>
      <c r="N189" s="28">
        <v>2</v>
      </c>
    </row>
    <row r="190" spans="1:14" x14ac:dyDescent="0.25">
      <c r="A190" s="29">
        <v>2021</v>
      </c>
      <c r="B190" s="29">
        <v>4</v>
      </c>
      <c r="C190">
        <v>64</v>
      </c>
      <c r="D190" s="1" t="s">
        <v>26</v>
      </c>
      <c r="E190" s="72">
        <v>57571275001760</v>
      </c>
      <c r="F190" s="1" t="s">
        <v>452</v>
      </c>
      <c r="G190" s="1" t="s">
        <v>120</v>
      </c>
      <c r="H190" s="1" t="s">
        <v>92</v>
      </c>
      <c r="I190" s="1" t="s">
        <v>78</v>
      </c>
      <c r="J190" s="1" t="s">
        <v>11</v>
      </c>
      <c r="K190" s="1" t="s">
        <v>192</v>
      </c>
      <c r="L190" s="1" t="s">
        <v>310</v>
      </c>
      <c r="M190" s="1" t="s">
        <v>191</v>
      </c>
      <c r="N190" s="28">
        <v>3</v>
      </c>
    </row>
    <row r="191" spans="1:14" x14ac:dyDescent="0.25">
      <c r="A191" s="29">
        <v>2021</v>
      </c>
      <c r="B191" s="29">
        <v>4</v>
      </c>
      <c r="C191">
        <v>64</v>
      </c>
      <c r="D191" s="1" t="s">
        <v>26</v>
      </c>
      <c r="E191" s="72">
        <v>57571275001760</v>
      </c>
      <c r="F191" s="1" t="s">
        <v>452</v>
      </c>
      <c r="G191" s="1" t="s">
        <v>120</v>
      </c>
      <c r="H191" s="1" t="s">
        <v>92</v>
      </c>
      <c r="I191" s="1" t="s">
        <v>78</v>
      </c>
      <c r="J191" s="1" t="s">
        <v>118</v>
      </c>
      <c r="K191" s="1" t="s">
        <v>244</v>
      </c>
      <c r="L191" s="1" t="s">
        <v>309</v>
      </c>
      <c r="M191" s="1" t="s">
        <v>196</v>
      </c>
      <c r="N191" s="28">
        <v>3</v>
      </c>
    </row>
    <row r="192" spans="1:14" x14ac:dyDescent="0.25">
      <c r="A192" s="29">
        <v>2021</v>
      </c>
      <c r="B192" s="29">
        <v>4</v>
      </c>
      <c r="C192">
        <v>64</v>
      </c>
      <c r="D192" s="1" t="s">
        <v>26</v>
      </c>
      <c r="E192" s="72">
        <v>60003761000129</v>
      </c>
      <c r="F192" s="1" t="s">
        <v>121</v>
      </c>
      <c r="G192" s="1" t="s">
        <v>122</v>
      </c>
      <c r="H192" s="1" t="s">
        <v>92</v>
      </c>
      <c r="I192" s="1" t="s">
        <v>78</v>
      </c>
      <c r="J192" s="1" t="s">
        <v>13</v>
      </c>
      <c r="K192" s="1" t="s">
        <v>194</v>
      </c>
      <c r="L192" s="1" t="s">
        <v>310</v>
      </c>
      <c r="M192" s="1" t="s">
        <v>191</v>
      </c>
      <c r="N192" s="28">
        <v>18</v>
      </c>
    </row>
    <row r="193" spans="1:14" x14ac:dyDescent="0.25">
      <c r="A193" s="29">
        <v>2021</v>
      </c>
      <c r="B193" s="29">
        <v>4</v>
      </c>
      <c r="C193">
        <v>64</v>
      </c>
      <c r="D193" s="1" t="s">
        <v>26</v>
      </c>
      <c r="E193" s="72">
        <v>60003761000129</v>
      </c>
      <c r="F193" s="1" t="s">
        <v>121</v>
      </c>
      <c r="G193" s="1" t="s">
        <v>122</v>
      </c>
      <c r="H193" s="1" t="s">
        <v>92</v>
      </c>
      <c r="I193" s="1" t="s">
        <v>78</v>
      </c>
      <c r="J193" s="1" t="s">
        <v>28</v>
      </c>
      <c r="K193" s="1" t="s">
        <v>195</v>
      </c>
      <c r="L193" s="1" t="s">
        <v>309</v>
      </c>
      <c r="M193" s="1" t="s">
        <v>196</v>
      </c>
      <c r="N193" s="28">
        <v>18</v>
      </c>
    </row>
    <row r="194" spans="1:14" x14ac:dyDescent="0.25">
      <c r="A194" s="29">
        <v>2021</v>
      </c>
      <c r="B194" s="29">
        <v>4</v>
      </c>
      <c r="C194">
        <v>64</v>
      </c>
      <c r="D194" s="1" t="s">
        <v>26</v>
      </c>
      <c r="E194" s="72">
        <v>60003761000129</v>
      </c>
      <c r="F194" s="1" t="s">
        <v>121</v>
      </c>
      <c r="G194" s="1" t="s">
        <v>122</v>
      </c>
      <c r="H194" s="1" t="s">
        <v>92</v>
      </c>
      <c r="I194" s="1" t="s">
        <v>78</v>
      </c>
      <c r="J194" s="1" t="s">
        <v>93</v>
      </c>
      <c r="K194" s="1" t="s">
        <v>241</v>
      </c>
      <c r="L194" s="1" t="s">
        <v>311</v>
      </c>
      <c r="M194" s="1" t="s">
        <v>198</v>
      </c>
      <c r="N194" s="28">
        <v>18</v>
      </c>
    </row>
    <row r="195" spans="1:14" x14ac:dyDescent="0.25">
      <c r="A195" s="29">
        <v>2021</v>
      </c>
      <c r="B195" s="29">
        <v>4</v>
      </c>
      <c r="C195">
        <v>64</v>
      </c>
      <c r="D195" s="1" t="s">
        <v>26</v>
      </c>
      <c r="E195" s="72">
        <v>51722957000506</v>
      </c>
      <c r="F195" s="1" t="s">
        <v>429</v>
      </c>
      <c r="G195" s="1" t="s">
        <v>91</v>
      </c>
      <c r="H195" s="1" t="s">
        <v>92</v>
      </c>
      <c r="I195" s="1" t="s">
        <v>78</v>
      </c>
      <c r="J195" s="1" t="s">
        <v>31</v>
      </c>
      <c r="K195" s="1" t="s">
        <v>206</v>
      </c>
      <c r="L195" s="1" t="s">
        <v>309</v>
      </c>
      <c r="M195" s="1" t="s">
        <v>196</v>
      </c>
      <c r="N195" s="28">
        <v>3</v>
      </c>
    </row>
    <row r="196" spans="1:14" x14ac:dyDescent="0.25">
      <c r="A196" s="29">
        <v>2021</v>
      </c>
      <c r="B196" s="29">
        <v>4</v>
      </c>
      <c r="C196">
        <v>64</v>
      </c>
      <c r="D196" s="1" t="s">
        <v>26</v>
      </c>
      <c r="E196" s="72">
        <v>51722957000506</v>
      </c>
      <c r="F196" s="1" t="s">
        <v>429</v>
      </c>
      <c r="G196" s="1" t="s">
        <v>91</v>
      </c>
      <c r="H196" s="1" t="s">
        <v>92</v>
      </c>
      <c r="I196" s="1" t="s">
        <v>78</v>
      </c>
      <c r="J196" s="1" t="s">
        <v>93</v>
      </c>
      <c r="K196" s="1" t="s">
        <v>241</v>
      </c>
      <c r="L196" s="1" t="s">
        <v>311</v>
      </c>
      <c r="M196" s="1" t="s">
        <v>198</v>
      </c>
      <c r="N196" s="28">
        <v>3</v>
      </c>
    </row>
    <row r="197" spans="1:14" x14ac:dyDescent="0.25">
      <c r="A197" s="29">
        <v>2021</v>
      </c>
      <c r="B197" s="29">
        <v>4</v>
      </c>
      <c r="C197">
        <v>64</v>
      </c>
      <c r="D197" s="1" t="s">
        <v>26</v>
      </c>
      <c r="E197" s="72">
        <v>51722957000506</v>
      </c>
      <c r="F197" s="1" t="s">
        <v>429</v>
      </c>
      <c r="G197" s="1" t="s">
        <v>91</v>
      </c>
      <c r="H197" s="1" t="s">
        <v>92</v>
      </c>
      <c r="I197" s="1" t="s">
        <v>78</v>
      </c>
      <c r="J197" s="1" t="s">
        <v>23</v>
      </c>
      <c r="K197" s="1" t="s">
        <v>254</v>
      </c>
      <c r="L197" s="1" t="s">
        <v>310</v>
      </c>
      <c r="M197" s="1" t="s">
        <v>191</v>
      </c>
      <c r="N197" s="28">
        <v>3</v>
      </c>
    </row>
    <row r="198" spans="1:14" x14ac:dyDescent="0.25">
      <c r="A198" s="29">
        <v>2021</v>
      </c>
      <c r="B198" s="29">
        <v>4</v>
      </c>
      <c r="C198">
        <v>64</v>
      </c>
      <c r="D198" s="1" t="s">
        <v>26</v>
      </c>
      <c r="E198" s="72">
        <v>29435005009932</v>
      </c>
      <c r="F198" s="1" t="s">
        <v>117</v>
      </c>
      <c r="G198" s="1" t="s">
        <v>91</v>
      </c>
      <c r="H198" s="1" t="s">
        <v>92</v>
      </c>
      <c r="I198" s="1" t="s">
        <v>78</v>
      </c>
      <c r="J198" s="1" t="s">
        <v>11</v>
      </c>
      <c r="K198" s="1" t="s">
        <v>192</v>
      </c>
      <c r="L198" s="1" t="s">
        <v>310</v>
      </c>
      <c r="M198" s="1" t="s">
        <v>191</v>
      </c>
      <c r="N198" s="28">
        <v>2</v>
      </c>
    </row>
    <row r="199" spans="1:14" x14ac:dyDescent="0.25">
      <c r="A199" s="29">
        <v>2021</v>
      </c>
      <c r="B199" s="29">
        <v>4</v>
      </c>
      <c r="C199">
        <v>64</v>
      </c>
      <c r="D199" s="1" t="s">
        <v>26</v>
      </c>
      <c r="E199" s="72">
        <v>29435005009932</v>
      </c>
      <c r="F199" s="1" t="s">
        <v>117</v>
      </c>
      <c r="G199" s="1" t="s">
        <v>91</v>
      </c>
      <c r="H199" s="1" t="s">
        <v>92</v>
      </c>
      <c r="I199" s="1" t="s">
        <v>78</v>
      </c>
      <c r="J199" s="1" t="s">
        <v>118</v>
      </c>
      <c r="K199" s="1" t="s">
        <v>244</v>
      </c>
      <c r="L199" s="1" t="s">
        <v>309</v>
      </c>
      <c r="M199" s="1" t="s">
        <v>196</v>
      </c>
      <c r="N199" s="28">
        <v>2</v>
      </c>
    </row>
    <row r="200" spans="1:14" x14ac:dyDescent="0.25">
      <c r="A200" s="29">
        <v>2021</v>
      </c>
      <c r="B200" s="29">
        <v>4</v>
      </c>
      <c r="C200">
        <v>64</v>
      </c>
      <c r="D200" s="1" t="s">
        <v>26</v>
      </c>
      <c r="E200" s="72">
        <v>60884855000316</v>
      </c>
      <c r="F200" s="1" t="s">
        <v>127</v>
      </c>
      <c r="G200" s="1" t="s">
        <v>91</v>
      </c>
      <c r="H200" s="1" t="s">
        <v>92</v>
      </c>
      <c r="I200" s="1" t="s">
        <v>78</v>
      </c>
      <c r="J200" s="1" t="s">
        <v>118</v>
      </c>
      <c r="K200" s="1" t="s">
        <v>244</v>
      </c>
      <c r="L200" s="1" t="s">
        <v>309</v>
      </c>
      <c r="M200" s="1" t="s">
        <v>196</v>
      </c>
      <c r="N200" s="28">
        <v>50</v>
      </c>
    </row>
    <row r="201" spans="1:14" x14ac:dyDescent="0.25">
      <c r="A201" s="29">
        <v>2021</v>
      </c>
      <c r="B201" s="29">
        <v>4</v>
      </c>
      <c r="C201">
        <v>64</v>
      </c>
      <c r="D201" s="1" t="s">
        <v>26</v>
      </c>
      <c r="E201" s="72">
        <v>60884855000316</v>
      </c>
      <c r="F201" s="1" t="s">
        <v>127</v>
      </c>
      <c r="G201" s="1" t="s">
        <v>91</v>
      </c>
      <c r="H201" s="1" t="s">
        <v>92</v>
      </c>
      <c r="I201" s="1" t="s">
        <v>78</v>
      </c>
      <c r="J201" s="1" t="s">
        <v>23</v>
      </c>
      <c r="K201" s="1" t="s">
        <v>254</v>
      </c>
      <c r="L201" s="1" t="s">
        <v>310</v>
      </c>
      <c r="M201" s="1" t="s">
        <v>191</v>
      </c>
      <c r="N201" s="28">
        <v>50</v>
      </c>
    </row>
    <row r="202" spans="1:14" x14ac:dyDescent="0.25">
      <c r="A202" s="29">
        <v>2021</v>
      </c>
      <c r="B202" s="29">
        <v>4</v>
      </c>
      <c r="C202">
        <v>64</v>
      </c>
      <c r="D202" s="1" t="s">
        <v>26</v>
      </c>
      <c r="E202" s="72">
        <v>60726502000126</v>
      </c>
      <c r="F202" s="1" t="s">
        <v>125</v>
      </c>
      <c r="G202" s="1" t="s">
        <v>91</v>
      </c>
      <c r="H202" s="1" t="s">
        <v>92</v>
      </c>
      <c r="I202" s="1" t="s">
        <v>78</v>
      </c>
      <c r="J202" s="1" t="s">
        <v>118</v>
      </c>
      <c r="K202" s="1" t="s">
        <v>244</v>
      </c>
      <c r="L202" s="1" t="s">
        <v>309</v>
      </c>
      <c r="M202" s="1" t="s">
        <v>196</v>
      </c>
      <c r="N202" s="28">
        <v>18</v>
      </c>
    </row>
    <row r="203" spans="1:14" x14ac:dyDescent="0.25">
      <c r="A203" s="29">
        <v>2021</v>
      </c>
      <c r="B203" s="29">
        <v>4</v>
      </c>
      <c r="C203">
        <v>64</v>
      </c>
      <c r="D203" s="1" t="s">
        <v>26</v>
      </c>
      <c r="E203" s="72">
        <v>60726502000126</v>
      </c>
      <c r="F203" s="1" t="s">
        <v>125</v>
      </c>
      <c r="G203" s="1" t="s">
        <v>91</v>
      </c>
      <c r="H203" s="1" t="s">
        <v>92</v>
      </c>
      <c r="I203" s="1" t="s">
        <v>78</v>
      </c>
      <c r="J203" s="1" t="s">
        <v>23</v>
      </c>
      <c r="K203" s="1" t="s">
        <v>254</v>
      </c>
      <c r="L203" s="1" t="s">
        <v>310</v>
      </c>
      <c r="M203" s="1" t="s">
        <v>191</v>
      </c>
      <c r="N203" s="28">
        <v>18</v>
      </c>
    </row>
    <row r="204" spans="1:14" x14ac:dyDescent="0.25">
      <c r="A204" s="29">
        <v>2021</v>
      </c>
      <c r="B204" s="29">
        <v>4</v>
      </c>
      <c r="C204">
        <v>64</v>
      </c>
      <c r="D204" s="1" t="s">
        <v>26</v>
      </c>
      <c r="E204" s="72">
        <v>72775745000133</v>
      </c>
      <c r="F204" s="1" t="s">
        <v>412</v>
      </c>
      <c r="G204" s="1" t="s">
        <v>91</v>
      </c>
      <c r="H204" s="1" t="s">
        <v>92</v>
      </c>
      <c r="I204" s="1" t="s">
        <v>78</v>
      </c>
      <c r="J204" s="1" t="s">
        <v>11</v>
      </c>
      <c r="K204" s="1" t="s">
        <v>192</v>
      </c>
      <c r="L204" s="1" t="s">
        <v>310</v>
      </c>
      <c r="M204" s="1" t="s">
        <v>191</v>
      </c>
      <c r="N204" s="28">
        <v>20</v>
      </c>
    </row>
    <row r="205" spans="1:14" x14ac:dyDescent="0.25">
      <c r="A205" s="29">
        <v>2021</v>
      </c>
      <c r="B205" s="29">
        <v>4</v>
      </c>
      <c r="C205">
        <v>64</v>
      </c>
      <c r="D205" s="1" t="s">
        <v>26</v>
      </c>
      <c r="E205" s="72">
        <v>72775745000133</v>
      </c>
      <c r="F205" s="1" t="s">
        <v>412</v>
      </c>
      <c r="G205" s="1" t="s">
        <v>91</v>
      </c>
      <c r="H205" s="1" t="s">
        <v>92</v>
      </c>
      <c r="I205" s="1" t="s">
        <v>78</v>
      </c>
      <c r="J205" s="1" t="s">
        <v>31</v>
      </c>
      <c r="K205" s="1" t="s">
        <v>206</v>
      </c>
      <c r="L205" s="1" t="s">
        <v>309</v>
      </c>
      <c r="M205" s="1" t="s">
        <v>196</v>
      </c>
      <c r="N205" s="28">
        <v>20</v>
      </c>
    </row>
    <row r="206" spans="1:14" x14ac:dyDescent="0.25">
      <c r="A206" s="29">
        <v>2021</v>
      </c>
      <c r="B206" s="29">
        <v>4</v>
      </c>
      <c r="C206">
        <v>64</v>
      </c>
      <c r="D206" s="1" t="s">
        <v>26</v>
      </c>
      <c r="E206" s="72">
        <v>72775745000133</v>
      </c>
      <c r="F206" s="1" t="s">
        <v>412</v>
      </c>
      <c r="G206" s="1" t="s">
        <v>91</v>
      </c>
      <c r="H206" s="1" t="s">
        <v>92</v>
      </c>
      <c r="I206" s="1" t="s">
        <v>78</v>
      </c>
      <c r="J206" s="1" t="s">
        <v>93</v>
      </c>
      <c r="K206" s="1" t="s">
        <v>241</v>
      </c>
      <c r="L206" s="1" t="s">
        <v>311</v>
      </c>
      <c r="M206" s="1" t="s">
        <v>198</v>
      </c>
      <c r="N206" s="28">
        <v>20</v>
      </c>
    </row>
    <row r="207" spans="1:14" x14ac:dyDescent="0.25">
      <c r="A207" s="29">
        <v>2021</v>
      </c>
      <c r="B207" s="29">
        <v>4</v>
      </c>
      <c r="C207">
        <v>64</v>
      </c>
      <c r="D207" s="1" t="s">
        <v>26</v>
      </c>
      <c r="E207" s="72">
        <v>21371777000132</v>
      </c>
      <c r="F207" s="1" t="s">
        <v>113</v>
      </c>
      <c r="G207" s="1" t="s">
        <v>91</v>
      </c>
      <c r="H207" s="1" t="s">
        <v>92</v>
      </c>
      <c r="I207" s="1" t="s">
        <v>78</v>
      </c>
      <c r="J207" s="1" t="s">
        <v>31</v>
      </c>
      <c r="K207" s="1" t="s">
        <v>206</v>
      </c>
      <c r="L207" s="1" t="s">
        <v>309</v>
      </c>
      <c r="M207" s="1" t="s">
        <v>196</v>
      </c>
      <c r="N207" s="28">
        <v>7</v>
      </c>
    </row>
    <row r="208" spans="1:14" x14ac:dyDescent="0.25">
      <c r="A208" s="29">
        <v>2021</v>
      </c>
      <c r="B208" s="29">
        <v>4</v>
      </c>
      <c r="C208">
        <v>64</v>
      </c>
      <c r="D208" s="1" t="s">
        <v>26</v>
      </c>
      <c r="E208" s="72">
        <v>21371777000132</v>
      </c>
      <c r="F208" s="1" t="s">
        <v>113</v>
      </c>
      <c r="G208" s="1" t="s">
        <v>91</v>
      </c>
      <c r="H208" s="1" t="s">
        <v>92</v>
      </c>
      <c r="I208" s="1" t="s">
        <v>78</v>
      </c>
      <c r="J208" s="1" t="s">
        <v>93</v>
      </c>
      <c r="K208" s="1" t="s">
        <v>241</v>
      </c>
      <c r="L208" s="1" t="s">
        <v>311</v>
      </c>
      <c r="M208" s="1" t="s">
        <v>198</v>
      </c>
      <c r="N208" s="28">
        <v>7</v>
      </c>
    </row>
    <row r="209" spans="1:14" x14ac:dyDescent="0.25">
      <c r="A209" s="29">
        <v>2021</v>
      </c>
      <c r="B209" s="29">
        <v>4</v>
      </c>
      <c r="C209">
        <v>64</v>
      </c>
      <c r="D209" s="1" t="s">
        <v>26</v>
      </c>
      <c r="E209" s="72">
        <v>21371777000132</v>
      </c>
      <c r="F209" s="1" t="s">
        <v>113</v>
      </c>
      <c r="G209" s="1" t="s">
        <v>91</v>
      </c>
      <c r="H209" s="1" t="s">
        <v>92</v>
      </c>
      <c r="I209" s="1" t="s">
        <v>78</v>
      </c>
      <c r="J209" s="1" t="s">
        <v>23</v>
      </c>
      <c r="K209" s="1" t="s">
        <v>254</v>
      </c>
      <c r="L209" s="1" t="s">
        <v>310</v>
      </c>
      <c r="M209" s="1" t="s">
        <v>191</v>
      </c>
      <c r="N209" s="28">
        <v>7</v>
      </c>
    </row>
    <row r="210" spans="1:14" x14ac:dyDescent="0.25">
      <c r="A210" s="29">
        <v>2021</v>
      </c>
      <c r="B210" s="29">
        <v>4</v>
      </c>
      <c r="C210">
        <v>64</v>
      </c>
      <c r="D210" s="1" t="s">
        <v>26</v>
      </c>
      <c r="E210" s="72">
        <v>60453024000390</v>
      </c>
      <c r="F210" s="1" t="s">
        <v>123</v>
      </c>
      <c r="G210" s="1" t="s">
        <v>91</v>
      </c>
      <c r="H210" s="1" t="s">
        <v>92</v>
      </c>
      <c r="I210" s="1" t="s">
        <v>78</v>
      </c>
      <c r="J210" s="1" t="s">
        <v>118</v>
      </c>
      <c r="K210" s="1" t="s">
        <v>244</v>
      </c>
      <c r="L210" s="1" t="s">
        <v>309</v>
      </c>
      <c r="M210" s="1" t="s">
        <v>196</v>
      </c>
      <c r="N210" s="28">
        <v>8</v>
      </c>
    </row>
    <row r="211" spans="1:14" x14ac:dyDescent="0.25">
      <c r="A211" s="29">
        <v>2021</v>
      </c>
      <c r="B211" s="29">
        <v>4</v>
      </c>
      <c r="C211">
        <v>64</v>
      </c>
      <c r="D211" s="1" t="s">
        <v>26</v>
      </c>
      <c r="E211" s="72">
        <v>60453024000390</v>
      </c>
      <c r="F211" s="1" t="s">
        <v>123</v>
      </c>
      <c r="G211" s="1" t="s">
        <v>91</v>
      </c>
      <c r="H211" s="1" t="s">
        <v>92</v>
      </c>
      <c r="I211" s="1" t="s">
        <v>78</v>
      </c>
      <c r="J211" s="1" t="s">
        <v>23</v>
      </c>
      <c r="K211" s="1" t="s">
        <v>254</v>
      </c>
      <c r="L211" s="1" t="s">
        <v>310</v>
      </c>
      <c r="M211" s="1" t="s">
        <v>191</v>
      </c>
      <c r="N211" s="28">
        <v>8</v>
      </c>
    </row>
    <row r="212" spans="1:14" x14ac:dyDescent="0.25">
      <c r="A212" s="29">
        <v>2021</v>
      </c>
      <c r="B212" s="29">
        <v>4</v>
      </c>
      <c r="C212">
        <v>64</v>
      </c>
      <c r="D212" s="1" t="s">
        <v>26</v>
      </c>
      <c r="E212" s="72">
        <v>61213674000240</v>
      </c>
      <c r="F212" s="1" t="s">
        <v>133</v>
      </c>
      <c r="G212" s="1" t="s">
        <v>91</v>
      </c>
      <c r="H212" s="1" t="s">
        <v>92</v>
      </c>
      <c r="I212" s="1" t="s">
        <v>78</v>
      </c>
      <c r="J212" s="1" t="s">
        <v>11</v>
      </c>
      <c r="K212" s="1" t="s">
        <v>192</v>
      </c>
      <c r="L212" s="1" t="s">
        <v>310</v>
      </c>
      <c r="M212" s="1" t="s">
        <v>191</v>
      </c>
      <c r="N212" s="28">
        <v>3</v>
      </c>
    </row>
    <row r="213" spans="1:14" x14ac:dyDescent="0.25">
      <c r="A213" s="29">
        <v>2021</v>
      </c>
      <c r="B213" s="29">
        <v>4</v>
      </c>
      <c r="C213">
        <v>64</v>
      </c>
      <c r="D213" s="1" t="s">
        <v>26</v>
      </c>
      <c r="E213" s="72">
        <v>61213674000240</v>
      </c>
      <c r="F213" s="1" t="s">
        <v>133</v>
      </c>
      <c r="G213" s="1" t="s">
        <v>91</v>
      </c>
      <c r="H213" s="1" t="s">
        <v>92</v>
      </c>
      <c r="I213" s="1" t="s">
        <v>78</v>
      </c>
      <c r="J213" s="1" t="s">
        <v>118</v>
      </c>
      <c r="K213" s="1" t="s">
        <v>244</v>
      </c>
      <c r="L213" s="1" t="s">
        <v>309</v>
      </c>
      <c r="M213" s="1" t="s">
        <v>196</v>
      </c>
      <c r="N213" s="28">
        <v>3</v>
      </c>
    </row>
    <row r="214" spans="1:14" x14ac:dyDescent="0.25">
      <c r="A214" s="29">
        <v>2021</v>
      </c>
      <c r="B214" s="29">
        <v>4</v>
      </c>
      <c r="C214">
        <v>64</v>
      </c>
      <c r="D214" s="1" t="s">
        <v>26</v>
      </c>
      <c r="E214" s="72">
        <v>19056055000141</v>
      </c>
      <c r="F214" s="1" t="s">
        <v>112</v>
      </c>
      <c r="G214" s="1" t="s">
        <v>91</v>
      </c>
      <c r="H214" s="1" t="s">
        <v>92</v>
      </c>
      <c r="I214" s="1" t="s">
        <v>78</v>
      </c>
      <c r="J214" s="1" t="s">
        <v>29</v>
      </c>
      <c r="K214" s="1" t="s">
        <v>197</v>
      </c>
      <c r="L214" s="1" t="s">
        <v>311</v>
      </c>
      <c r="M214" s="1" t="s">
        <v>198</v>
      </c>
      <c r="N214" s="28">
        <v>13</v>
      </c>
    </row>
    <row r="215" spans="1:14" x14ac:dyDescent="0.25">
      <c r="A215" s="29">
        <v>2021</v>
      </c>
      <c r="B215" s="29">
        <v>4</v>
      </c>
      <c r="C215">
        <v>64</v>
      </c>
      <c r="D215" s="1" t="s">
        <v>26</v>
      </c>
      <c r="E215" s="72">
        <v>19056055000141</v>
      </c>
      <c r="F215" s="1" t="s">
        <v>112</v>
      </c>
      <c r="G215" s="1" t="s">
        <v>91</v>
      </c>
      <c r="H215" s="1" t="s">
        <v>92</v>
      </c>
      <c r="I215" s="1" t="s">
        <v>78</v>
      </c>
      <c r="J215" s="1" t="s">
        <v>31</v>
      </c>
      <c r="K215" s="1" t="s">
        <v>206</v>
      </c>
      <c r="L215" s="1" t="s">
        <v>309</v>
      </c>
      <c r="M215" s="1" t="s">
        <v>196</v>
      </c>
      <c r="N215" s="28">
        <v>13</v>
      </c>
    </row>
    <row r="216" spans="1:14" x14ac:dyDescent="0.25">
      <c r="A216" s="29">
        <v>2021</v>
      </c>
      <c r="B216" s="29">
        <v>4</v>
      </c>
      <c r="C216">
        <v>64</v>
      </c>
      <c r="D216" s="1" t="s">
        <v>26</v>
      </c>
      <c r="E216" s="72">
        <v>19056055000141</v>
      </c>
      <c r="F216" s="1" t="s">
        <v>112</v>
      </c>
      <c r="G216" s="1" t="s">
        <v>91</v>
      </c>
      <c r="H216" s="1" t="s">
        <v>92</v>
      </c>
      <c r="I216" s="1" t="s">
        <v>78</v>
      </c>
      <c r="J216" s="1" t="s">
        <v>247</v>
      </c>
      <c r="K216" s="1" t="s">
        <v>248</v>
      </c>
      <c r="L216" s="1" t="s">
        <v>310</v>
      </c>
      <c r="M216" s="1" t="s">
        <v>191</v>
      </c>
      <c r="N216" s="28">
        <v>13</v>
      </c>
    </row>
    <row r="217" spans="1:14" x14ac:dyDescent="0.25">
      <c r="A217" s="29">
        <v>2021</v>
      </c>
      <c r="B217" s="29">
        <v>4</v>
      </c>
      <c r="C217">
        <v>64</v>
      </c>
      <c r="D217" s="1" t="s">
        <v>26</v>
      </c>
      <c r="E217" s="72">
        <v>60975737005110</v>
      </c>
      <c r="F217" s="1" t="s">
        <v>150</v>
      </c>
      <c r="G217" s="1" t="s">
        <v>91</v>
      </c>
      <c r="H217" s="1" t="s">
        <v>92</v>
      </c>
      <c r="I217" s="1" t="s">
        <v>78</v>
      </c>
      <c r="J217" s="1" t="s">
        <v>29</v>
      </c>
      <c r="K217" s="1" t="s">
        <v>197</v>
      </c>
      <c r="L217" s="1" t="s">
        <v>311</v>
      </c>
      <c r="M217" s="1" t="s">
        <v>198</v>
      </c>
      <c r="N217" s="28">
        <v>4</v>
      </c>
    </row>
    <row r="218" spans="1:14" x14ac:dyDescent="0.25">
      <c r="A218" s="29">
        <v>2021</v>
      </c>
      <c r="B218" s="29">
        <v>4</v>
      </c>
      <c r="C218">
        <v>64</v>
      </c>
      <c r="D218" s="1" t="s">
        <v>26</v>
      </c>
      <c r="E218" s="72">
        <v>60975737005110</v>
      </c>
      <c r="F218" s="1" t="s">
        <v>150</v>
      </c>
      <c r="G218" s="1" t="s">
        <v>91</v>
      </c>
      <c r="H218" s="1" t="s">
        <v>92</v>
      </c>
      <c r="I218" s="1" t="s">
        <v>78</v>
      </c>
      <c r="J218" s="1" t="s">
        <v>31</v>
      </c>
      <c r="K218" s="1" t="s">
        <v>206</v>
      </c>
      <c r="L218" s="1" t="s">
        <v>309</v>
      </c>
      <c r="M218" s="1" t="s">
        <v>196</v>
      </c>
      <c r="N218" s="28">
        <v>4</v>
      </c>
    </row>
    <row r="219" spans="1:14" x14ac:dyDescent="0.25">
      <c r="A219" s="29">
        <v>2021</v>
      </c>
      <c r="B219" s="29">
        <v>4</v>
      </c>
      <c r="C219">
        <v>64</v>
      </c>
      <c r="D219" s="1" t="s">
        <v>26</v>
      </c>
      <c r="E219" s="72">
        <v>60975737005110</v>
      </c>
      <c r="F219" s="1" t="s">
        <v>150</v>
      </c>
      <c r="G219" s="1" t="s">
        <v>91</v>
      </c>
      <c r="H219" s="1" t="s">
        <v>92</v>
      </c>
      <c r="I219" s="1" t="s">
        <v>78</v>
      </c>
      <c r="J219" s="1" t="s">
        <v>247</v>
      </c>
      <c r="K219" s="1" t="s">
        <v>248</v>
      </c>
      <c r="L219" s="1" t="s">
        <v>310</v>
      </c>
      <c r="M219" s="1" t="s">
        <v>191</v>
      </c>
      <c r="N219" s="28">
        <v>4</v>
      </c>
    </row>
    <row r="220" spans="1:14" x14ac:dyDescent="0.25">
      <c r="A220" s="29">
        <v>2021</v>
      </c>
      <c r="B220" s="29">
        <v>4</v>
      </c>
      <c r="C220">
        <v>64</v>
      </c>
      <c r="D220" s="1" t="s">
        <v>26</v>
      </c>
      <c r="E220" s="72">
        <v>60975737001204</v>
      </c>
      <c r="F220" s="1" t="s">
        <v>132</v>
      </c>
      <c r="G220" s="1" t="s">
        <v>91</v>
      </c>
      <c r="H220" s="1" t="s">
        <v>92</v>
      </c>
      <c r="I220" s="1" t="s">
        <v>78</v>
      </c>
      <c r="J220" s="1" t="s">
        <v>29</v>
      </c>
      <c r="K220" s="1" t="s">
        <v>197</v>
      </c>
      <c r="L220" s="1" t="s">
        <v>311</v>
      </c>
      <c r="M220" s="1" t="s">
        <v>198</v>
      </c>
      <c r="N220" s="28">
        <v>3</v>
      </c>
    </row>
    <row r="221" spans="1:14" x14ac:dyDescent="0.25">
      <c r="A221" s="29">
        <v>2021</v>
      </c>
      <c r="B221" s="29">
        <v>4</v>
      </c>
      <c r="C221">
        <v>64</v>
      </c>
      <c r="D221" s="1" t="s">
        <v>26</v>
      </c>
      <c r="E221" s="72">
        <v>60975737001204</v>
      </c>
      <c r="F221" s="1" t="s">
        <v>132</v>
      </c>
      <c r="G221" s="1" t="s">
        <v>91</v>
      </c>
      <c r="H221" s="1" t="s">
        <v>92</v>
      </c>
      <c r="I221" s="1" t="s">
        <v>78</v>
      </c>
      <c r="J221" s="1" t="s">
        <v>31</v>
      </c>
      <c r="K221" s="1" t="s">
        <v>206</v>
      </c>
      <c r="L221" s="1" t="s">
        <v>309</v>
      </c>
      <c r="M221" s="1" t="s">
        <v>196</v>
      </c>
      <c r="N221" s="28">
        <v>3</v>
      </c>
    </row>
    <row r="222" spans="1:14" x14ac:dyDescent="0.25">
      <c r="A222" s="29">
        <v>2021</v>
      </c>
      <c r="B222" s="29">
        <v>4</v>
      </c>
      <c r="C222">
        <v>64</v>
      </c>
      <c r="D222" s="1" t="s">
        <v>26</v>
      </c>
      <c r="E222" s="72">
        <v>60975737001204</v>
      </c>
      <c r="F222" s="1" t="s">
        <v>132</v>
      </c>
      <c r="G222" s="1" t="s">
        <v>91</v>
      </c>
      <c r="H222" s="1" t="s">
        <v>92</v>
      </c>
      <c r="I222" s="1" t="s">
        <v>78</v>
      </c>
      <c r="J222" s="1" t="s">
        <v>247</v>
      </c>
      <c r="K222" s="1" t="s">
        <v>248</v>
      </c>
      <c r="L222" s="1" t="s">
        <v>310</v>
      </c>
      <c r="M222" s="1" t="s">
        <v>191</v>
      </c>
      <c r="N222" s="28">
        <v>3</v>
      </c>
    </row>
    <row r="223" spans="1:14" x14ac:dyDescent="0.25">
      <c r="A223" s="29">
        <v>2021</v>
      </c>
      <c r="B223" s="29">
        <v>4</v>
      </c>
      <c r="C223">
        <v>64</v>
      </c>
      <c r="D223" s="1" t="s">
        <v>26</v>
      </c>
      <c r="E223" s="72">
        <v>6047087000139</v>
      </c>
      <c r="F223" s="1" t="s">
        <v>405</v>
      </c>
      <c r="G223" s="1" t="s">
        <v>91</v>
      </c>
      <c r="H223" s="1" t="s">
        <v>92</v>
      </c>
      <c r="I223" s="1" t="s">
        <v>78</v>
      </c>
      <c r="J223" s="1" t="s">
        <v>11</v>
      </c>
      <c r="K223" s="1" t="s">
        <v>192</v>
      </c>
      <c r="L223" s="1" t="s">
        <v>310</v>
      </c>
      <c r="M223" s="1" t="s">
        <v>191</v>
      </c>
      <c r="N223" s="28">
        <v>70</v>
      </c>
    </row>
    <row r="224" spans="1:14" x14ac:dyDescent="0.25">
      <c r="A224" s="29">
        <v>2021</v>
      </c>
      <c r="B224" s="29">
        <v>4</v>
      </c>
      <c r="C224">
        <v>64</v>
      </c>
      <c r="D224" s="1" t="s">
        <v>26</v>
      </c>
      <c r="E224" s="72">
        <v>6047087000139</v>
      </c>
      <c r="F224" s="1" t="s">
        <v>405</v>
      </c>
      <c r="G224" s="1" t="s">
        <v>91</v>
      </c>
      <c r="H224" s="1" t="s">
        <v>92</v>
      </c>
      <c r="I224" s="1" t="s">
        <v>78</v>
      </c>
      <c r="J224" s="1" t="s">
        <v>31</v>
      </c>
      <c r="K224" s="1" t="s">
        <v>206</v>
      </c>
      <c r="L224" s="1" t="s">
        <v>309</v>
      </c>
      <c r="M224" s="1" t="s">
        <v>196</v>
      </c>
      <c r="N224" s="28">
        <v>70</v>
      </c>
    </row>
    <row r="225" spans="1:14" x14ac:dyDescent="0.25">
      <c r="A225" s="29">
        <v>2021</v>
      </c>
      <c r="B225" s="29">
        <v>4</v>
      </c>
      <c r="C225">
        <v>64</v>
      </c>
      <c r="D225" s="1" t="s">
        <v>26</v>
      </c>
      <c r="E225" s="72">
        <v>6047087000139</v>
      </c>
      <c r="F225" s="1" t="s">
        <v>405</v>
      </c>
      <c r="G225" s="1" t="s">
        <v>91</v>
      </c>
      <c r="H225" s="1" t="s">
        <v>92</v>
      </c>
      <c r="I225" s="1" t="s">
        <v>78</v>
      </c>
      <c r="J225" s="1" t="s">
        <v>93</v>
      </c>
      <c r="K225" s="1" t="s">
        <v>241</v>
      </c>
      <c r="L225" s="1" t="s">
        <v>311</v>
      </c>
      <c r="M225" s="1" t="s">
        <v>198</v>
      </c>
      <c r="N225" s="28">
        <v>70</v>
      </c>
    </row>
    <row r="226" spans="1:14" x14ac:dyDescent="0.25">
      <c r="A226" s="29">
        <v>2021</v>
      </c>
      <c r="B226" s="29">
        <v>4</v>
      </c>
      <c r="C226">
        <v>64</v>
      </c>
      <c r="D226" s="1" t="s">
        <v>26</v>
      </c>
      <c r="E226" s="72">
        <v>6047087000210</v>
      </c>
      <c r="F226" s="1" t="s">
        <v>430</v>
      </c>
      <c r="G226" s="1" t="s">
        <v>91</v>
      </c>
      <c r="H226" s="1" t="s">
        <v>92</v>
      </c>
      <c r="I226" s="1" t="s">
        <v>78</v>
      </c>
      <c r="J226" s="1" t="s">
        <v>11</v>
      </c>
      <c r="K226" s="1" t="s">
        <v>192</v>
      </c>
      <c r="L226" s="1" t="s">
        <v>310</v>
      </c>
      <c r="M226" s="1" t="s">
        <v>191</v>
      </c>
      <c r="N226" s="28">
        <v>120</v>
      </c>
    </row>
    <row r="227" spans="1:14" x14ac:dyDescent="0.25">
      <c r="A227" s="29">
        <v>2021</v>
      </c>
      <c r="B227" s="29">
        <v>4</v>
      </c>
      <c r="C227">
        <v>64</v>
      </c>
      <c r="D227" s="1" t="s">
        <v>26</v>
      </c>
      <c r="E227" s="72">
        <v>6047087000210</v>
      </c>
      <c r="F227" s="1" t="s">
        <v>430</v>
      </c>
      <c r="G227" s="1" t="s">
        <v>91</v>
      </c>
      <c r="H227" s="1" t="s">
        <v>92</v>
      </c>
      <c r="I227" s="1" t="s">
        <v>78</v>
      </c>
      <c r="J227" s="1" t="s">
        <v>31</v>
      </c>
      <c r="K227" s="1" t="s">
        <v>206</v>
      </c>
      <c r="L227" s="1" t="s">
        <v>309</v>
      </c>
      <c r="M227" s="1" t="s">
        <v>196</v>
      </c>
      <c r="N227" s="28">
        <v>120</v>
      </c>
    </row>
    <row r="228" spans="1:14" x14ac:dyDescent="0.25">
      <c r="A228" s="29">
        <v>2021</v>
      </c>
      <c r="B228" s="29">
        <v>4</v>
      </c>
      <c r="C228">
        <v>64</v>
      </c>
      <c r="D228" s="1" t="s">
        <v>26</v>
      </c>
      <c r="E228" s="72">
        <v>6047087000210</v>
      </c>
      <c r="F228" s="1" t="s">
        <v>430</v>
      </c>
      <c r="G228" s="1" t="s">
        <v>91</v>
      </c>
      <c r="H228" s="1" t="s">
        <v>92</v>
      </c>
      <c r="I228" s="1" t="s">
        <v>78</v>
      </c>
      <c r="J228" s="1" t="s">
        <v>93</v>
      </c>
      <c r="K228" s="1" t="s">
        <v>241</v>
      </c>
      <c r="L228" s="1" t="s">
        <v>311</v>
      </c>
      <c r="M228" s="1" t="s">
        <v>198</v>
      </c>
      <c r="N228" s="28">
        <v>120</v>
      </c>
    </row>
    <row r="229" spans="1:14" x14ac:dyDescent="0.25">
      <c r="A229" s="29">
        <v>2021</v>
      </c>
      <c r="B229" s="29">
        <v>4</v>
      </c>
      <c r="C229">
        <v>64</v>
      </c>
      <c r="D229" s="1" t="s">
        <v>26</v>
      </c>
      <c r="E229" s="72">
        <v>62779145000190</v>
      </c>
      <c r="F229" s="1" t="s">
        <v>147</v>
      </c>
      <c r="G229" s="1" t="s">
        <v>91</v>
      </c>
      <c r="H229" s="1" t="s">
        <v>92</v>
      </c>
      <c r="I229" s="1" t="s">
        <v>78</v>
      </c>
      <c r="J229" s="1" t="s">
        <v>29</v>
      </c>
      <c r="K229" s="1" t="s">
        <v>197</v>
      </c>
      <c r="L229" s="1" t="s">
        <v>311</v>
      </c>
      <c r="M229" s="1" t="s">
        <v>198</v>
      </c>
      <c r="N229" s="28">
        <v>6</v>
      </c>
    </row>
    <row r="230" spans="1:14" x14ac:dyDescent="0.25">
      <c r="A230" s="29">
        <v>2021</v>
      </c>
      <c r="B230" s="29">
        <v>4</v>
      </c>
      <c r="C230">
        <v>64</v>
      </c>
      <c r="D230" s="1" t="s">
        <v>26</v>
      </c>
      <c r="E230" s="72">
        <v>62779145000190</v>
      </c>
      <c r="F230" s="1" t="s">
        <v>147</v>
      </c>
      <c r="G230" s="1" t="s">
        <v>91</v>
      </c>
      <c r="H230" s="1" t="s">
        <v>92</v>
      </c>
      <c r="I230" s="1" t="s">
        <v>78</v>
      </c>
      <c r="J230" s="1" t="s">
        <v>31</v>
      </c>
      <c r="K230" s="1" t="s">
        <v>206</v>
      </c>
      <c r="L230" s="1" t="s">
        <v>309</v>
      </c>
      <c r="M230" s="1" t="s">
        <v>196</v>
      </c>
      <c r="N230" s="28">
        <v>6</v>
      </c>
    </row>
    <row r="231" spans="1:14" x14ac:dyDescent="0.25">
      <c r="A231" s="29">
        <v>2021</v>
      </c>
      <c r="B231" s="29">
        <v>4</v>
      </c>
      <c r="C231">
        <v>64</v>
      </c>
      <c r="D231" s="1" t="s">
        <v>26</v>
      </c>
      <c r="E231" s="72">
        <v>62779145000190</v>
      </c>
      <c r="F231" s="1" t="s">
        <v>147</v>
      </c>
      <c r="G231" s="1" t="s">
        <v>91</v>
      </c>
      <c r="H231" s="1" t="s">
        <v>92</v>
      </c>
      <c r="I231" s="1" t="s">
        <v>78</v>
      </c>
      <c r="J231" s="1" t="s">
        <v>247</v>
      </c>
      <c r="K231" s="1" t="s">
        <v>248</v>
      </c>
      <c r="L231" s="1" t="s">
        <v>310</v>
      </c>
      <c r="M231" s="1" t="s">
        <v>191</v>
      </c>
      <c r="N231" s="28">
        <v>6</v>
      </c>
    </row>
    <row r="232" spans="1:14" x14ac:dyDescent="0.25">
      <c r="A232" s="29">
        <v>2021</v>
      </c>
      <c r="B232" s="29">
        <v>4</v>
      </c>
      <c r="C232">
        <v>64</v>
      </c>
      <c r="D232" s="1" t="s">
        <v>26</v>
      </c>
      <c r="E232" s="72">
        <v>44649812028490</v>
      </c>
      <c r="F232" s="1" t="s">
        <v>506</v>
      </c>
      <c r="G232" s="1" t="s">
        <v>91</v>
      </c>
      <c r="H232" s="1" t="s">
        <v>92</v>
      </c>
      <c r="I232" s="1" t="s">
        <v>78</v>
      </c>
      <c r="J232" s="1" t="s">
        <v>118</v>
      </c>
      <c r="K232" s="1" t="s">
        <v>244</v>
      </c>
      <c r="L232" s="1" t="s">
        <v>309</v>
      </c>
      <c r="M232" s="1" t="s">
        <v>196</v>
      </c>
      <c r="N232" s="28">
        <v>10</v>
      </c>
    </row>
    <row r="233" spans="1:14" x14ac:dyDescent="0.25">
      <c r="A233" s="29">
        <v>2021</v>
      </c>
      <c r="B233" s="29">
        <v>4</v>
      </c>
      <c r="C233">
        <v>64</v>
      </c>
      <c r="D233" s="1" t="s">
        <v>26</v>
      </c>
      <c r="E233" s="72">
        <v>44649812028490</v>
      </c>
      <c r="F233" s="1" t="s">
        <v>506</v>
      </c>
      <c r="G233" s="1" t="s">
        <v>91</v>
      </c>
      <c r="H233" s="1" t="s">
        <v>92</v>
      </c>
      <c r="I233" s="1" t="s">
        <v>78</v>
      </c>
      <c r="J233" s="1" t="s">
        <v>23</v>
      </c>
      <c r="K233" s="1" t="s">
        <v>254</v>
      </c>
      <c r="L233" s="1" t="s">
        <v>310</v>
      </c>
      <c r="M233" s="1" t="s">
        <v>191</v>
      </c>
      <c r="N233" s="28">
        <v>10</v>
      </c>
    </row>
    <row r="234" spans="1:14" x14ac:dyDescent="0.25">
      <c r="A234" s="29">
        <v>2021</v>
      </c>
      <c r="B234" s="29">
        <v>4</v>
      </c>
      <c r="C234">
        <v>64</v>
      </c>
      <c r="D234" s="1" t="s">
        <v>26</v>
      </c>
      <c r="E234" s="72">
        <v>61599908000158</v>
      </c>
      <c r="F234" s="1" t="s">
        <v>135</v>
      </c>
      <c r="G234" s="1" t="s">
        <v>91</v>
      </c>
      <c r="H234" s="1" t="s">
        <v>92</v>
      </c>
      <c r="I234" s="1" t="s">
        <v>78</v>
      </c>
      <c r="J234" s="1" t="s">
        <v>118</v>
      </c>
      <c r="K234" s="1" t="s">
        <v>244</v>
      </c>
      <c r="L234" s="1" t="s">
        <v>309</v>
      </c>
      <c r="M234" s="1" t="s">
        <v>196</v>
      </c>
      <c r="N234" s="28">
        <v>30</v>
      </c>
    </row>
    <row r="235" spans="1:14" x14ac:dyDescent="0.25">
      <c r="A235" s="29">
        <v>2021</v>
      </c>
      <c r="B235" s="29">
        <v>4</v>
      </c>
      <c r="C235">
        <v>64</v>
      </c>
      <c r="D235" s="1" t="s">
        <v>26</v>
      </c>
      <c r="E235" s="72">
        <v>61599908000158</v>
      </c>
      <c r="F235" s="1" t="s">
        <v>135</v>
      </c>
      <c r="G235" s="1" t="s">
        <v>91</v>
      </c>
      <c r="H235" s="1" t="s">
        <v>92</v>
      </c>
      <c r="I235" s="1" t="s">
        <v>78</v>
      </c>
      <c r="J235" s="1" t="s">
        <v>23</v>
      </c>
      <c r="K235" s="1" t="s">
        <v>254</v>
      </c>
      <c r="L235" s="1" t="s">
        <v>310</v>
      </c>
      <c r="M235" s="1" t="s">
        <v>191</v>
      </c>
      <c r="N235" s="28">
        <v>30</v>
      </c>
    </row>
    <row r="236" spans="1:14" x14ac:dyDescent="0.25">
      <c r="A236" s="29">
        <v>2021</v>
      </c>
      <c r="B236" s="29">
        <v>4</v>
      </c>
      <c r="C236">
        <v>64</v>
      </c>
      <c r="D236" s="1" t="s">
        <v>26</v>
      </c>
      <c r="E236" s="72">
        <v>61590410000124</v>
      </c>
      <c r="F236" s="1" t="s">
        <v>134</v>
      </c>
      <c r="G236" s="1" t="s">
        <v>91</v>
      </c>
      <c r="H236" s="1" t="s">
        <v>92</v>
      </c>
      <c r="I236" s="1" t="s">
        <v>78</v>
      </c>
      <c r="J236" s="1" t="s">
        <v>29</v>
      </c>
      <c r="K236" s="1" t="s">
        <v>197</v>
      </c>
      <c r="L236" s="1" t="s">
        <v>311</v>
      </c>
      <c r="M236" s="1" t="s">
        <v>198</v>
      </c>
      <c r="N236" s="28">
        <v>25</v>
      </c>
    </row>
    <row r="237" spans="1:14" x14ac:dyDescent="0.25">
      <c r="A237" s="29">
        <v>2021</v>
      </c>
      <c r="B237" s="29">
        <v>4</v>
      </c>
      <c r="C237">
        <v>64</v>
      </c>
      <c r="D237" s="1" t="s">
        <v>26</v>
      </c>
      <c r="E237" s="72">
        <v>61590410000124</v>
      </c>
      <c r="F237" s="1" t="s">
        <v>134</v>
      </c>
      <c r="G237" s="1" t="s">
        <v>91</v>
      </c>
      <c r="H237" s="1" t="s">
        <v>92</v>
      </c>
      <c r="I237" s="1" t="s">
        <v>78</v>
      </c>
      <c r="J237" s="1" t="s">
        <v>118</v>
      </c>
      <c r="K237" s="1" t="s">
        <v>244</v>
      </c>
      <c r="L237" s="1" t="s">
        <v>309</v>
      </c>
      <c r="M237" s="1" t="s">
        <v>196</v>
      </c>
      <c r="N237" s="28">
        <v>25</v>
      </c>
    </row>
    <row r="238" spans="1:14" x14ac:dyDescent="0.25">
      <c r="A238" s="29">
        <v>2021</v>
      </c>
      <c r="B238" s="29">
        <v>4</v>
      </c>
      <c r="C238">
        <v>64</v>
      </c>
      <c r="D238" s="1" t="s">
        <v>26</v>
      </c>
      <c r="E238" s="72">
        <v>61590410000124</v>
      </c>
      <c r="F238" s="1" t="s">
        <v>134</v>
      </c>
      <c r="G238" s="1" t="s">
        <v>91</v>
      </c>
      <c r="H238" s="1" t="s">
        <v>92</v>
      </c>
      <c r="I238" s="1" t="s">
        <v>78</v>
      </c>
      <c r="J238" s="1" t="s">
        <v>247</v>
      </c>
      <c r="K238" s="1" t="s">
        <v>248</v>
      </c>
      <c r="L238" s="1" t="s">
        <v>310</v>
      </c>
      <c r="M238" s="1" t="s">
        <v>191</v>
      </c>
      <c r="N238" s="28">
        <v>25</v>
      </c>
    </row>
    <row r="239" spans="1:14" x14ac:dyDescent="0.25">
      <c r="A239" s="29">
        <v>2021</v>
      </c>
      <c r="B239" s="29">
        <v>4</v>
      </c>
      <c r="C239">
        <v>64</v>
      </c>
      <c r="D239" s="1" t="s">
        <v>26</v>
      </c>
      <c r="E239" s="72">
        <v>19803199000114</v>
      </c>
      <c r="F239" s="1" t="s">
        <v>146</v>
      </c>
      <c r="G239" s="1" t="s">
        <v>91</v>
      </c>
      <c r="H239" s="1" t="s">
        <v>92</v>
      </c>
      <c r="I239" s="1" t="s">
        <v>78</v>
      </c>
      <c r="J239" s="1" t="s">
        <v>13</v>
      </c>
      <c r="K239" s="1" t="s">
        <v>194</v>
      </c>
      <c r="L239" s="1" t="s">
        <v>310</v>
      </c>
      <c r="M239" s="1" t="s">
        <v>191</v>
      </c>
      <c r="N239" s="28">
        <v>4</v>
      </c>
    </row>
    <row r="240" spans="1:14" x14ac:dyDescent="0.25">
      <c r="A240" s="29">
        <v>2021</v>
      </c>
      <c r="B240" s="29">
        <v>4</v>
      </c>
      <c r="C240">
        <v>64</v>
      </c>
      <c r="D240" s="1" t="s">
        <v>26</v>
      </c>
      <c r="E240" s="72">
        <v>19803199000114</v>
      </c>
      <c r="F240" s="1" t="s">
        <v>146</v>
      </c>
      <c r="G240" s="1" t="s">
        <v>91</v>
      </c>
      <c r="H240" s="1" t="s">
        <v>92</v>
      </c>
      <c r="I240" s="1" t="s">
        <v>78</v>
      </c>
      <c r="J240" s="1" t="s">
        <v>28</v>
      </c>
      <c r="K240" s="1" t="s">
        <v>195</v>
      </c>
      <c r="L240" s="1" t="s">
        <v>309</v>
      </c>
      <c r="M240" s="1" t="s">
        <v>196</v>
      </c>
      <c r="N240" s="28">
        <v>4</v>
      </c>
    </row>
    <row r="241" spans="1:14" x14ac:dyDescent="0.25">
      <c r="A241" s="29">
        <v>2021</v>
      </c>
      <c r="B241" s="29">
        <v>4</v>
      </c>
      <c r="C241">
        <v>64</v>
      </c>
      <c r="D241" s="1" t="s">
        <v>26</v>
      </c>
      <c r="E241" s="72">
        <v>19803199000114</v>
      </c>
      <c r="F241" s="1" t="s">
        <v>146</v>
      </c>
      <c r="G241" s="1" t="s">
        <v>91</v>
      </c>
      <c r="H241" s="1" t="s">
        <v>92</v>
      </c>
      <c r="I241" s="1" t="s">
        <v>78</v>
      </c>
      <c r="J241" s="1" t="s">
        <v>93</v>
      </c>
      <c r="K241" s="1" t="s">
        <v>241</v>
      </c>
      <c r="L241" s="1" t="s">
        <v>311</v>
      </c>
      <c r="M241" s="1" t="s">
        <v>198</v>
      </c>
      <c r="N241" s="28">
        <v>4</v>
      </c>
    </row>
    <row r="242" spans="1:14" x14ac:dyDescent="0.25">
      <c r="A242" s="29">
        <v>2021</v>
      </c>
      <c r="B242" s="29">
        <v>4</v>
      </c>
      <c r="C242">
        <v>64</v>
      </c>
      <c r="D242" s="1" t="s">
        <v>26</v>
      </c>
      <c r="E242" s="72">
        <v>71491732000170</v>
      </c>
      <c r="F242" s="1" t="s">
        <v>420</v>
      </c>
      <c r="G242" s="1" t="s">
        <v>421</v>
      </c>
      <c r="H242" s="1" t="s">
        <v>92</v>
      </c>
      <c r="I242" s="1" t="s">
        <v>78</v>
      </c>
      <c r="J242" s="1" t="s">
        <v>28</v>
      </c>
      <c r="K242" s="1" t="s">
        <v>195</v>
      </c>
      <c r="L242" s="1" t="s">
        <v>309</v>
      </c>
      <c r="M242" s="1" t="s">
        <v>196</v>
      </c>
      <c r="N242" s="28">
        <v>2</v>
      </c>
    </row>
    <row r="243" spans="1:14" x14ac:dyDescent="0.25">
      <c r="A243" s="29">
        <v>2021</v>
      </c>
      <c r="B243" s="29">
        <v>4</v>
      </c>
      <c r="C243">
        <v>64</v>
      </c>
      <c r="D243" s="1" t="s">
        <v>26</v>
      </c>
      <c r="E243" s="72">
        <v>71491732000170</v>
      </c>
      <c r="F243" s="1" t="s">
        <v>420</v>
      </c>
      <c r="G243" s="1" t="s">
        <v>421</v>
      </c>
      <c r="H243" s="1" t="s">
        <v>92</v>
      </c>
      <c r="I243" s="1" t="s">
        <v>78</v>
      </c>
      <c r="J243" s="1" t="s">
        <v>93</v>
      </c>
      <c r="K243" s="1" t="s">
        <v>241</v>
      </c>
      <c r="L243" s="1" t="s">
        <v>311</v>
      </c>
      <c r="M243" s="1" t="s">
        <v>198</v>
      </c>
      <c r="N243" s="28">
        <v>2</v>
      </c>
    </row>
    <row r="244" spans="1:14" x14ac:dyDescent="0.25">
      <c r="A244" s="29">
        <v>2021</v>
      </c>
      <c r="B244" s="29">
        <v>4</v>
      </c>
      <c r="C244">
        <v>64</v>
      </c>
      <c r="D244" s="1" t="s">
        <v>26</v>
      </c>
      <c r="E244" s="72">
        <v>71491732000170</v>
      </c>
      <c r="F244" s="1" t="s">
        <v>420</v>
      </c>
      <c r="G244" s="1" t="s">
        <v>421</v>
      </c>
      <c r="H244" s="1" t="s">
        <v>92</v>
      </c>
      <c r="I244" s="1" t="s">
        <v>78</v>
      </c>
      <c r="J244" s="1" t="s">
        <v>23</v>
      </c>
      <c r="K244" s="1" t="s">
        <v>254</v>
      </c>
      <c r="L244" s="1" t="s">
        <v>310</v>
      </c>
      <c r="M244" s="1" t="s">
        <v>191</v>
      </c>
      <c r="N244" s="28">
        <v>2</v>
      </c>
    </row>
    <row r="245" spans="1:14" x14ac:dyDescent="0.25">
      <c r="A245" s="29">
        <v>2021</v>
      </c>
      <c r="B245" s="29">
        <v>4</v>
      </c>
      <c r="C245">
        <v>64</v>
      </c>
      <c r="D245" s="1" t="s">
        <v>26</v>
      </c>
      <c r="E245" s="72">
        <v>14702257000795</v>
      </c>
      <c r="F245" s="1" t="s">
        <v>544</v>
      </c>
      <c r="G245" s="1" t="s">
        <v>545</v>
      </c>
      <c r="H245" s="1" t="s">
        <v>546</v>
      </c>
      <c r="I245" s="1" t="s">
        <v>78</v>
      </c>
      <c r="J245" s="1" t="s">
        <v>16</v>
      </c>
      <c r="K245" s="1" t="s">
        <v>207</v>
      </c>
      <c r="L245" s="1" t="s">
        <v>310</v>
      </c>
      <c r="M245" s="1" t="s">
        <v>191</v>
      </c>
      <c r="N245" s="28">
        <v>2</v>
      </c>
    </row>
    <row r="246" spans="1:14" x14ac:dyDescent="0.25">
      <c r="A246" s="29">
        <v>2021</v>
      </c>
      <c r="B246" s="29">
        <v>4</v>
      </c>
      <c r="C246">
        <v>64</v>
      </c>
      <c r="D246" s="1" t="s">
        <v>26</v>
      </c>
      <c r="E246" s="72">
        <v>14702257000795</v>
      </c>
      <c r="F246" s="1" t="s">
        <v>544</v>
      </c>
      <c r="G246" s="1" t="s">
        <v>545</v>
      </c>
      <c r="H246" s="1" t="s">
        <v>546</v>
      </c>
      <c r="I246" s="1" t="s">
        <v>78</v>
      </c>
      <c r="J246" s="1" t="s">
        <v>83</v>
      </c>
      <c r="K246" s="1" t="s">
        <v>240</v>
      </c>
      <c r="L246" s="1" t="s">
        <v>311</v>
      </c>
      <c r="M246" s="1" t="s">
        <v>198</v>
      </c>
      <c r="N246" s="28">
        <v>2</v>
      </c>
    </row>
    <row r="247" spans="1:14" x14ac:dyDescent="0.25">
      <c r="A247" s="29">
        <v>2021</v>
      </c>
      <c r="B247" s="29">
        <v>4</v>
      </c>
      <c r="C247">
        <v>64</v>
      </c>
      <c r="D247" s="1" t="s">
        <v>26</v>
      </c>
      <c r="E247" s="72">
        <v>14702257000795</v>
      </c>
      <c r="F247" s="1" t="s">
        <v>544</v>
      </c>
      <c r="G247" s="1" t="s">
        <v>545</v>
      </c>
      <c r="H247" s="1" t="s">
        <v>546</v>
      </c>
      <c r="I247" s="1" t="s">
        <v>78</v>
      </c>
      <c r="J247" s="1" t="s">
        <v>79</v>
      </c>
      <c r="K247" s="1" t="s">
        <v>243</v>
      </c>
      <c r="L247" s="1" t="s">
        <v>309</v>
      </c>
      <c r="M247" s="1" t="s">
        <v>196</v>
      </c>
      <c r="N247" s="28">
        <v>2</v>
      </c>
    </row>
    <row r="248" spans="1:14" x14ac:dyDescent="0.25">
      <c r="A248" s="29">
        <v>2021</v>
      </c>
      <c r="B248" s="29">
        <v>4</v>
      </c>
      <c r="C248">
        <v>62</v>
      </c>
      <c r="D248" s="1" t="s">
        <v>8</v>
      </c>
      <c r="E248" s="72">
        <v>5469172000122</v>
      </c>
      <c r="F248" s="1" t="s">
        <v>86</v>
      </c>
      <c r="G248" s="1" t="s">
        <v>87</v>
      </c>
      <c r="H248" s="1" t="s">
        <v>88</v>
      </c>
      <c r="I248" s="1" t="s">
        <v>78</v>
      </c>
      <c r="J248" s="1" t="s">
        <v>19</v>
      </c>
      <c r="K248" s="1" t="s">
        <v>210</v>
      </c>
      <c r="L248" s="1" t="s">
        <v>310</v>
      </c>
      <c r="M248" s="1" t="s">
        <v>191</v>
      </c>
      <c r="N248" s="28">
        <v>2</v>
      </c>
    </row>
    <row r="249" spans="1:14" x14ac:dyDescent="0.25">
      <c r="A249" s="29">
        <v>2021</v>
      </c>
      <c r="B249" s="29">
        <v>4</v>
      </c>
      <c r="C249">
        <v>62</v>
      </c>
      <c r="D249" s="1" t="s">
        <v>8</v>
      </c>
      <c r="E249" s="72">
        <v>5469172000122</v>
      </c>
      <c r="F249" s="1" t="s">
        <v>86</v>
      </c>
      <c r="G249" s="1" t="s">
        <v>87</v>
      </c>
      <c r="H249" s="1" t="s">
        <v>88</v>
      </c>
      <c r="I249" s="1" t="s">
        <v>78</v>
      </c>
      <c r="J249" s="1" t="s">
        <v>83</v>
      </c>
      <c r="K249" s="1" t="s">
        <v>240</v>
      </c>
      <c r="L249" s="1" t="s">
        <v>311</v>
      </c>
      <c r="M249" s="1" t="s">
        <v>198</v>
      </c>
      <c r="N249" s="28">
        <v>2</v>
      </c>
    </row>
    <row r="250" spans="1:14" x14ac:dyDescent="0.25">
      <c r="A250" s="29">
        <v>2021</v>
      </c>
      <c r="B250" s="29">
        <v>4</v>
      </c>
      <c r="C250">
        <v>62</v>
      </c>
      <c r="D250" s="1" t="s">
        <v>8</v>
      </c>
      <c r="E250" s="72">
        <v>5469172000122</v>
      </c>
      <c r="F250" s="1" t="s">
        <v>86</v>
      </c>
      <c r="G250" s="1" t="s">
        <v>87</v>
      </c>
      <c r="H250" s="1" t="s">
        <v>88</v>
      </c>
      <c r="I250" s="1" t="s">
        <v>78</v>
      </c>
      <c r="J250" s="1" t="s">
        <v>33</v>
      </c>
      <c r="K250" s="1" t="s">
        <v>290</v>
      </c>
      <c r="L250" s="1" t="s">
        <v>309</v>
      </c>
      <c r="M250" s="1" t="s">
        <v>196</v>
      </c>
      <c r="N250" s="28">
        <v>2</v>
      </c>
    </row>
    <row r="251" spans="1:14" x14ac:dyDescent="0.25">
      <c r="A251" s="29">
        <v>2021</v>
      </c>
      <c r="B251" s="29">
        <v>4</v>
      </c>
      <c r="C251">
        <v>62</v>
      </c>
      <c r="D251" s="1" t="s">
        <v>8</v>
      </c>
      <c r="E251" s="72">
        <v>13016092000140</v>
      </c>
      <c r="F251" s="1" t="s">
        <v>145</v>
      </c>
      <c r="G251" s="1" t="s">
        <v>87</v>
      </c>
      <c r="H251" s="1" t="s">
        <v>88</v>
      </c>
      <c r="I251" s="1" t="s">
        <v>78</v>
      </c>
      <c r="J251" s="1" t="s">
        <v>19</v>
      </c>
      <c r="K251" s="1" t="s">
        <v>210</v>
      </c>
      <c r="L251" s="1" t="s">
        <v>310</v>
      </c>
      <c r="M251" s="1" t="s">
        <v>191</v>
      </c>
      <c r="N251" s="28">
        <v>5</v>
      </c>
    </row>
    <row r="252" spans="1:14" x14ac:dyDescent="0.25">
      <c r="A252" s="29">
        <v>2021</v>
      </c>
      <c r="B252" s="29">
        <v>4</v>
      </c>
      <c r="C252">
        <v>62</v>
      </c>
      <c r="D252" s="1" t="s">
        <v>8</v>
      </c>
      <c r="E252" s="72">
        <v>13016092000140</v>
      </c>
      <c r="F252" s="1" t="s">
        <v>145</v>
      </c>
      <c r="G252" s="1" t="s">
        <v>87</v>
      </c>
      <c r="H252" s="1" t="s">
        <v>88</v>
      </c>
      <c r="I252" s="1" t="s">
        <v>78</v>
      </c>
      <c r="J252" s="1" t="s">
        <v>83</v>
      </c>
      <c r="K252" s="1" t="s">
        <v>240</v>
      </c>
      <c r="L252" s="1" t="s">
        <v>311</v>
      </c>
      <c r="M252" s="1" t="s">
        <v>198</v>
      </c>
      <c r="N252" s="28">
        <v>5</v>
      </c>
    </row>
    <row r="253" spans="1:14" x14ac:dyDescent="0.25">
      <c r="A253" s="29">
        <v>2021</v>
      </c>
      <c r="B253" s="29">
        <v>4</v>
      </c>
      <c r="C253">
        <v>62</v>
      </c>
      <c r="D253" s="1" t="s">
        <v>8</v>
      </c>
      <c r="E253" s="72">
        <v>13016092000140</v>
      </c>
      <c r="F253" s="1" t="s">
        <v>145</v>
      </c>
      <c r="G253" s="1" t="s">
        <v>87</v>
      </c>
      <c r="H253" s="1" t="s">
        <v>88</v>
      </c>
      <c r="I253" s="1" t="s">
        <v>78</v>
      </c>
      <c r="J253" s="1" t="s">
        <v>33</v>
      </c>
      <c r="K253" s="1" t="s">
        <v>290</v>
      </c>
      <c r="L253" s="1" t="s">
        <v>309</v>
      </c>
      <c r="M253" s="1" t="s">
        <v>196</v>
      </c>
      <c r="N253" s="28">
        <v>5</v>
      </c>
    </row>
    <row r="254" spans="1:14" x14ac:dyDescent="0.25">
      <c r="A254" s="29">
        <v>2021</v>
      </c>
      <c r="B254" s="29">
        <v>4</v>
      </c>
      <c r="C254">
        <v>62</v>
      </c>
      <c r="D254" s="1" t="s">
        <v>8</v>
      </c>
      <c r="E254" s="72">
        <v>27372066000169</v>
      </c>
      <c r="F254" s="1" t="s">
        <v>390</v>
      </c>
      <c r="G254" s="1" t="s">
        <v>87</v>
      </c>
      <c r="H254" s="1" t="s">
        <v>88</v>
      </c>
      <c r="I254" s="1" t="s">
        <v>78</v>
      </c>
      <c r="J254" s="1" t="s">
        <v>19</v>
      </c>
      <c r="K254" s="1" t="s">
        <v>210</v>
      </c>
      <c r="L254" s="1" t="s">
        <v>310</v>
      </c>
      <c r="M254" s="1" t="s">
        <v>191</v>
      </c>
      <c r="N254" s="28">
        <v>21</v>
      </c>
    </row>
    <row r="255" spans="1:14" x14ac:dyDescent="0.25">
      <c r="A255" s="29">
        <v>2021</v>
      </c>
      <c r="B255" s="29">
        <v>4</v>
      </c>
      <c r="C255">
        <v>62</v>
      </c>
      <c r="D255" s="1" t="s">
        <v>8</v>
      </c>
      <c r="E255" s="72">
        <v>27372066000169</v>
      </c>
      <c r="F255" s="1" t="s">
        <v>390</v>
      </c>
      <c r="G255" s="1" t="s">
        <v>87</v>
      </c>
      <c r="H255" s="1" t="s">
        <v>88</v>
      </c>
      <c r="I255" s="1" t="s">
        <v>78</v>
      </c>
      <c r="J255" s="1" t="s">
        <v>83</v>
      </c>
      <c r="K255" s="1" t="s">
        <v>240</v>
      </c>
      <c r="L255" s="1" t="s">
        <v>311</v>
      </c>
      <c r="M255" s="1" t="s">
        <v>198</v>
      </c>
      <c r="N255" s="28">
        <v>21</v>
      </c>
    </row>
    <row r="256" spans="1:14" x14ac:dyDescent="0.25">
      <c r="A256" s="29">
        <v>2021</v>
      </c>
      <c r="B256" s="29">
        <v>4</v>
      </c>
      <c r="C256">
        <v>62</v>
      </c>
      <c r="D256" s="1" t="s">
        <v>8</v>
      </c>
      <c r="E256" s="72">
        <v>27372066000169</v>
      </c>
      <c r="F256" s="1" t="s">
        <v>390</v>
      </c>
      <c r="G256" s="1" t="s">
        <v>87</v>
      </c>
      <c r="H256" s="1" t="s">
        <v>88</v>
      </c>
      <c r="I256" s="1" t="s">
        <v>78</v>
      </c>
      <c r="J256" s="1" t="s">
        <v>33</v>
      </c>
      <c r="K256" s="1" t="s">
        <v>290</v>
      </c>
      <c r="L256" s="1" t="s">
        <v>309</v>
      </c>
      <c r="M256" s="1" t="s">
        <v>196</v>
      </c>
      <c r="N256" s="28">
        <v>21</v>
      </c>
    </row>
    <row r="257" spans="1:14" x14ac:dyDescent="0.25">
      <c r="A257" s="29">
        <v>2021</v>
      </c>
      <c r="B257" s="29">
        <v>4</v>
      </c>
      <c r="C257">
        <v>62</v>
      </c>
      <c r="D257" s="1" t="s">
        <v>8</v>
      </c>
      <c r="E257" s="72">
        <v>5874946000281</v>
      </c>
      <c r="F257" s="1" t="s">
        <v>149</v>
      </c>
      <c r="G257" s="1" t="s">
        <v>89</v>
      </c>
      <c r="H257" s="1" t="s">
        <v>90</v>
      </c>
      <c r="I257" s="1" t="s">
        <v>78</v>
      </c>
      <c r="J257" s="1" t="s">
        <v>18</v>
      </c>
      <c r="K257" s="1" t="s">
        <v>209</v>
      </c>
      <c r="L257" s="1" t="s">
        <v>310</v>
      </c>
      <c r="M257" s="1" t="s">
        <v>191</v>
      </c>
      <c r="N257" s="28">
        <v>12</v>
      </c>
    </row>
    <row r="258" spans="1:14" x14ac:dyDescent="0.25">
      <c r="A258" s="29">
        <v>2021</v>
      </c>
      <c r="B258" s="29">
        <v>4</v>
      </c>
      <c r="C258">
        <v>62</v>
      </c>
      <c r="D258" s="1" t="s">
        <v>8</v>
      </c>
      <c r="E258" s="72">
        <v>5874946000281</v>
      </c>
      <c r="F258" s="1" t="s">
        <v>149</v>
      </c>
      <c r="G258" s="1" t="s">
        <v>89</v>
      </c>
      <c r="H258" s="1" t="s">
        <v>90</v>
      </c>
      <c r="I258" s="1" t="s">
        <v>78</v>
      </c>
      <c r="J258" s="1" t="s">
        <v>83</v>
      </c>
      <c r="K258" s="1" t="s">
        <v>240</v>
      </c>
      <c r="L258" s="1" t="s">
        <v>311</v>
      </c>
      <c r="M258" s="1" t="s">
        <v>198</v>
      </c>
      <c r="N258" s="28">
        <v>12</v>
      </c>
    </row>
    <row r="259" spans="1:14" x14ac:dyDescent="0.25">
      <c r="A259" s="29">
        <v>2021</v>
      </c>
      <c r="B259" s="29">
        <v>4</v>
      </c>
      <c r="C259">
        <v>62</v>
      </c>
      <c r="D259" s="1" t="s">
        <v>8</v>
      </c>
      <c r="E259" s="72">
        <v>5874946000281</v>
      </c>
      <c r="F259" s="1" t="s">
        <v>149</v>
      </c>
      <c r="G259" s="1" t="s">
        <v>89</v>
      </c>
      <c r="H259" s="1" t="s">
        <v>90</v>
      </c>
      <c r="I259" s="1" t="s">
        <v>78</v>
      </c>
      <c r="J259" s="1" t="s">
        <v>33</v>
      </c>
      <c r="K259" s="1" t="s">
        <v>290</v>
      </c>
      <c r="L259" s="1" t="s">
        <v>309</v>
      </c>
      <c r="M259" s="1" t="s">
        <v>196</v>
      </c>
      <c r="N259" s="28">
        <v>12</v>
      </c>
    </row>
    <row r="260" spans="1:14" x14ac:dyDescent="0.25">
      <c r="A260" s="29">
        <v>2021</v>
      </c>
      <c r="B260" s="29">
        <v>4</v>
      </c>
      <c r="C260">
        <v>62</v>
      </c>
      <c r="D260" s="1" t="s">
        <v>8</v>
      </c>
      <c r="E260" s="72">
        <v>28102490000156</v>
      </c>
      <c r="F260" s="1" t="s">
        <v>462</v>
      </c>
      <c r="G260" s="1" t="s">
        <v>89</v>
      </c>
      <c r="H260" s="1" t="s">
        <v>90</v>
      </c>
      <c r="I260" s="1" t="s">
        <v>156</v>
      </c>
      <c r="J260" s="1" t="s">
        <v>18</v>
      </c>
      <c r="K260" s="1" t="s">
        <v>209</v>
      </c>
      <c r="L260" s="1" t="s">
        <v>310</v>
      </c>
      <c r="M260" s="1" t="s">
        <v>191</v>
      </c>
      <c r="N260" s="28">
        <v>10</v>
      </c>
    </row>
    <row r="261" spans="1:14" x14ac:dyDescent="0.25">
      <c r="A261" s="29">
        <v>2021</v>
      </c>
      <c r="B261" s="29">
        <v>4</v>
      </c>
      <c r="C261">
        <v>62</v>
      </c>
      <c r="D261" s="1" t="s">
        <v>8</v>
      </c>
      <c r="E261" s="72">
        <v>28102490000156</v>
      </c>
      <c r="F261" s="1" t="s">
        <v>462</v>
      </c>
      <c r="G261" s="1" t="s">
        <v>89</v>
      </c>
      <c r="H261" s="1" t="s">
        <v>90</v>
      </c>
      <c r="I261" s="1" t="s">
        <v>156</v>
      </c>
      <c r="J261" s="1" t="s">
        <v>83</v>
      </c>
      <c r="K261" s="1" t="s">
        <v>240</v>
      </c>
      <c r="L261" s="1" t="s">
        <v>311</v>
      </c>
      <c r="M261" s="1" t="s">
        <v>198</v>
      </c>
      <c r="N261" s="28">
        <v>10</v>
      </c>
    </row>
    <row r="262" spans="1:14" x14ac:dyDescent="0.25">
      <c r="A262" s="29">
        <v>2021</v>
      </c>
      <c r="B262" s="29">
        <v>4</v>
      </c>
      <c r="C262">
        <v>62</v>
      </c>
      <c r="D262" s="1" t="s">
        <v>8</v>
      </c>
      <c r="E262" s="72">
        <v>28102490000156</v>
      </c>
      <c r="F262" s="1" t="s">
        <v>462</v>
      </c>
      <c r="G262" s="1" t="s">
        <v>89</v>
      </c>
      <c r="H262" s="1" t="s">
        <v>90</v>
      </c>
      <c r="I262" s="1" t="s">
        <v>156</v>
      </c>
      <c r="J262" s="1" t="s">
        <v>33</v>
      </c>
      <c r="K262" s="1" t="s">
        <v>290</v>
      </c>
      <c r="L262" s="1" t="s">
        <v>309</v>
      </c>
      <c r="M262" s="1" t="s">
        <v>196</v>
      </c>
      <c r="N262" s="28">
        <v>10</v>
      </c>
    </row>
    <row r="263" spans="1:14" x14ac:dyDescent="0.25">
      <c r="A263" s="29">
        <v>2021</v>
      </c>
      <c r="B263" s="29">
        <v>4</v>
      </c>
      <c r="C263">
        <v>62</v>
      </c>
      <c r="D263" s="1" t="s">
        <v>8</v>
      </c>
      <c r="E263" s="72">
        <v>74031865000151</v>
      </c>
      <c r="F263" s="1" t="s">
        <v>152</v>
      </c>
      <c r="G263" s="1" t="s">
        <v>89</v>
      </c>
      <c r="H263" s="1" t="s">
        <v>90</v>
      </c>
      <c r="I263" s="1" t="s">
        <v>151</v>
      </c>
      <c r="J263" s="1" t="s">
        <v>18</v>
      </c>
      <c r="K263" s="1" t="s">
        <v>209</v>
      </c>
      <c r="L263" s="1" t="s">
        <v>310</v>
      </c>
      <c r="M263" s="1" t="s">
        <v>191</v>
      </c>
      <c r="N263" s="28">
        <v>100</v>
      </c>
    </row>
    <row r="264" spans="1:14" x14ac:dyDescent="0.25">
      <c r="A264" s="29">
        <v>2021</v>
      </c>
      <c r="B264" s="29">
        <v>4</v>
      </c>
      <c r="C264">
        <v>62</v>
      </c>
      <c r="D264" s="1" t="s">
        <v>8</v>
      </c>
      <c r="E264" s="72">
        <v>74031865000151</v>
      </c>
      <c r="F264" s="1" t="s">
        <v>152</v>
      </c>
      <c r="G264" s="1" t="s">
        <v>89</v>
      </c>
      <c r="H264" s="1" t="s">
        <v>90</v>
      </c>
      <c r="I264" s="1" t="s">
        <v>151</v>
      </c>
      <c r="J264" s="1" t="s">
        <v>83</v>
      </c>
      <c r="K264" s="1" t="s">
        <v>240</v>
      </c>
      <c r="L264" s="1" t="s">
        <v>311</v>
      </c>
      <c r="M264" s="1" t="s">
        <v>198</v>
      </c>
      <c r="N264" s="28">
        <v>100</v>
      </c>
    </row>
    <row r="265" spans="1:14" x14ac:dyDescent="0.25">
      <c r="A265" s="29">
        <v>2021</v>
      </c>
      <c r="B265" s="29">
        <v>4</v>
      </c>
      <c r="C265">
        <v>62</v>
      </c>
      <c r="D265" s="1" t="s">
        <v>8</v>
      </c>
      <c r="E265" s="72">
        <v>74031865000151</v>
      </c>
      <c r="F265" s="1" t="s">
        <v>152</v>
      </c>
      <c r="G265" s="1" t="s">
        <v>89</v>
      </c>
      <c r="H265" s="1" t="s">
        <v>90</v>
      </c>
      <c r="I265" s="1" t="s">
        <v>151</v>
      </c>
      <c r="J265" s="1" t="s">
        <v>33</v>
      </c>
      <c r="K265" s="1" t="s">
        <v>290</v>
      </c>
      <c r="L265" s="1" t="s">
        <v>309</v>
      </c>
      <c r="M265" s="1" t="s">
        <v>196</v>
      </c>
      <c r="N265" s="28">
        <v>100</v>
      </c>
    </row>
    <row r="266" spans="1:14" x14ac:dyDescent="0.25">
      <c r="A266" s="29">
        <v>2021</v>
      </c>
      <c r="B266" s="29">
        <v>4</v>
      </c>
      <c r="C266">
        <v>62</v>
      </c>
      <c r="D266" s="1" t="s">
        <v>8</v>
      </c>
      <c r="E266" s="72">
        <v>5868278000280</v>
      </c>
      <c r="F266" s="1" t="s">
        <v>511</v>
      </c>
      <c r="G266" s="1" t="s">
        <v>89</v>
      </c>
      <c r="H266" s="1" t="s">
        <v>90</v>
      </c>
      <c r="I266" s="1" t="s">
        <v>78</v>
      </c>
      <c r="J266" s="1" t="s">
        <v>18</v>
      </c>
      <c r="K266" s="1" t="s">
        <v>209</v>
      </c>
      <c r="L266" s="1" t="s">
        <v>310</v>
      </c>
      <c r="M266" s="1" t="s">
        <v>191</v>
      </c>
      <c r="N266" s="28">
        <v>50</v>
      </c>
    </row>
    <row r="267" spans="1:14" x14ac:dyDescent="0.25">
      <c r="A267" s="29">
        <v>2021</v>
      </c>
      <c r="B267" s="29">
        <v>4</v>
      </c>
      <c r="C267">
        <v>62</v>
      </c>
      <c r="D267" s="1" t="s">
        <v>8</v>
      </c>
      <c r="E267" s="72">
        <v>5868278000280</v>
      </c>
      <c r="F267" s="1" t="s">
        <v>511</v>
      </c>
      <c r="G267" s="1" t="s">
        <v>89</v>
      </c>
      <c r="H267" s="1" t="s">
        <v>90</v>
      </c>
      <c r="I267" s="1" t="s">
        <v>78</v>
      </c>
      <c r="J267" s="1" t="s">
        <v>83</v>
      </c>
      <c r="K267" s="1" t="s">
        <v>240</v>
      </c>
      <c r="L267" s="1" t="s">
        <v>311</v>
      </c>
      <c r="M267" s="1" t="s">
        <v>198</v>
      </c>
      <c r="N267" s="28">
        <v>50</v>
      </c>
    </row>
    <row r="268" spans="1:14" x14ac:dyDescent="0.25">
      <c r="A268" s="29">
        <v>2021</v>
      </c>
      <c r="B268" s="29">
        <v>4</v>
      </c>
      <c r="C268">
        <v>62</v>
      </c>
      <c r="D268" s="1" t="s">
        <v>8</v>
      </c>
      <c r="E268" s="72">
        <v>5868278000280</v>
      </c>
      <c r="F268" s="1" t="s">
        <v>511</v>
      </c>
      <c r="G268" s="1" t="s">
        <v>89</v>
      </c>
      <c r="H268" s="1" t="s">
        <v>90</v>
      </c>
      <c r="I268" s="1" t="s">
        <v>78</v>
      </c>
      <c r="J268" s="1" t="s">
        <v>33</v>
      </c>
      <c r="K268" s="1" t="s">
        <v>290</v>
      </c>
      <c r="L268" s="1" t="s">
        <v>309</v>
      </c>
      <c r="M268" s="1" t="s">
        <v>196</v>
      </c>
      <c r="N268" s="28">
        <v>50</v>
      </c>
    </row>
    <row r="269" spans="1:14" x14ac:dyDescent="0.25">
      <c r="A269" s="29">
        <v>2021</v>
      </c>
      <c r="B269" s="29">
        <v>4</v>
      </c>
      <c r="C269">
        <v>62</v>
      </c>
      <c r="D269" s="1" t="s">
        <v>8</v>
      </c>
      <c r="E269" s="72">
        <v>37108388000159</v>
      </c>
      <c r="F269" s="1" t="s">
        <v>414</v>
      </c>
      <c r="G269" s="1" t="s">
        <v>76</v>
      </c>
      <c r="H269" s="1" t="s">
        <v>77</v>
      </c>
      <c r="I269" s="1" t="s">
        <v>78</v>
      </c>
      <c r="J269" s="1" t="s">
        <v>16</v>
      </c>
      <c r="K269" s="1" t="s">
        <v>207</v>
      </c>
      <c r="L269" s="1" t="s">
        <v>310</v>
      </c>
      <c r="M269" s="1" t="s">
        <v>191</v>
      </c>
      <c r="N269" s="28">
        <v>12</v>
      </c>
    </row>
    <row r="270" spans="1:14" x14ac:dyDescent="0.25">
      <c r="A270" s="29">
        <v>2021</v>
      </c>
      <c r="B270" s="29">
        <v>4</v>
      </c>
      <c r="C270">
        <v>62</v>
      </c>
      <c r="D270" s="1" t="s">
        <v>8</v>
      </c>
      <c r="E270" s="72">
        <v>37108388000159</v>
      </c>
      <c r="F270" s="1" t="s">
        <v>414</v>
      </c>
      <c r="G270" s="1" t="s">
        <v>76</v>
      </c>
      <c r="H270" s="1" t="s">
        <v>77</v>
      </c>
      <c r="I270" s="1" t="s">
        <v>78</v>
      </c>
      <c r="J270" s="1" t="s">
        <v>79</v>
      </c>
      <c r="K270" s="1" t="s">
        <v>243</v>
      </c>
      <c r="L270" s="1" t="s">
        <v>309</v>
      </c>
      <c r="M270" s="1" t="s">
        <v>196</v>
      </c>
      <c r="N270" s="28">
        <v>12</v>
      </c>
    </row>
    <row r="271" spans="1:14" x14ac:dyDescent="0.25">
      <c r="A271" s="29">
        <v>2021</v>
      </c>
      <c r="B271" s="29">
        <v>4</v>
      </c>
      <c r="C271">
        <v>62</v>
      </c>
      <c r="D271" s="1" t="s">
        <v>8</v>
      </c>
      <c r="E271" s="72">
        <v>6047087004207</v>
      </c>
      <c r="F271" s="1" t="s">
        <v>99</v>
      </c>
      <c r="G271" s="1" t="s">
        <v>76</v>
      </c>
      <c r="H271" s="1" t="s">
        <v>77</v>
      </c>
      <c r="I271" s="1" t="s">
        <v>78</v>
      </c>
      <c r="J271" s="1" t="s">
        <v>16</v>
      </c>
      <c r="K271" s="1" t="s">
        <v>207</v>
      </c>
      <c r="L271" s="1" t="s">
        <v>310</v>
      </c>
      <c r="M271" s="1" t="s">
        <v>191</v>
      </c>
      <c r="N271" s="28">
        <v>33</v>
      </c>
    </row>
    <row r="272" spans="1:14" x14ac:dyDescent="0.25">
      <c r="A272" s="29">
        <v>2021</v>
      </c>
      <c r="B272" s="29">
        <v>4</v>
      </c>
      <c r="C272">
        <v>62</v>
      </c>
      <c r="D272" s="1" t="s">
        <v>8</v>
      </c>
      <c r="E272" s="72">
        <v>6047087004207</v>
      </c>
      <c r="F272" s="1" t="s">
        <v>99</v>
      </c>
      <c r="G272" s="1" t="s">
        <v>76</v>
      </c>
      <c r="H272" s="1" t="s">
        <v>77</v>
      </c>
      <c r="I272" s="1" t="s">
        <v>78</v>
      </c>
      <c r="J272" s="1" t="s">
        <v>79</v>
      </c>
      <c r="K272" s="1" t="s">
        <v>243</v>
      </c>
      <c r="L272" s="1" t="s">
        <v>309</v>
      </c>
      <c r="M272" s="1" t="s">
        <v>196</v>
      </c>
      <c r="N272" s="28">
        <v>33</v>
      </c>
    </row>
    <row r="273" spans="1:14" x14ac:dyDescent="0.25">
      <c r="A273" s="29">
        <v>2021</v>
      </c>
      <c r="B273" s="29">
        <v>4</v>
      </c>
      <c r="C273">
        <v>62</v>
      </c>
      <c r="D273" s="1" t="s">
        <v>8</v>
      </c>
      <c r="E273" s="72">
        <v>61590410001287</v>
      </c>
      <c r="F273" s="1" t="s">
        <v>451</v>
      </c>
      <c r="G273" s="1" t="s">
        <v>76</v>
      </c>
      <c r="H273" s="1" t="s">
        <v>77</v>
      </c>
      <c r="I273" s="1" t="s">
        <v>78</v>
      </c>
      <c r="J273" s="1" t="s">
        <v>16</v>
      </c>
      <c r="K273" s="1" t="s">
        <v>207</v>
      </c>
      <c r="L273" s="1" t="s">
        <v>310</v>
      </c>
      <c r="M273" s="1" t="s">
        <v>191</v>
      </c>
      <c r="N273" s="28">
        <v>38</v>
      </c>
    </row>
    <row r="274" spans="1:14" x14ac:dyDescent="0.25">
      <c r="A274" s="29">
        <v>2021</v>
      </c>
      <c r="B274" s="29">
        <v>4</v>
      </c>
      <c r="C274">
        <v>62</v>
      </c>
      <c r="D274" s="1" t="s">
        <v>8</v>
      </c>
      <c r="E274" s="72">
        <v>61590410001287</v>
      </c>
      <c r="F274" s="1" t="s">
        <v>451</v>
      </c>
      <c r="G274" s="1" t="s">
        <v>76</v>
      </c>
      <c r="H274" s="1" t="s">
        <v>77</v>
      </c>
      <c r="I274" s="1" t="s">
        <v>78</v>
      </c>
      <c r="J274" s="1" t="s">
        <v>79</v>
      </c>
      <c r="K274" s="1" t="s">
        <v>243</v>
      </c>
      <c r="L274" s="1" t="s">
        <v>309</v>
      </c>
      <c r="M274" s="1" t="s">
        <v>196</v>
      </c>
      <c r="N274" s="28">
        <v>38</v>
      </c>
    </row>
    <row r="275" spans="1:14" x14ac:dyDescent="0.25">
      <c r="A275" s="29">
        <v>2021</v>
      </c>
      <c r="B275" s="29">
        <v>4</v>
      </c>
      <c r="C275">
        <v>62</v>
      </c>
      <c r="D275" s="1" t="s">
        <v>8</v>
      </c>
      <c r="E275" s="72">
        <v>17214149000176</v>
      </c>
      <c r="F275" s="1" t="s">
        <v>519</v>
      </c>
      <c r="G275" s="1" t="s">
        <v>111</v>
      </c>
      <c r="H275" s="1" t="s">
        <v>108</v>
      </c>
      <c r="I275" s="1" t="s">
        <v>78</v>
      </c>
      <c r="J275" s="1" t="s">
        <v>15</v>
      </c>
      <c r="K275" s="1" t="s">
        <v>205</v>
      </c>
      <c r="L275" s="1" t="s">
        <v>311</v>
      </c>
      <c r="M275" s="1" t="s">
        <v>198</v>
      </c>
      <c r="N275" s="28">
        <v>20</v>
      </c>
    </row>
    <row r="276" spans="1:14" x14ac:dyDescent="0.25">
      <c r="A276" s="29">
        <v>2021</v>
      </c>
      <c r="B276" s="29">
        <v>4</v>
      </c>
      <c r="C276">
        <v>62</v>
      </c>
      <c r="D276" s="1" t="s">
        <v>8</v>
      </c>
      <c r="E276" s="72">
        <v>17214149000176</v>
      </c>
      <c r="F276" s="1" t="s">
        <v>519</v>
      </c>
      <c r="G276" s="1" t="s">
        <v>111</v>
      </c>
      <c r="H276" s="1" t="s">
        <v>108</v>
      </c>
      <c r="I276" s="1" t="s">
        <v>78</v>
      </c>
      <c r="J276" s="1" t="s">
        <v>109</v>
      </c>
      <c r="K276" s="1" t="s">
        <v>245</v>
      </c>
      <c r="L276" s="1" t="s">
        <v>309</v>
      </c>
      <c r="M276" s="1" t="s">
        <v>196</v>
      </c>
      <c r="N276" s="28">
        <v>20</v>
      </c>
    </row>
    <row r="277" spans="1:14" x14ac:dyDescent="0.25">
      <c r="A277" s="29">
        <v>2021</v>
      </c>
      <c r="B277" s="29">
        <v>4</v>
      </c>
      <c r="C277">
        <v>62</v>
      </c>
      <c r="D277" s="1" t="s">
        <v>8</v>
      </c>
      <c r="E277" s="72">
        <v>17214149000176</v>
      </c>
      <c r="F277" s="1" t="s">
        <v>519</v>
      </c>
      <c r="G277" s="1" t="s">
        <v>111</v>
      </c>
      <c r="H277" s="1" t="s">
        <v>108</v>
      </c>
      <c r="I277" s="1" t="s">
        <v>78</v>
      </c>
      <c r="J277" s="1" t="s">
        <v>110</v>
      </c>
      <c r="K277" s="1" t="s">
        <v>249</v>
      </c>
      <c r="L277" s="1" t="s">
        <v>310</v>
      </c>
      <c r="M277" s="1" t="s">
        <v>191</v>
      </c>
      <c r="N277" s="28">
        <v>20</v>
      </c>
    </row>
    <row r="278" spans="1:14" x14ac:dyDescent="0.25">
      <c r="A278" s="29">
        <v>2021</v>
      </c>
      <c r="B278" s="29">
        <v>4</v>
      </c>
      <c r="C278">
        <v>62</v>
      </c>
      <c r="D278" s="1" t="s">
        <v>8</v>
      </c>
      <c r="E278" s="72">
        <v>17087591000189</v>
      </c>
      <c r="F278" s="1" t="s">
        <v>106</v>
      </c>
      <c r="G278" s="1" t="s">
        <v>107</v>
      </c>
      <c r="H278" s="1" t="s">
        <v>108</v>
      </c>
      <c r="I278" s="1" t="s">
        <v>78</v>
      </c>
      <c r="J278" s="1" t="s">
        <v>15</v>
      </c>
      <c r="K278" s="1" t="s">
        <v>205</v>
      </c>
      <c r="L278" s="1" t="s">
        <v>311</v>
      </c>
      <c r="M278" s="1" t="s">
        <v>198</v>
      </c>
      <c r="N278" s="28">
        <v>9</v>
      </c>
    </row>
    <row r="279" spans="1:14" x14ac:dyDescent="0.25">
      <c r="A279" s="29">
        <v>2021</v>
      </c>
      <c r="B279" s="29">
        <v>4</v>
      </c>
      <c r="C279">
        <v>62</v>
      </c>
      <c r="D279" s="1" t="s">
        <v>8</v>
      </c>
      <c r="E279" s="72">
        <v>17087591000189</v>
      </c>
      <c r="F279" s="1" t="s">
        <v>106</v>
      </c>
      <c r="G279" s="1" t="s">
        <v>107</v>
      </c>
      <c r="H279" s="1" t="s">
        <v>108</v>
      </c>
      <c r="I279" s="1" t="s">
        <v>78</v>
      </c>
      <c r="J279" s="1" t="s">
        <v>109</v>
      </c>
      <c r="K279" s="1" t="s">
        <v>245</v>
      </c>
      <c r="L279" s="1" t="s">
        <v>309</v>
      </c>
      <c r="M279" s="1" t="s">
        <v>196</v>
      </c>
      <c r="N279" s="28">
        <v>9</v>
      </c>
    </row>
    <row r="280" spans="1:14" x14ac:dyDescent="0.25">
      <c r="A280" s="29">
        <v>2021</v>
      </c>
      <c r="B280" s="29">
        <v>4</v>
      </c>
      <c r="C280">
        <v>62</v>
      </c>
      <c r="D280" s="1" t="s">
        <v>8</v>
      </c>
      <c r="E280" s="72">
        <v>17087591000189</v>
      </c>
      <c r="F280" s="1" t="s">
        <v>106</v>
      </c>
      <c r="G280" s="1" t="s">
        <v>107</v>
      </c>
      <c r="H280" s="1" t="s">
        <v>108</v>
      </c>
      <c r="I280" s="1" t="s">
        <v>78</v>
      </c>
      <c r="J280" s="1" t="s">
        <v>110</v>
      </c>
      <c r="K280" s="1" t="s">
        <v>249</v>
      </c>
      <c r="L280" s="1" t="s">
        <v>310</v>
      </c>
      <c r="M280" s="1" t="s">
        <v>191</v>
      </c>
      <c r="N280" s="28">
        <v>9</v>
      </c>
    </row>
    <row r="281" spans="1:14" x14ac:dyDescent="0.25">
      <c r="A281" s="29">
        <v>2021</v>
      </c>
      <c r="B281" s="29">
        <v>4</v>
      </c>
      <c r="C281">
        <v>62</v>
      </c>
      <c r="D281" s="1" t="s">
        <v>8</v>
      </c>
      <c r="E281" s="72">
        <v>10892164000124</v>
      </c>
      <c r="F281" s="1" t="s">
        <v>101</v>
      </c>
      <c r="G281" s="1" t="s">
        <v>102</v>
      </c>
      <c r="H281" s="1" t="s">
        <v>103</v>
      </c>
      <c r="I281" s="1" t="s">
        <v>78</v>
      </c>
      <c r="J281" s="1" t="s">
        <v>20</v>
      </c>
      <c r="K281" s="1" t="s">
        <v>211</v>
      </c>
      <c r="L281" s="1" t="s">
        <v>310</v>
      </c>
      <c r="M281" s="1" t="s">
        <v>191</v>
      </c>
      <c r="N281" s="28">
        <v>8</v>
      </c>
    </row>
    <row r="282" spans="1:14" x14ac:dyDescent="0.25">
      <c r="A282" s="29">
        <v>2021</v>
      </c>
      <c r="B282" s="29">
        <v>4</v>
      </c>
      <c r="C282">
        <v>62</v>
      </c>
      <c r="D282" s="1" t="s">
        <v>8</v>
      </c>
      <c r="E282" s="72">
        <v>10892164000124</v>
      </c>
      <c r="F282" s="1" t="s">
        <v>101</v>
      </c>
      <c r="G282" s="1" t="s">
        <v>102</v>
      </c>
      <c r="H282" s="1" t="s">
        <v>103</v>
      </c>
      <c r="I282" s="1" t="s">
        <v>78</v>
      </c>
      <c r="J282" s="1" t="s">
        <v>83</v>
      </c>
      <c r="K282" s="1" t="s">
        <v>240</v>
      </c>
      <c r="L282" s="1" t="s">
        <v>311</v>
      </c>
      <c r="M282" s="1" t="s">
        <v>198</v>
      </c>
      <c r="N282" s="28">
        <v>8</v>
      </c>
    </row>
    <row r="283" spans="1:14" x14ac:dyDescent="0.25">
      <c r="A283" s="29">
        <v>2021</v>
      </c>
      <c r="B283" s="29">
        <v>4</v>
      </c>
      <c r="C283">
        <v>62</v>
      </c>
      <c r="D283" s="1" t="s">
        <v>8</v>
      </c>
      <c r="E283" s="72">
        <v>10892164000124</v>
      </c>
      <c r="F283" s="1" t="s">
        <v>101</v>
      </c>
      <c r="G283" s="1" t="s">
        <v>102</v>
      </c>
      <c r="H283" s="1" t="s">
        <v>103</v>
      </c>
      <c r="I283" s="1" t="s">
        <v>78</v>
      </c>
      <c r="J283" s="1" t="s">
        <v>33</v>
      </c>
      <c r="K283" s="1" t="s">
        <v>290</v>
      </c>
      <c r="L283" s="1" t="s">
        <v>309</v>
      </c>
      <c r="M283" s="1" t="s">
        <v>196</v>
      </c>
      <c r="N283" s="28">
        <v>8</v>
      </c>
    </row>
    <row r="284" spans="1:14" x14ac:dyDescent="0.25">
      <c r="A284" s="29">
        <v>2021</v>
      </c>
      <c r="B284" s="29">
        <v>4</v>
      </c>
      <c r="C284">
        <v>62</v>
      </c>
      <c r="D284" s="1" t="s">
        <v>8</v>
      </c>
      <c r="E284" s="72">
        <v>76081892000164</v>
      </c>
      <c r="F284" s="1" t="s">
        <v>503</v>
      </c>
      <c r="G284" s="1" t="s">
        <v>504</v>
      </c>
      <c r="H284" s="1" t="s">
        <v>505</v>
      </c>
      <c r="I284" s="1" t="s">
        <v>78</v>
      </c>
      <c r="J284" s="1" t="s">
        <v>14</v>
      </c>
      <c r="K284" s="1" t="s">
        <v>204</v>
      </c>
      <c r="L284" s="1" t="s">
        <v>310</v>
      </c>
      <c r="M284" s="1" t="s">
        <v>191</v>
      </c>
      <c r="N284" s="28">
        <v>2</v>
      </c>
    </row>
    <row r="285" spans="1:14" x14ac:dyDescent="0.25">
      <c r="A285" s="29">
        <v>2021</v>
      </c>
      <c r="B285" s="29">
        <v>4</v>
      </c>
      <c r="C285">
        <v>62</v>
      </c>
      <c r="D285" s="1" t="s">
        <v>8</v>
      </c>
      <c r="E285" s="72">
        <v>76081892000164</v>
      </c>
      <c r="F285" s="1" t="s">
        <v>503</v>
      </c>
      <c r="G285" s="1" t="s">
        <v>504</v>
      </c>
      <c r="H285" s="1" t="s">
        <v>505</v>
      </c>
      <c r="I285" s="1" t="s">
        <v>78</v>
      </c>
      <c r="J285" s="1" t="s">
        <v>32</v>
      </c>
      <c r="K285" s="1" t="s">
        <v>215</v>
      </c>
      <c r="L285" s="1" t="s">
        <v>309</v>
      </c>
      <c r="M285" s="1" t="s">
        <v>196</v>
      </c>
      <c r="N285" s="28">
        <v>2</v>
      </c>
    </row>
    <row r="286" spans="1:14" x14ac:dyDescent="0.25">
      <c r="A286" s="29">
        <v>2021</v>
      </c>
      <c r="B286" s="29">
        <v>4</v>
      </c>
      <c r="C286">
        <v>62</v>
      </c>
      <c r="D286" s="1" t="s">
        <v>8</v>
      </c>
      <c r="E286" s="72">
        <v>76081892000164</v>
      </c>
      <c r="F286" s="1" t="s">
        <v>503</v>
      </c>
      <c r="G286" s="1" t="s">
        <v>504</v>
      </c>
      <c r="H286" s="1" t="s">
        <v>505</v>
      </c>
      <c r="I286" s="1" t="s">
        <v>78</v>
      </c>
      <c r="J286" s="1" t="s">
        <v>97</v>
      </c>
      <c r="K286" s="1" t="s">
        <v>242</v>
      </c>
      <c r="L286" s="1" t="s">
        <v>311</v>
      </c>
      <c r="M286" s="1" t="s">
        <v>198</v>
      </c>
      <c r="N286" s="28">
        <v>2</v>
      </c>
    </row>
    <row r="287" spans="1:14" x14ac:dyDescent="0.25">
      <c r="A287" s="29">
        <v>2021</v>
      </c>
      <c r="B287" s="29">
        <v>4</v>
      </c>
      <c r="C287">
        <v>62</v>
      </c>
      <c r="D287" s="1" t="s">
        <v>8</v>
      </c>
      <c r="E287" s="72">
        <v>60922168000348</v>
      </c>
      <c r="F287" s="1" t="s">
        <v>411</v>
      </c>
      <c r="G287" s="1" t="s">
        <v>95</v>
      </c>
      <c r="H287" s="1" t="s">
        <v>96</v>
      </c>
      <c r="I287" s="1" t="s">
        <v>78</v>
      </c>
      <c r="J287" s="1" t="s">
        <v>30</v>
      </c>
      <c r="K287" s="1" t="s">
        <v>203</v>
      </c>
      <c r="L287" s="1" t="s">
        <v>309</v>
      </c>
      <c r="M287" s="1" t="s">
        <v>196</v>
      </c>
      <c r="N287" s="28">
        <v>10</v>
      </c>
    </row>
    <row r="288" spans="1:14" x14ac:dyDescent="0.25">
      <c r="A288" s="29">
        <v>2021</v>
      </c>
      <c r="B288" s="29">
        <v>4</v>
      </c>
      <c r="C288">
        <v>62</v>
      </c>
      <c r="D288" s="1" t="s">
        <v>8</v>
      </c>
      <c r="E288" s="72">
        <v>60922168000348</v>
      </c>
      <c r="F288" s="1" t="s">
        <v>411</v>
      </c>
      <c r="G288" s="1" t="s">
        <v>95</v>
      </c>
      <c r="H288" s="1" t="s">
        <v>96</v>
      </c>
      <c r="I288" s="1" t="s">
        <v>78</v>
      </c>
      <c r="J288" s="1" t="s">
        <v>97</v>
      </c>
      <c r="K288" s="1" t="s">
        <v>242</v>
      </c>
      <c r="L288" s="1" t="s">
        <v>311</v>
      </c>
      <c r="M288" s="1" t="s">
        <v>198</v>
      </c>
      <c r="N288" s="28">
        <v>10</v>
      </c>
    </row>
    <row r="289" spans="1:14" x14ac:dyDescent="0.25">
      <c r="A289" s="29">
        <v>2021</v>
      </c>
      <c r="B289" s="29">
        <v>4</v>
      </c>
      <c r="C289">
        <v>62</v>
      </c>
      <c r="D289" s="1" t="s">
        <v>8</v>
      </c>
      <c r="E289" s="72">
        <v>60922168000348</v>
      </c>
      <c r="F289" s="1" t="s">
        <v>411</v>
      </c>
      <c r="G289" s="1" t="s">
        <v>95</v>
      </c>
      <c r="H289" s="1" t="s">
        <v>96</v>
      </c>
      <c r="I289" s="1" t="s">
        <v>78</v>
      </c>
      <c r="J289" s="1" t="s">
        <v>22</v>
      </c>
      <c r="K289" s="1" t="s">
        <v>250</v>
      </c>
      <c r="L289" s="1" t="s">
        <v>310</v>
      </c>
      <c r="M289" s="1" t="s">
        <v>191</v>
      </c>
      <c r="N289" s="28">
        <v>10</v>
      </c>
    </row>
    <row r="290" spans="1:14" x14ac:dyDescent="0.25">
      <c r="A290" s="29">
        <v>2021</v>
      </c>
      <c r="B290" s="29">
        <v>4</v>
      </c>
      <c r="C290">
        <v>62</v>
      </c>
      <c r="D290" s="1" t="s">
        <v>8</v>
      </c>
      <c r="E290" s="72">
        <v>29435005005198</v>
      </c>
      <c r="F290" s="1" t="s">
        <v>114</v>
      </c>
      <c r="G290" s="1" t="s">
        <v>95</v>
      </c>
      <c r="H290" s="1" t="s">
        <v>96</v>
      </c>
      <c r="I290" s="1" t="s">
        <v>78</v>
      </c>
      <c r="J290" s="1" t="s">
        <v>30</v>
      </c>
      <c r="K290" s="1" t="s">
        <v>203</v>
      </c>
      <c r="L290" s="1" t="s">
        <v>309</v>
      </c>
      <c r="M290" s="1" t="s">
        <v>196</v>
      </c>
      <c r="N290" s="28">
        <v>6</v>
      </c>
    </row>
    <row r="291" spans="1:14" x14ac:dyDescent="0.25">
      <c r="A291" s="29">
        <v>2021</v>
      </c>
      <c r="B291" s="29">
        <v>4</v>
      </c>
      <c r="C291">
        <v>62</v>
      </c>
      <c r="D291" s="1" t="s">
        <v>8</v>
      </c>
      <c r="E291" s="72">
        <v>29435005005198</v>
      </c>
      <c r="F291" s="1" t="s">
        <v>114</v>
      </c>
      <c r="G291" s="1" t="s">
        <v>95</v>
      </c>
      <c r="H291" s="1" t="s">
        <v>96</v>
      </c>
      <c r="I291" s="1" t="s">
        <v>78</v>
      </c>
      <c r="J291" s="1" t="s">
        <v>97</v>
      </c>
      <c r="K291" s="1" t="s">
        <v>242</v>
      </c>
      <c r="L291" s="1" t="s">
        <v>311</v>
      </c>
      <c r="M291" s="1" t="s">
        <v>198</v>
      </c>
      <c r="N291" s="28">
        <v>6</v>
      </c>
    </row>
    <row r="292" spans="1:14" x14ac:dyDescent="0.25">
      <c r="A292" s="29">
        <v>2021</v>
      </c>
      <c r="B292" s="29">
        <v>4</v>
      </c>
      <c r="C292">
        <v>62</v>
      </c>
      <c r="D292" s="1" t="s">
        <v>8</v>
      </c>
      <c r="E292" s="72">
        <v>29435005005198</v>
      </c>
      <c r="F292" s="1" t="s">
        <v>114</v>
      </c>
      <c r="G292" s="1" t="s">
        <v>95</v>
      </c>
      <c r="H292" s="1" t="s">
        <v>96</v>
      </c>
      <c r="I292" s="1" t="s">
        <v>78</v>
      </c>
      <c r="J292" s="1" t="s">
        <v>22</v>
      </c>
      <c r="K292" s="1" t="s">
        <v>250</v>
      </c>
      <c r="L292" s="1" t="s">
        <v>310</v>
      </c>
      <c r="M292" s="1" t="s">
        <v>191</v>
      </c>
      <c r="N292" s="28">
        <v>6</v>
      </c>
    </row>
    <row r="293" spans="1:14" x14ac:dyDescent="0.25">
      <c r="A293" s="29">
        <v>2021</v>
      </c>
      <c r="B293" s="29">
        <v>4</v>
      </c>
      <c r="C293">
        <v>62</v>
      </c>
      <c r="D293" s="1" t="s">
        <v>8</v>
      </c>
      <c r="E293" s="72">
        <v>73696718000219</v>
      </c>
      <c r="F293" s="1" t="s">
        <v>415</v>
      </c>
      <c r="G293" s="1" t="s">
        <v>95</v>
      </c>
      <c r="H293" s="1" t="s">
        <v>96</v>
      </c>
      <c r="I293" s="1" t="s">
        <v>78</v>
      </c>
      <c r="J293" s="1" t="s">
        <v>30</v>
      </c>
      <c r="K293" s="1" t="s">
        <v>203</v>
      </c>
      <c r="L293" s="1" t="s">
        <v>309</v>
      </c>
      <c r="M293" s="1" t="s">
        <v>196</v>
      </c>
      <c r="N293" s="28">
        <v>3</v>
      </c>
    </row>
    <row r="294" spans="1:14" x14ac:dyDescent="0.25">
      <c r="A294" s="29">
        <v>2021</v>
      </c>
      <c r="B294" s="29">
        <v>4</v>
      </c>
      <c r="C294">
        <v>62</v>
      </c>
      <c r="D294" s="1" t="s">
        <v>8</v>
      </c>
      <c r="E294" s="72">
        <v>73696718000219</v>
      </c>
      <c r="F294" s="1" t="s">
        <v>415</v>
      </c>
      <c r="G294" s="1" t="s">
        <v>95</v>
      </c>
      <c r="H294" s="1" t="s">
        <v>96</v>
      </c>
      <c r="I294" s="1" t="s">
        <v>78</v>
      </c>
      <c r="J294" s="1" t="s">
        <v>21</v>
      </c>
      <c r="K294" s="1" t="s">
        <v>214</v>
      </c>
      <c r="L294" s="1" t="s">
        <v>310</v>
      </c>
      <c r="M294" s="1" t="s">
        <v>191</v>
      </c>
      <c r="N294" s="28">
        <v>3</v>
      </c>
    </row>
    <row r="295" spans="1:14" x14ac:dyDescent="0.25">
      <c r="A295" s="29">
        <v>2021</v>
      </c>
      <c r="B295" s="29">
        <v>4</v>
      </c>
      <c r="C295">
        <v>62</v>
      </c>
      <c r="D295" s="1" t="s">
        <v>8</v>
      </c>
      <c r="E295" s="72">
        <v>73696718000219</v>
      </c>
      <c r="F295" s="1" t="s">
        <v>415</v>
      </c>
      <c r="G295" s="1" t="s">
        <v>95</v>
      </c>
      <c r="H295" s="1" t="s">
        <v>96</v>
      </c>
      <c r="I295" s="1" t="s">
        <v>78</v>
      </c>
      <c r="J295" s="1" t="s">
        <v>97</v>
      </c>
      <c r="K295" s="1" t="s">
        <v>242</v>
      </c>
      <c r="L295" s="1" t="s">
        <v>311</v>
      </c>
      <c r="M295" s="1" t="s">
        <v>198</v>
      </c>
      <c r="N295" s="28">
        <v>3</v>
      </c>
    </row>
    <row r="296" spans="1:14" x14ac:dyDescent="0.25">
      <c r="A296" s="29">
        <v>2021</v>
      </c>
      <c r="B296" s="29">
        <v>4</v>
      </c>
      <c r="C296">
        <v>62</v>
      </c>
      <c r="D296" s="1" t="s">
        <v>8</v>
      </c>
      <c r="E296" s="72">
        <v>2284062000521</v>
      </c>
      <c r="F296" s="1" t="s">
        <v>501</v>
      </c>
      <c r="G296" s="1" t="s">
        <v>95</v>
      </c>
      <c r="H296" s="1" t="s">
        <v>96</v>
      </c>
      <c r="I296" s="1" t="s">
        <v>78</v>
      </c>
      <c r="J296" s="1" t="s">
        <v>30</v>
      </c>
      <c r="K296" s="1" t="s">
        <v>203</v>
      </c>
      <c r="L296" s="1" t="s">
        <v>309</v>
      </c>
      <c r="M296" s="1" t="s">
        <v>196</v>
      </c>
      <c r="N296" s="28">
        <v>7</v>
      </c>
    </row>
    <row r="297" spans="1:14" x14ac:dyDescent="0.25">
      <c r="A297" s="29">
        <v>2021</v>
      </c>
      <c r="B297" s="29">
        <v>4</v>
      </c>
      <c r="C297">
        <v>62</v>
      </c>
      <c r="D297" s="1" t="s">
        <v>8</v>
      </c>
      <c r="E297" s="72">
        <v>2284062000521</v>
      </c>
      <c r="F297" s="1" t="s">
        <v>501</v>
      </c>
      <c r="G297" s="1" t="s">
        <v>95</v>
      </c>
      <c r="H297" s="1" t="s">
        <v>96</v>
      </c>
      <c r="I297" s="1" t="s">
        <v>78</v>
      </c>
      <c r="J297" s="1" t="s">
        <v>21</v>
      </c>
      <c r="K297" s="1" t="s">
        <v>214</v>
      </c>
      <c r="L297" s="1" t="s">
        <v>310</v>
      </c>
      <c r="M297" s="1" t="s">
        <v>191</v>
      </c>
      <c r="N297" s="28">
        <v>7</v>
      </c>
    </row>
    <row r="298" spans="1:14" x14ac:dyDescent="0.25">
      <c r="A298" s="29">
        <v>2021</v>
      </c>
      <c r="B298" s="29">
        <v>4</v>
      </c>
      <c r="C298">
        <v>62</v>
      </c>
      <c r="D298" s="1" t="s">
        <v>8</v>
      </c>
      <c r="E298" s="72">
        <v>2284062000521</v>
      </c>
      <c r="F298" s="1" t="s">
        <v>501</v>
      </c>
      <c r="G298" s="1" t="s">
        <v>95</v>
      </c>
      <c r="H298" s="1" t="s">
        <v>96</v>
      </c>
      <c r="I298" s="1" t="s">
        <v>78</v>
      </c>
      <c r="J298" s="1" t="s">
        <v>97</v>
      </c>
      <c r="K298" s="1" t="s">
        <v>242</v>
      </c>
      <c r="L298" s="1" t="s">
        <v>311</v>
      </c>
      <c r="M298" s="1" t="s">
        <v>198</v>
      </c>
      <c r="N298" s="28">
        <v>7</v>
      </c>
    </row>
    <row r="299" spans="1:14" x14ac:dyDescent="0.25">
      <c r="A299" s="29">
        <v>2021</v>
      </c>
      <c r="B299" s="29">
        <v>4</v>
      </c>
      <c r="C299">
        <v>62</v>
      </c>
      <c r="D299" s="1" t="s">
        <v>8</v>
      </c>
      <c r="E299" s="72">
        <v>24217779000160</v>
      </c>
      <c r="F299" s="1" t="s">
        <v>428</v>
      </c>
      <c r="G299" s="1" t="s">
        <v>95</v>
      </c>
      <c r="H299" s="1" t="s">
        <v>96</v>
      </c>
      <c r="I299" s="1" t="s">
        <v>78</v>
      </c>
      <c r="J299" s="1" t="s">
        <v>30</v>
      </c>
      <c r="K299" s="1" t="s">
        <v>203</v>
      </c>
      <c r="L299" s="1" t="s">
        <v>309</v>
      </c>
      <c r="M299" s="1" t="s">
        <v>196</v>
      </c>
      <c r="N299" s="28">
        <v>3</v>
      </c>
    </row>
    <row r="300" spans="1:14" x14ac:dyDescent="0.25">
      <c r="A300" s="29">
        <v>2021</v>
      </c>
      <c r="B300" s="29">
        <v>4</v>
      </c>
      <c r="C300">
        <v>62</v>
      </c>
      <c r="D300" s="1" t="s">
        <v>8</v>
      </c>
      <c r="E300" s="72">
        <v>24217779000160</v>
      </c>
      <c r="F300" s="1" t="s">
        <v>428</v>
      </c>
      <c r="G300" s="1" t="s">
        <v>95</v>
      </c>
      <c r="H300" s="1" t="s">
        <v>96</v>
      </c>
      <c r="I300" s="1" t="s">
        <v>78</v>
      </c>
      <c r="J300" s="1" t="s">
        <v>21</v>
      </c>
      <c r="K300" s="1" t="s">
        <v>214</v>
      </c>
      <c r="L300" s="1" t="s">
        <v>310</v>
      </c>
      <c r="M300" s="1" t="s">
        <v>191</v>
      </c>
      <c r="N300" s="28">
        <v>3</v>
      </c>
    </row>
    <row r="301" spans="1:14" x14ac:dyDescent="0.25">
      <c r="A301" s="29">
        <v>2021</v>
      </c>
      <c r="B301" s="29">
        <v>4</v>
      </c>
      <c r="C301">
        <v>62</v>
      </c>
      <c r="D301" s="1" t="s">
        <v>8</v>
      </c>
      <c r="E301" s="72">
        <v>24217779000160</v>
      </c>
      <c r="F301" s="1" t="s">
        <v>428</v>
      </c>
      <c r="G301" s="1" t="s">
        <v>95</v>
      </c>
      <c r="H301" s="1" t="s">
        <v>96</v>
      </c>
      <c r="I301" s="1" t="s">
        <v>78</v>
      </c>
      <c r="J301" s="1" t="s">
        <v>97</v>
      </c>
      <c r="K301" s="1" t="s">
        <v>242</v>
      </c>
      <c r="L301" s="1" t="s">
        <v>311</v>
      </c>
      <c r="M301" s="1" t="s">
        <v>198</v>
      </c>
      <c r="N301" s="28">
        <v>3</v>
      </c>
    </row>
    <row r="302" spans="1:14" x14ac:dyDescent="0.25">
      <c r="A302" s="29">
        <v>2021</v>
      </c>
      <c r="B302" s="29">
        <v>4</v>
      </c>
      <c r="C302">
        <v>62</v>
      </c>
      <c r="D302" s="1" t="s">
        <v>8</v>
      </c>
      <c r="E302" s="72">
        <v>6047087000996</v>
      </c>
      <c r="F302" s="1" t="s">
        <v>142</v>
      </c>
      <c r="G302" s="1" t="s">
        <v>95</v>
      </c>
      <c r="H302" s="1" t="s">
        <v>96</v>
      </c>
      <c r="I302" s="1" t="s">
        <v>78</v>
      </c>
      <c r="J302" s="1" t="s">
        <v>30</v>
      </c>
      <c r="K302" s="1" t="s">
        <v>203</v>
      </c>
      <c r="L302" s="1" t="s">
        <v>309</v>
      </c>
      <c r="M302" s="1" t="s">
        <v>196</v>
      </c>
      <c r="N302" s="28">
        <v>16</v>
      </c>
    </row>
    <row r="303" spans="1:14" x14ac:dyDescent="0.25">
      <c r="A303" s="29">
        <v>2021</v>
      </c>
      <c r="B303" s="29">
        <v>4</v>
      </c>
      <c r="C303">
        <v>62</v>
      </c>
      <c r="D303" s="1" t="s">
        <v>8</v>
      </c>
      <c r="E303" s="72">
        <v>6047087000996</v>
      </c>
      <c r="F303" s="1" t="s">
        <v>142</v>
      </c>
      <c r="G303" s="1" t="s">
        <v>95</v>
      </c>
      <c r="H303" s="1" t="s">
        <v>96</v>
      </c>
      <c r="I303" s="1" t="s">
        <v>78</v>
      </c>
      <c r="J303" s="1" t="s">
        <v>97</v>
      </c>
      <c r="K303" s="1" t="s">
        <v>242</v>
      </c>
      <c r="L303" s="1" t="s">
        <v>311</v>
      </c>
      <c r="M303" s="1" t="s">
        <v>198</v>
      </c>
      <c r="N303" s="28">
        <v>16</v>
      </c>
    </row>
    <row r="304" spans="1:14" x14ac:dyDescent="0.25">
      <c r="A304" s="29">
        <v>2021</v>
      </c>
      <c r="B304" s="29">
        <v>4</v>
      </c>
      <c r="C304">
        <v>62</v>
      </c>
      <c r="D304" s="1" t="s">
        <v>8</v>
      </c>
      <c r="E304" s="72">
        <v>6047087000996</v>
      </c>
      <c r="F304" s="1" t="s">
        <v>142</v>
      </c>
      <c r="G304" s="1" t="s">
        <v>95</v>
      </c>
      <c r="H304" s="1" t="s">
        <v>96</v>
      </c>
      <c r="I304" s="1" t="s">
        <v>78</v>
      </c>
      <c r="J304" s="1" t="s">
        <v>22</v>
      </c>
      <c r="K304" s="1" t="s">
        <v>250</v>
      </c>
      <c r="L304" s="1" t="s">
        <v>310</v>
      </c>
      <c r="M304" s="1" t="s">
        <v>191</v>
      </c>
      <c r="N304" s="28">
        <v>16</v>
      </c>
    </row>
    <row r="305" spans="1:14" x14ac:dyDescent="0.25">
      <c r="A305" s="29">
        <v>2021</v>
      </c>
      <c r="B305" s="29">
        <v>4</v>
      </c>
      <c r="C305">
        <v>62</v>
      </c>
      <c r="D305" s="1" t="s">
        <v>8</v>
      </c>
      <c r="E305" s="72">
        <v>6047087002697</v>
      </c>
      <c r="F305" s="1" t="s">
        <v>98</v>
      </c>
      <c r="G305" s="1" t="s">
        <v>95</v>
      </c>
      <c r="H305" s="1" t="s">
        <v>96</v>
      </c>
      <c r="I305" s="1" t="s">
        <v>78</v>
      </c>
      <c r="J305" s="1" t="s">
        <v>30</v>
      </c>
      <c r="K305" s="1" t="s">
        <v>203</v>
      </c>
      <c r="L305" s="1" t="s">
        <v>309</v>
      </c>
      <c r="M305" s="1" t="s">
        <v>196</v>
      </c>
      <c r="N305" s="28">
        <v>125</v>
      </c>
    </row>
    <row r="306" spans="1:14" x14ac:dyDescent="0.25">
      <c r="A306" s="29">
        <v>2021</v>
      </c>
      <c r="B306" s="29">
        <v>4</v>
      </c>
      <c r="C306">
        <v>62</v>
      </c>
      <c r="D306" s="1" t="s">
        <v>8</v>
      </c>
      <c r="E306" s="72">
        <v>6047087002697</v>
      </c>
      <c r="F306" s="1" t="s">
        <v>98</v>
      </c>
      <c r="G306" s="1" t="s">
        <v>95</v>
      </c>
      <c r="H306" s="1" t="s">
        <v>96</v>
      </c>
      <c r="I306" s="1" t="s">
        <v>78</v>
      </c>
      <c r="J306" s="1" t="s">
        <v>97</v>
      </c>
      <c r="K306" s="1" t="s">
        <v>242</v>
      </c>
      <c r="L306" s="1" t="s">
        <v>311</v>
      </c>
      <c r="M306" s="1" t="s">
        <v>198</v>
      </c>
      <c r="N306" s="28">
        <v>125</v>
      </c>
    </row>
    <row r="307" spans="1:14" x14ac:dyDescent="0.25">
      <c r="A307" s="29">
        <v>2021</v>
      </c>
      <c r="B307" s="29">
        <v>4</v>
      </c>
      <c r="C307">
        <v>62</v>
      </c>
      <c r="D307" s="1" t="s">
        <v>8</v>
      </c>
      <c r="E307" s="72">
        <v>6047087002697</v>
      </c>
      <c r="F307" s="1" t="s">
        <v>98</v>
      </c>
      <c r="G307" s="1" t="s">
        <v>95</v>
      </c>
      <c r="H307" s="1" t="s">
        <v>96</v>
      </c>
      <c r="I307" s="1" t="s">
        <v>78</v>
      </c>
      <c r="J307" s="1" t="s">
        <v>22</v>
      </c>
      <c r="K307" s="1" t="s">
        <v>250</v>
      </c>
      <c r="L307" s="1" t="s">
        <v>310</v>
      </c>
      <c r="M307" s="1" t="s">
        <v>191</v>
      </c>
      <c r="N307" s="28">
        <v>125</v>
      </c>
    </row>
    <row r="308" spans="1:14" x14ac:dyDescent="0.25">
      <c r="A308" s="29">
        <v>2021</v>
      </c>
      <c r="B308" s="29">
        <v>4</v>
      </c>
      <c r="C308">
        <v>62</v>
      </c>
      <c r="D308" s="1" t="s">
        <v>8</v>
      </c>
      <c r="E308" s="72">
        <v>34058123000103</v>
      </c>
      <c r="F308" s="1" t="s">
        <v>426</v>
      </c>
      <c r="G308" s="1" t="s">
        <v>95</v>
      </c>
      <c r="H308" s="1" t="s">
        <v>96</v>
      </c>
      <c r="I308" s="1" t="s">
        <v>78</v>
      </c>
      <c r="J308" s="1" t="s">
        <v>30</v>
      </c>
      <c r="K308" s="1" t="s">
        <v>203</v>
      </c>
      <c r="L308" s="1" t="s">
        <v>309</v>
      </c>
      <c r="M308" s="1" t="s">
        <v>196</v>
      </c>
      <c r="N308" s="28">
        <v>6</v>
      </c>
    </row>
    <row r="309" spans="1:14" x14ac:dyDescent="0.25">
      <c r="A309" s="29">
        <v>2021</v>
      </c>
      <c r="B309" s="29">
        <v>4</v>
      </c>
      <c r="C309">
        <v>62</v>
      </c>
      <c r="D309" s="1" t="s">
        <v>8</v>
      </c>
      <c r="E309" s="72">
        <v>34058123000103</v>
      </c>
      <c r="F309" s="1" t="s">
        <v>426</v>
      </c>
      <c r="G309" s="1" t="s">
        <v>95</v>
      </c>
      <c r="H309" s="1" t="s">
        <v>96</v>
      </c>
      <c r="I309" s="1" t="s">
        <v>78</v>
      </c>
      <c r="J309" s="1" t="s">
        <v>97</v>
      </c>
      <c r="K309" s="1" t="s">
        <v>242</v>
      </c>
      <c r="L309" s="1" t="s">
        <v>311</v>
      </c>
      <c r="M309" s="1" t="s">
        <v>198</v>
      </c>
      <c r="N309" s="28">
        <v>6</v>
      </c>
    </row>
    <row r="310" spans="1:14" x14ac:dyDescent="0.25">
      <c r="A310" s="29">
        <v>2021</v>
      </c>
      <c r="B310" s="29">
        <v>4</v>
      </c>
      <c r="C310">
        <v>62</v>
      </c>
      <c r="D310" s="1" t="s">
        <v>8</v>
      </c>
      <c r="E310" s="72">
        <v>34058123000103</v>
      </c>
      <c r="F310" s="1" t="s">
        <v>426</v>
      </c>
      <c r="G310" s="1" t="s">
        <v>95</v>
      </c>
      <c r="H310" s="1" t="s">
        <v>96</v>
      </c>
      <c r="I310" s="1" t="s">
        <v>78</v>
      </c>
      <c r="J310" s="1" t="s">
        <v>22</v>
      </c>
      <c r="K310" s="1" t="s">
        <v>250</v>
      </c>
      <c r="L310" s="1" t="s">
        <v>310</v>
      </c>
      <c r="M310" s="1" t="s">
        <v>191</v>
      </c>
      <c r="N310" s="28">
        <v>6</v>
      </c>
    </row>
    <row r="311" spans="1:14" x14ac:dyDescent="0.25">
      <c r="A311" s="29">
        <v>2021</v>
      </c>
      <c r="B311" s="29">
        <v>4</v>
      </c>
      <c r="C311">
        <v>62</v>
      </c>
      <c r="D311" s="1" t="s">
        <v>8</v>
      </c>
      <c r="E311" s="72">
        <v>9578217000158</v>
      </c>
      <c r="F311" s="1" t="s">
        <v>499</v>
      </c>
      <c r="G311" s="1" t="s">
        <v>95</v>
      </c>
      <c r="H311" s="1" t="s">
        <v>96</v>
      </c>
      <c r="I311" s="1" t="s">
        <v>78</v>
      </c>
      <c r="J311" s="1" t="s">
        <v>30</v>
      </c>
      <c r="K311" s="1" t="s">
        <v>203</v>
      </c>
      <c r="L311" s="1" t="s">
        <v>309</v>
      </c>
      <c r="M311" s="1" t="s">
        <v>196</v>
      </c>
      <c r="N311" s="28">
        <v>1</v>
      </c>
    </row>
    <row r="312" spans="1:14" x14ac:dyDescent="0.25">
      <c r="A312" s="29">
        <v>2021</v>
      </c>
      <c r="B312" s="29">
        <v>4</v>
      </c>
      <c r="C312">
        <v>62</v>
      </c>
      <c r="D312" s="1" t="s">
        <v>8</v>
      </c>
      <c r="E312" s="72">
        <v>9578217000158</v>
      </c>
      <c r="F312" s="1" t="s">
        <v>499</v>
      </c>
      <c r="G312" s="1" t="s">
        <v>95</v>
      </c>
      <c r="H312" s="1" t="s">
        <v>96</v>
      </c>
      <c r="I312" s="1" t="s">
        <v>78</v>
      </c>
      <c r="J312" s="1" t="s">
        <v>97</v>
      </c>
      <c r="K312" s="1" t="s">
        <v>242</v>
      </c>
      <c r="L312" s="1" t="s">
        <v>311</v>
      </c>
      <c r="M312" s="1" t="s">
        <v>198</v>
      </c>
      <c r="N312" s="28">
        <v>1</v>
      </c>
    </row>
    <row r="313" spans="1:14" x14ac:dyDescent="0.25">
      <c r="A313" s="29">
        <v>2021</v>
      </c>
      <c r="B313" s="29">
        <v>4</v>
      </c>
      <c r="C313">
        <v>62</v>
      </c>
      <c r="D313" s="1" t="s">
        <v>8</v>
      </c>
      <c r="E313" s="72">
        <v>9578217000158</v>
      </c>
      <c r="F313" s="1" t="s">
        <v>499</v>
      </c>
      <c r="G313" s="1" t="s">
        <v>95</v>
      </c>
      <c r="H313" s="1" t="s">
        <v>96</v>
      </c>
      <c r="I313" s="1" t="s">
        <v>78</v>
      </c>
      <c r="J313" s="1" t="s">
        <v>22</v>
      </c>
      <c r="K313" s="1" t="s">
        <v>250</v>
      </c>
      <c r="L313" s="1" t="s">
        <v>310</v>
      </c>
      <c r="M313" s="1" t="s">
        <v>191</v>
      </c>
      <c r="N313" s="28">
        <v>1</v>
      </c>
    </row>
    <row r="314" spans="1:14" x14ac:dyDescent="0.25">
      <c r="A314" s="29">
        <v>2021</v>
      </c>
      <c r="B314" s="29">
        <v>4</v>
      </c>
      <c r="C314">
        <v>62</v>
      </c>
      <c r="D314" s="1" t="s">
        <v>8</v>
      </c>
      <c r="E314" s="72">
        <v>6047087001020</v>
      </c>
      <c r="F314" s="1" t="s">
        <v>94</v>
      </c>
      <c r="G314" s="1" t="s">
        <v>95</v>
      </c>
      <c r="H314" s="1" t="s">
        <v>96</v>
      </c>
      <c r="I314" s="1" t="s">
        <v>78</v>
      </c>
      <c r="J314" s="1" t="s">
        <v>30</v>
      </c>
      <c r="K314" s="1" t="s">
        <v>203</v>
      </c>
      <c r="L314" s="1" t="s">
        <v>309</v>
      </c>
      <c r="M314" s="1" t="s">
        <v>196</v>
      </c>
      <c r="N314" s="28">
        <v>22</v>
      </c>
    </row>
    <row r="315" spans="1:14" x14ac:dyDescent="0.25">
      <c r="A315" s="29">
        <v>2021</v>
      </c>
      <c r="B315" s="29">
        <v>4</v>
      </c>
      <c r="C315">
        <v>62</v>
      </c>
      <c r="D315" s="1" t="s">
        <v>8</v>
      </c>
      <c r="E315" s="72">
        <v>6047087001020</v>
      </c>
      <c r="F315" s="1" t="s">
        <v>94</v>
      </c>
      <c r="G315" s="1" t="s">
        <v>95</v>
      </c>
      <c r="H315" s="1" t="s">
        <v>96</v>
      </c>
      <c r="I315" s="1" t="s">
        <v>78</v>
      </c>
      <c r="J315" s="1" t="s">
        <v>97</v>
      </c>
      <c r="K315" s="1" t="s">
        <v>242</v>
      </c>
      <c r="L315" s="1" t="s">
        <v>311</v>
      </c>
      <c r="M315" s="1" t="s">
        <v>198</v>
      </c>
      <c r="N315" s="28">
        <v>22</v>
      </c>
    </row>
    <row r="316" spans="1:14" x14ac:dyDescent="0.25">
      <c r="A316" s="29">
        <v>2021</v>
      </c>
      <c r="B316" s="29">
        <v>4</v>
      </c>
      <c r="C316">
        <v>62</v>
      </c>
      <c r="D316" s="1" t="s">
        <v>8</v>
      </c>
      <c r="E316" s="72">
        <v>6047087001020</v>
      </c>
      <c r="F316" s="1" t="s">
        <v>94</v>
      </c>
      <c r="G316" s="1" t="s">
        <v>95</v>
      </c>
      <c r="H316" s="1" t="s">
        <v>96</v>
      </c>
      <c r="I316" s="1" t="s">
        <v>78</v>
      </c>
      <c r="J316" s="1" t="s">
        <v>22</v>
      </c>
      <c r="K316" s="1" t="s">
        <v>250</v>
      </c>
      <c r="L316" s="1" t="s">
        <v>310</v>
      </c>
      <c r="M316" s="1" t="s">
        <v>191</v>
      </c>
      <c r="N316" s="28">
        <v>22</v>
      </c>
    </row>
    <row r="317" spans="1:14" x14ac:dyDescent="0.25">
      <c r="A317" s="29">
        <v>2021</v>
      </c>
      <c r="B317" s="29">
        <v>4</v>
      </c>
      <c r="C317">
        <v>62</v>
      </c>
      <c r="D317" s="1" t="s">
        <v>8</v>
      </c>
      <c r="E317" s="72">
        <v>60884855001630</v>
      </c>
      <c r="F317" s="1" t="s">
        <v>128</v>
      </c>
      <c r="G317" s="1" t="s">
        <v>95</v>
      </c>
      <c r="H317" s="1" t="s">
        <v>96</v>
      </c>
      <c r="I317" s="1" t="s">
        <v>78</v>
      </c>
      <c r="J317" s="1" t="s">
        <v>30</v>
      </c>
      <c r="K317" s="1" t="s">
        <v>203</v>
      </c>
      <c r="L317" s="1" t="s">
        <v>309</v>
      </c>
      <c r="M317" s="1" t="s">
        <v>196</v>
      </c>
      <c r="N317" s="28">
        <v>60</v>
      </c>
    </row>
    <row r="318" spans="1:14" x14ac:dyDescent="0.25">
      <c r="A318" s="29">
        <v>2021</v>
      </c>
      <c r="B318" s="29">
        <v>4</v>
      </c>
      <c r="C318">
        <v>62</v>
      </c>
      <c r="D318" s="1" t="s">
        <v>8</v>
      </c>
      <c r="E318" s="72">
        <v>60884855001630</v>
      </c>
      <c r="F318" s="1" t="s">
        <v>128</v>
      </c>
      <c r="G318" s="1" t="s">
        <v>95</v>
      </c>
      <c r="H318" s="1" t="s">
        <v>96</v>
      </c>
      <c r="I318" s="1" t="s">
        <v>78</v>
      </c>
      <c r="J318" s="1" t="s">
        <v>21</v>
      </c>
      <c r="K318" s="1" t="s">
        <v>214</v>
      </c>
      <c r="L318" s="1" t="s">
        <v>310</v>
      </c>
      <c r="M318" s="1" t="s">
        <v>191</v>
      </c>
      <c r="N318" s="28">
        <v>60</v>
      </c>
    </row>
    <row r="319" spans="1:14" x14ac:dyDescent="0.25">
      <c r="A319" s="29">
        <v>2021</v>
      </c>
      <c r="B319" s="29">
        <v>4</v>
      </c>
      <c r="C319">
        <v>62</v>
      </c>
      <c r="D319" s="1" t="s">
        <v>8</v>
      </c>
      <c r="E319" s="72">
        <v>60884855001630</v>
      </c>
      <c r="F319" s="1" t="s">
        <v>128</v>
      </c>
      <c r="G319" s="1" t="s">
        <v>95</v>
      </c>
      <c r="H319" s="1" t="s">
        <v>96</v>
      </c>
      <c r="I319" s="1" t="s">
        <v>78</v>
      </c>
      <c r="J319" s="1" t="s">
        <v>97</v>
      </c>
      <c r="K319" s="1" t="s">
        <v>242</v>
      </c>
      <c r="L319" s="1" t="s">
        <v>311</v>
      </c>
      <c r="M319" s="1" t="s">
        <v>198</v>
      </c>
      <c r="N319" s="28">
        <v>60</v>
      </c>
    </row>
    <row r="320" spans="1:14" x14ac:dyDescent="0.25">
      <c r="A320" s="29">
        <v>2021</v>
      </c>
      <c r="B320" s="29">
        <v>4</v>
      </c>
      <c r="C320">
        <v>62</v>
      </c>
      <c r="D320" s="1" t="s">
        <v>8</v>
      </c>
      <c r="E320" s="72">
        <v>18010750000100</v>
      </c>
      <c r="F320" s="1" t="s">
        <v>402</v>
      </c>
      <c r="G320" s="1" t="s">
        <v>95</v>
      </c>
      <c r="H320" s="1" t="s">
        <v>96</v>
      </c>
      <c r="I320" s="1" t="s">
        <v>78</v>
      </c>
      <c r="J320" s="1" t="s">
        <v>30</v>
      </c>
      <c r="K320" s="1" t="s">
        <v>203</v>
      </c>
      <c r="L320" s="1" t="s">
        <v>309</v>
      </c>
      <c r="M320" s="1" t="s">
        <v>196</v>
      </c>
      <c r="N320" s="28">
        <v>2</v>
      </c>
    </row>
    <row r="321" spans="1:14" x14ac:dyDescent="0.25">
      <c r="A321" s="29">
        <v>2021</v>
      </c>
      <c r="B321" s="29">
        <v>4</v>
      </c>
      <c r="C321">
        <v>62</v>
      </c>
      <c r="D321" s="1" t="s">
        <v>8</v>
      </c>
      <c r="E321" s="72">
        <v>18010750000100</v>
      </c>
      <c r="F321" s="1" t="s">
        <v>402</v>
      </c>
      <c r="G321" s="1" t="s">
        <v>95</v>
      </c>
      <c r="H321" s="1" t="s">
        <v>96</v>
      </c>
      <c r="I321" s="1" t="s">
        <v>78</v>
      </c>
      <c r="J321" s="1" t="s">
        <v>21</v>
      </c>
      <c r="K321" s="1" t="s">
        <v>214</v>
      </c>
      <c r="L321" s="1" t="s">
        <v>310</v>
      </c>
      <c r="M321" s="1" t="s">
        <v>191</v>
      </c>
      <c r="N321" s="28">
        <v>2</v>
      </c>
    </row>
    <row r="322" spans="1:14" x14ac:dyDescent="0.25">
      <c r="A322" s="29">
        <v>2021</v>
      </c>
      <c r="B322" s="29">
        <v>4</v>
      </c>
      <c r="C322">
        <v>62</v>
      </c>
      <c r="D322" s="1" t="s">
        <v>8</v>
      </c>
      <c r="E322" s="72">
        <v>18010750000100</v>
      </c>
      <c r="F322" s="1" t="s">
        <v>402</v>
      </c>
      <c r="G322" s="1" t="s">
        <v>95</v>
      </c>
      <c r="H322" s="1" t="s">
        <v>96</v>
      </c>
      <c r="I322" s="1" t="s">
        <v>78</v>
      </c>
      <c r="J322" s="1" t="s">
        <v>97</v>
      </c>
      <c r="K322" s="1" t="s">
        <v>242</v>
      </c>
      <c r="L322" s="1" t="s">
        <v>311</v>
      </c>
      <c r="M322" s="1" t="s">
        <v>198</v>
      </c>
      <c r="N322" s="28">
        <v>2</v>
      </c>
    </row>
    <row r="323" spans="1:14" x14ac:dyDescent="0.25">
      <c r="A323" s="29">
        <v>2021</v>
      </c>
      <c r="B323" s="29">
        <v>4</v>
      </c>
      <c r="C323">
        <v>62</v>
      </c>
      <c r="D323" s="1" t="s">
        <v>8</v>
      </c>
      <c r="E323" s="72">
        <v>8850962000222</v>
      </c>
      <c r="F323" s="1" t="s">
        <v>515</v>
      </c>
      <c r="G323" s="1" t="s">
        <v>95</v>
      </c>
      <c r="H323" s="1" t="s">
        <v>96</v>
      </c>
      <c r="I323" s="1" t="s">
        <v>78</v>
      </c>
      <c r="J323" s="1" t="s">
        <v>30</v>
      </c>
      <c r="K323" s="1" t="s">
        <v>203</v>
      </c>
      <c r="L323" s="1" t="s">
        <v>309</v>
      </c>
      <c r="M323" s="1" t="s">
        <v>196</v>
      </c>
      <c r="N323" s="28">
        <v>1</v>
      </c>
    </row>
    <row r="324" spans="1:14" x14ac:dyDescent="0.25">
      <c r="A324" s="29">
        <v>2021</v>
      </c>
      <c r="B324" s="29">
        <v>4</v>
      </c>
      <c r="C324">
        <v>62</v>
      </c>
      <c r="D324" s="1" t="s">
        <v>8</v>
      </c>
      <c r="E324" s="72">
        <v>8850962000222</v>
      </c>
      <c r="F324" s="1" t="s">
        <v>515</v>
      </c>
      <c r="G324" s="1" t="s">
        <v>95</v>
      </c>
      <c r="H324" s="1" t="s">
        <v>96</v>
      </c>
      <c r="I324" s="1" t="s">
        <v>78</v>
      </c>
      <c r="J324" s="1" t="s">
        <v>97</v>
      </c>
      <c r="K324" s="1" t="s">
        <v>242</v>
      </c>
      <c r="L324" s="1" t="s">
        <v>311</v>
      </c>
      <c r="M324" s="1" t="s">
        <v>198</v>
      </c>
      <c r="N324" s="28">
        <v>1</v>
      </c>
    </row>
    <row r="325" spans="1:14" x14ac:dyDescent="0.25">
      <c r="A325" s="29">
        <v>2021</v>
      </c>
      <c r="B325" s="29">
        <v>4</v>
      </c>
      <c r="C325">
        <v>62</v>
      </c>
      <c r="D325" s="1" t="s">
        <v>8</v>
      </c>
      <c r="E325" s="72">
        <v>8850962000222</v>
      </c>
      <c r="F325" s="1" t="s">
        <v>515</v>
      </c>
      <c r="G325" s="1" t="s">
        <v>95</v>
      </c>
      <c r="H325" s="1" t="s">
        <v>96</v>
      </c>
      <c r="I325" s="1" t="s">
        <v>78</v>
      </c>
      <c r="J325" s="1" t="s">
        <v>22</v>
      </c>
      <c r="K325" s="1" t="s">
        <v>250</v>
      </c>
      <c r="L325" s="1" t="s">
        <v>310</v>
      </c>
      <c r="M325" s="1" t="s">
        <v>191</v>
      </c>
      <c r="N325" s="28">
        <v>1</v>
      </c>
    </row>
    <row r="326" spans="1:14" x14ac:dyDescent="0.25">
      <c r="A326" s="29">
        <v>2021</v>
      </c>
      <c r="B326" s="29">
        <v>4</v>
      </c>
      <c r="C326">
        <v>62</v>
      </c>
      <c r="D326" s="1" t="s">
        <v>8</v>
      </c>
      <c r="E326" s="72">
        <v>33419482000259</v>
      </c>
      <c r="F326" s="1" t="s">
        <v>119</v>
      </c>
      <c r="G326" s="1" t="s">
        <v>95</v>
      </c>
      <c r="H326" s="1" t="s">
        <v>96</v>
      </c>
      <c r="I326" s="1" t="s">
        <v>78</v>
      </c>
      <c r="J326" s="1" t="s">
        <v>30</v>
      </c>
      <c r="K326" s="1" t="s">
        <v>203</v>
      </c>
      <c r="L326" s="1" t="s">
        <v>309</v>
      </c>
      <c r="M326" s="1" t="s">
        <v>196</v>
      </c>
      <c r="N326" s="28">
        <v>6</v>
      </c>
    </row>
    <row r="327" spans="1:14" x14ac:dyDescent="0.25">
      <c r="A327" s="29">
        <v>2021</v>
      </c>
      <c r="B327" s="29">
        <v>4</v>
      </c>
      <c r="C327">
        <v>62</v>
      </c>
      <c r="D327" s="1" t="s">
        <v>8</v>
      </c>
      <c r="E327" s="72">
        <v>33419482000259</v>
      </c>
      <c r="F327" s="1" t="s">
        <v>119</v>
      </c>
      <c r="G327" s="1" t="s">
        <v>95</v>
      </c>
      <c r="H327" s="1" t="s">
        <v>96</v>
      </c>
      <c r="I327" s="1" t="s">
        <v>78</v>
      </c>
      <c r="J327" s="1" t="s">
        <v>97</v>
      </c>
      <c r="K327" s="1" t="s">
        <v>242</v>
      </c>
      <c r="L327" s="1" t="s">
        <v>311</v>
      </c>
      <c r="M327" s="1" t="s">
        <v>198</v>
      </c>
      <c r="N327" s="28">
        <v>6</v>
      </c>
    </row>
    <row r="328" spans="1:14" x14ac:dyDescent="0.25">
      <c r="A328" s="29">
        <v>2021</v>
      </c>
      <c r="B328" s="29">
        <v>4</v>
      </c>
      <c r="C328">
        <v>62</v>
      </c>
      <c r="D328" s="1" t="s">
        <v>8</v>
      </c>
      <c r="E328" s="72">
        <v>33419482000259</v>
      </c>
      <c r="F328" s="1" t="s">
        <v>119</v>
      </c>
      <c r="G328" s="1" t="s">
        <v>95</v>
      </c>
      <c r="H328" s="1" t="s">
        <v>96</v>
      </c>
      <c r="I328" s="1" t="s">
        <v>78</v>
      </c>
      <c r="J328" s="1" t="s">
        <v>22</v>
      </c>
      <c r="K328" s="1" t="s">
        <v>250</v>
      </c>
      <c r="L328" s="1" t="s">
        <v>310</v>
      </c>
      <c r="M328" s="1" t="s">
        <v>191</v>
      </c>
      <c r="N328" s="28">
        <v>6</v>
      </c>
    </row>
    <row r="329" spans="1:14" x14ac:dyDescent="0.25">
      <c r="A329" s="29">
        <v>2021</v>
      </c>
      <c r="B329" s="29">
        <v>4</v>
      </c>
      <c r="C329">
        <v>62</v>
      </c>
      <c r="D329" s="1" t="s">
        <v>8</v>
      </c>
      <c r="E329" s="72">
        <v>9219138000584</v>
      </c>
      <c r="F329" s="1" t="s">
        <v>100</v>
      </c>
      <c r="G329" s="1" t="s">
        <v>95</v>
      </c>
      <c r="H329" s="1" t="s">
        <v>96</v>
      </c>
      <c r="I329" s="1" t="s">
        <v>78</v>
      </c>
      <c r="J329" s="1" t="s">
        <v>30</v>
      </c>
      <c r="K329" s="1" t="s">
        <v>203</v>
      </c>
      <c r="L329" s="1" t="s">
        <v>309</v>
      </c>
      <c r="M329" s="1" t="s">
        <v>196</v>
      </c>
      <c r="N329" s="28">
        <v>2</v>
      </c>
    </row>
    <row r="330" spans="1:14" x14ac:dyDescent="0.25">
      <c r="A330" s="29">
        <v>2021</v>
      </c>
      <c r="B330" s="29">
        <v>4</v>
      </c>
      <c r="C330">
        <v>62</v>
      </c>
      <c r="D330" s="1" t="s">
        <v>8</v>
      </c>
      <c r="E330" s="72">
        <v>9219138000584</v>
      </c>
      <c r="F330" s="1" t="s">
        <v>100</v>
      </c>
      <c r="G330" s="1" t="s">
        <v>95</v>
      </c>
      <c r="H330" s="1" t="s">
        <v>96</v>
      </c>
      <c r="I330" s="1" t="s">
        <v>78</v>
      </c>
      <c r="J330" s="1" t="s">
        <v>21</v>
      </c>
      <c r="K330" s="1" t="s">
        <v>214</v>
      </c>
      <c r="L330" s="1" t="s">
        <v>310</v>
      </c>
      <c r="M330" s="1" t="s">
        <v>191</v>
      </c>
      <c r="N330" s="28">
        <v>2</v>
      </c>
    </row>
    <row r="331" spans="1:14" x14ac:dyDescent="0.25">
      <c r="A331" s="29">
        <v>2021</v>
      </c>
      <c r="B331" s="29">
        <v>4</v>
      </c>
      <c r="C331">
        <v>62</v>
      </c>
      <c r="D331" s="1" t="s">
        <v>8</v>
      </c>
      <c r="E331" s="72">
        <v>9219138000584</v>
      </c>
      <c r="F331" s="1" t="s">
        <v>100</v>
      </c>
      <c r="G331" s="1" t="s">
        <v>95</v>
      </c>
      <c r="H331" s="1" t="s">
        <v>96</v>
      </c>
      <c r="I331" s="1" t="s">
        <v>78</v>
      </c>
      <c r="J331" s="1" t="s">
        <v>97</v>
      </c>
      <c r="K331" s="1" t="s">
        <v>242</v>
      </c>
      <c r="L331" s="1" t="s">
        <v>311</v>
      </c>
      <c r="M331" s="1" t="s">
        <v>198</v>
      </c>
      <c r="N331" s="28">
        <v>2</v>
      </c>
    </row>
    <row r="332" spans="1:14" x14ac:dyDescent="0.25">
      <c r="A332" s="29">
        <v>2021</v>
      </c>
      <c r="B332" s="29">
        <v>4</v>
      </c>
      <c r="C332">
        <v>62</v>
      </c>
      <c r="D332" s="1" t="s">
        <v>8</v>
      </c>
      <c r="E332" s="72">
        <v>1507901000137</v>
      </c>
      <c r="F332" s="1" t="s">
        <v>416</v>
      </c>
      <c r="G332" s="1" t="s">
        <v>115</v>
      </c>
      <c r="H332" s="1" t="s">
        <v>116</v>
      </c>
      <c r="I332" s="1" t="s">
        <v>78</v>
      </c>
      <c r="J332" s="1" t="s">
        <v>20</v>
      </c>
      <c r="K332" s="1" t="s">
        <v>211</v>
      </c>
      <c r="L332" s="1" t="s">
        <v>310</v>
      </c>
      <c r="M332" s="1" t="s">
        <v>191</v>
      </c>
      <c r="N332" s="28">
        <v>1</v>
      </c>
    </row>
    <row r="333" spans="1:14" x14ac:dyDescent="0.25">
      <c r="A333" s="29">
        <v>2021</v>
      </c>
      <c r="B333" s="29">
        <v>4</v>
      </c>
      <c r="C333">
        <v>62</v>
      </c>
      <c r="D333" s="1" t="s">
        <v>8</v>
      </c>
      <c r="E333" s="72">
        <v>1507901000137</v>
      </c>
      <c r="F333" s="1" t="s">
        <v>416</v>
      </c>
      <c r="G333" s="1" t="s">
        <v>115</v>
      </c>
      <c r="H333" s="1" t="s">
        <v>116</v>
      </c>
      <c r="I333" s="1" t="s">
        <v>78</v>
      </c>
      <c r="J333" s="1" t="s">
        <v>83</v>
      </c>
      <c r="K333" s="1" t="s">
        <v>240</v>
      </c>
      <c r="L333" s="1" t="s">
        <v>311</v>
      </c>
      <c r="M333" s="1" t="s">
        <v>198</v>
      </c>
      <c r="N333" s="28">
        <v>1</v>
      </c>
    </row>
    <row r="334" spans="1:14" x14ac:dyDescent="0.25">
      <c r="A334" s="29">
        <v>2021</v>
      </c>
      <c r="B334" s="29">
        <v>4</v>
      </c>
      <c r="C334">
        <v>62</v>
      </c>
      <c r="D334" s="1" t="s">
        <v>8</v>
      </c>
      <c r="E334" s="72">
        <v>1507901000137</v>
      </c>
      <c r="F334" s="1" t="s">
        <v>416</v>
      </c>
      <c r="G334" s="1" t="s">
        <v>115</v>
      </c>
      <c r="H334" s="1" t="s">
        <v>116</v>
      </c>
      <c r="I334" s="1" t="s">
        <v>78</v>
      </c>
      <c r="J334" s="1" t="s">
        <v>33</v>
      </c>
      <c r="K334" s="1" t="s">
        <v>290</v>
      </c>
      <c r="L334" s="1" t="s">
        <v>309</v>
      </c>
      <c r="M334" s="1" t="s">
        <v>196</v>
      </c>
      <c r="N334" s="28">
        <v>1</v>
      </c>
    </row>
    <row r="335" spans="1:14" x14ac:dyDescent="0.25">
      <c r="A335" s="29">
        <v>2021</v>
      </c>
      <c r="B335" s="29">
        <v>4</v>
      </c>
      <c r="C335">
        <v>62</v>
      </c>
      <c r="D335" s="1" t="s">
        <v>8</v>
      </c>
      <c r="E335" s="72">
        <v>81887838001112</v>
      </c>
      <c r="F335" s="1" t="s">
        <v>417</v>
      </c>
      <c r="G335" s="1" t="s">
        <v>409</v>
      </c>
      <c r="H335" s="1" t="s">
        <v>116</v>
      </c>
      <c r="I335" s="1" t="s">
        <v>78</v>
      </c>
      <c r="J335" s="1" t="s">
        <v>20</v>
      </c>
      <c r="K335" s="1" t="s">
        <v>211</v>
      </c>
      <c r="L335" s="1" t="s">
        <v>310</v>
      </c>
      <c r="M335" s="1" t="s">
        <v>191</v>
      </c>
      <c r="N335" s="28">
        <v>2</v>
      </c>
    </row>
    <row r="336" spans="1:14" x14ac:dyDescent="0.25">
      <c r="A336" s="29">
        <v>2021</v>
      </c>
      <c r="B336" s="29">
        <v>4</v>
      </c>
      <c r="C336">
        <v>62</v>
      </c>
      <c r="D336" s="1" t="s">
        <v>8</v>
      </c>
      <c r="E336" s="72">
        <v>81887838001112</v>
      </c>
      <c r="F336" s="1" t="s">
        <v>417</v>
      </c>
      <c r="G336" s="1" t="s">
        <v>409</v>
      </c>
      <c r="H336" s="1" t="s">
        <v>116</v>
      </c>
      <c r="I336" s="1" t="s">
        <v>78</v>
      </c>
      <c r="J336" s="1" t="s">
        <v>83</v>
      </c>
      <c r="K336" s="1" t="s">
        <v>240</v>
      </c>
      <c r="L336" s="1" t="s">
        <v>311</v>
      </c>
      <c r="M336" s="1" t="s">
        <v>198</v>
      </c>
      <c r="N336" s="28">
        <v>2</v>
      </c>
    </row>
    <row r="337" spans="1:14" x14ac:dyDescent="0.25">
      <c r="A337" s="29">
        <v>2021</v>
      </c>
      <c r="B337" s="29">
        <v>4</v>
      </c>
      <c r="C337">
        <v>62</v>
      </c>
      <c r="D337" s="1" t="s">
        <v>8</v>
      </c>
      <c r="E337" s="72">
        <v>81887838001112</v>
      </c>
      <c r="F337" s="1" t="s">
        <v>417</v>
      </c>
      <c r="G337" s="1" t="s">
        <v>409</v>
      </c>
      <c r="H337" s="1" t="s">
        <v>116</v>
      </c>
      <c r="I337" s="1" t="s">
        <v>78</v>
      </c>
      <c r="J337" s="1" t="s">
        <v>33</v>
      </c>
      <c r="K337" s="1" t="s">
        <v>290</v>
      </c>
      <c r="L337" s="1" t="s">
        <v>309</v>
      </c>
      <c r="M337" s="1" t="s">
        <v>196</v>
      </c>
      <c r="N337" s="28">
        <v>2</v>
      </c>
    </row>
    <row r="338" spans="1:14" x14ac:dyDescent="0.25">
      <c r="A338" s="29">
        <v>2021</v>
      </c>
      <c r="B338" s="29">
        <v>4</v>
      </c>
      <c r="C338">
        <v>62</v>
      </c>
      <c r="D338" s="1" t="s">
        <v>8</v>
      </c>
      <c r="E338" s="72">
        <v>92898550000279</v>
      </c>
      <c r="F338" s="1" t="s">
        <v>433</v>
      </c>
      <c r="G338" s="1" t="s">
        <v>434</v>
      </c>
      <c r="H338" s="1" t="s">
        <v>138</v>
      </c>
      <c r="I338" s="1" t="s">
        <v>78</v>
      </c>
      <c r="J338" s="1" t="s">
        <v>9</v>
      </c>
      <c r="K338" s="1" t="s">
        <v>189</v>
      </c>
      <c r="L338" s="1" t="s">
        <v>310</v>
      </c>
      <c r="M338" s="1" t="s">
        <v>191</v>
      </c>
      <c r="N338" s="28">
        <v>5</v>
      </c>
    </row>
    <row r="339" spans="1:14" x14ac:dyDescent="0.25">
      <c r="A339" s="29">
        <v>2021</v>
      </c>
      <c r="B339" s="29">
        <v>4</v>
      </c>
      <c r="C339">
        <v>62</v>
      </c>
      <c r="D339" s="1" t="s">
        <v>8</v>
      </c>
      <c r="E339" s="72">
        <v>92898550000279</v>
      </c>
      <c r="F339" s="1" t="s">
        <v>433</v>
      </c>
      <c r="G339" s="1" t="s">
        <v>434</v>
      </c>
      <c r="H339" s="1" t="s">
        <v>138</v>
      </c>
      <c r="I339" s="1" t="s">
        <v>78</v>
      </c>
      <c r="J339" s="1" t="s">
        <v>32</v>
      </c>
      <c r="K339" s="1" t="s">
        <v>215</v>
      </c>
      <c r="L339" s="1" t="s">
        <v>309</v>
      </c>
      <c r="M339" s="1" t="s">
        <v>196</v>
      </c>
      <c r="N339" s="28">
        <v>5</v>
      </c>
    </row>
    <row r="340" spans="1:14" x14ac:dyDescent="0.25">
      <c r="A340" s="29">
        <v>2021</v>
      </c>
      <c r="B340" s="29">
        <v>4</v>
      </c>
      <c r="C340">
        <v>62</v>
      </c>
      <c r="D340" s="1" t="s">
        <v>8</v>
      </c>
      <c r="E340" s="72">
        <v>92898550000279</v>
      </c>
      <c r="F340" s="1" t="s">
        <v>433</v>
      </c>
      <c r="G340" s="1" t="s">
        <v>434</v>
      </c>
      <c r="H340" s="1" t="s">
        <v>138</v>
      </c>
      <c r="I340" s="1" t="s">
        <v>78</v>
      </c>
      <c r="J340" s="1" t="s">
        <v>97</v>
      </c>
      <c r="K340" s="1" t="s">
        <v>242</v>
      </c>
      <c r="L340" s="1" t="s">
        <v>311</v>
      </c>
      <c r="M340" s="1" t="s">
        <v>198</v>
      </c>
      <c r="N340" s="28">
        <v>5</v>
      </c>
    </row>
    <row r="341" spans="1:14" x14ac:dyDescent="0.25">
      <c r="A341" s="29">
        <v>2021</v>
      </c>
      <c r="B341" s="29">
        <v>4</v>
      </c>
      <c r="C341">
        <v>62</v>
      </c>
      <c r="D341" s="1" t="s">
        <v>8</v>
      </c>
      <c r="E341" s="72">
        <v>92685833000151</v>
      </c>
      <c r="F341" s="1" t="s">
        <v>438</v>
      </c>
      <c r="G341" s="1" t="s">
        <v>137</v>
      </c>
      <c r="H341" s="1" t="s">
        <v>138</v>
      </c>
      <c r="I341" s="1" t="s">
        <v>78</v>
      </c>
      <c r="J341" s="1" t="s">
        <v>9</v>
      </c>
      <c r="K341" s="1" t="s">
        <v>189</v>
      </c>
      <c r="L341" s="1" t="s">
        <v>310</v>
      </c>
      <c r="M341" s="1" t="s">
        <v>191</v>
      </c>
      <c r="N341" s="28">
        <v>32</v>
      </c>
    </row>
    <row r="342" spans="1:14" x14ac:dyDescent="0.25">
      <c r="A342" s="29">
        <v>2021</v>
      </c>
      <c r="B342" s="29">
        <v>4</v>
      </c>
      <c r="C342">
        <v>62</v>
      </c>
      <c r="D342" s="1" t="s">
        <v>8</v>
      </c>
      <c r="E342" s="72">
        <v>92685833000151</v>
      </c>
      <c r="F342" s="1" t="s">
        <v>438</v>
      </c>
      <c r="G342" s="1" t="s">
        <v>137</v>
      </c>
      <c r="H342" s="1" t="s">
        <v>138</v>
      </c>
      <c r="I342" s="1" t="s">
        <v>78</v>
      </c>
      <c r="J342" s="1" t="s">
        <v>32</v>
      </c>
      <c r="K342" s="1" t="s">
        <v>215</v>
      </c>
      <c r="L342" s="1" t="s">
        <v>309</v>
      </c>
      <c r="M342" s="1" t="s">
        <v>196</v>
      </c>
      <c r="N342" s="28">
        <v>32</v>
      </c>
    </row>
    <row r="343" spans="1:14" x14ac:dyDescent="0.25">
      <c r="A343" s="29">
        <v>2021</v>
      </c>
      <c r="B343" s="29">
        <v>4</v>
      </c>
      <c r="C343">
        <v>62</v>
      </c>
      <c r="D343" s="1" t="s">
        <v>8</v>
      </c>
      <c r="E343" s="72">
        <v>92685833000151</v>
      </c>
      <c r="F343" s="1" t="s">
        <v>438</v>
      </c>
      <c r="G343" s="1" t="s">
        <v>137</v>
      </c>
      <c r="H343" s="1" t="s">
        <v>138</v>
      </c>
      <c r="I343" s="1" t="s">
        <v>78</v>
      </c>
      <c r="J343" s="1" t="s">
        <v>97</v>
      </c>
      <c r="K343" s="1" t="s">
        <v>242</v>
      </c>
      <c r="L343" s="1" t="s">
        <v>311</v>
      </c>
      <c r="M343" s="1" t="s">
        <v>198</v>
      </c>
      <c r="N343" s="28">
        <v>32</v>
      </c>
    </row>
    <row r="344" spans="1:14" x14ac:dyDescent="0.25">
      <c r="A344" s="29">
        <v>2021</v>
      </c>
      <c r="B344" s="29">
        <v>4</v>
      </c>
      <c r="C344">
        <v>62</v>
      </c>
      <c r="D344" s="1" t="s">
        <v>8</v>
      </c>
      <c r="E344" s="72">
        <v>87020517000120</v>
      </c>
      <c r="F344" s="1" t="s">
        <v>153</v>
      </c>
      <c r="G344" s="1" t="s">
        <v>137</v>
      </c>
      <c r="H344" s="1" t="s">
        <v>138</v>
      </c>
      <c r="I344" s="1" t="s">
        <v>151</v>
      </c>
      <c r="J344" s="1" t="s">
        <v>9</v>
      </c>
      <c r="K344" s="1" t="s">
        <v>189</v>
      </c>
      <c r="L344" s="1" t="s">
        <v>310</v>
      </c>
      <c r="M344" s="1" t="s">
        <v>191</v>
      </c>
      <c r="N344" s="28">
        <v>20</v>
      </c>
    </row>
    <row r="345" spans="1:14" x14ac:dyDescent="0.25">
      <c r="A345" s="29">
        <v>2021</v>
      </c>
      <c r="B345" s="29">
        <v>4</v>
      </c>
      <c r="C345">
        <v>62</v>
      </c>
      <c r="D345" s="1" t="s">
        <v>8</v>
      </c>
      <c r="E345" s="72">
        <v>87020517000120</v>
      </c>
      <c r="F345" s="1" t="s">
        <v>153</v>
      </c>
      <c r="G345" s="1" t="s">
        <v>137</v>
      </c>
      <c r="H345" s="1" t="s">
        <v>138</v>
      </c>
      <c r="I345" s="1" t="s">
        <v>151</v>
      </c>
      <c r="J345" s="1" t="s">
        <v>32</v>
      </c>
      <c r="K345" s="1" t="s">
        <v>215</v>
      </c>
      <c r="L345" s="1" t="s">
        <v>309</v>
      </c>
      <c r="M345" s="1" t="s">
        <v>196</v>
      </c>
      <c r="N345" s="28">
        <v>20</v>
      </c>
    </row>
    <row r="346" spans="1:14" x14ac:dyDescent="0.25">
      <c r="A346" s="29">
        <v>2021</v>
      </c>
      <c r="B346" s="29">
        <v>4</v>
      </c>
      <c r="C346">
        <v>62</v>
      </c>
      <c r="D346" s="1" t="s">
        <v>8</v>
      </c>
      <c r="E346" s="72">
        <v>87020517000120</v>
      </c>
      <c r="F346" s="1" t="s">
        <v>153</v>
      </c>
      <c r="G346" s="1" t="s">
        <v>137</v>
      </c>
      <c r="H346" s="1" t="s">
        <v>138</v>
      </c>
      <c r="I346" s="1" t="s">
        <v>151</v>
      </c>
      <c r="J346" s="1" t="s">
        <v>97</v>
      </c>
      <c r="K346" s="1" t="s">
        <v>242</v>
      </c>
      <c r="L346" s="1" t="s">
        <v>311</v>
      </c>
      <c r="M346" s="1" t="s">
        <v>198</v>
      </c>
      <c r="N346" s="28">
        <v>20</v>
      </c>
    </row>
    <row r="347" spans="1:14" x14ac:dyDescent="0.25">
      <c r="A347" s="29">
        <v>2021</v>
      </c>
      <c r="B347" s="29">
        <v>4</v>
      </c>
      <c r="C347">
        <v>62</v>
      </c>
      <c r="D347" s="1" t="s">
        <v>8</v>
      </c>
      <c r="E347" s="72">
        <v>92741016000254</v>
      </c>
      <c r="F347" s="1" t="s">
        <v>139</v>
      </c>
      <c r="G347" s="1" t="s">
        <v>137</v>
      </c>
      <c r="H347" s="1" t="s">
        <v>138</v>
      </c>
      <c r="I347" s="1" t="s">
        <v>78</v>
      </c>
      <c r="J347" s="1" t="s">
        <v>9</v>
      </c>
      <c r="K347" s="1" t="s">
        <v>189</v>
      </c>
      <c r="L347" s="1" t="s">
        <v>310</v>
      </c>
      <c r="M347" s="1" t="s">
        <v>191</v>
      </c>
      <c r="N347" s="28">
        <v>5</v>
      </c>
    </row>
    <row r="348" spans="1:14" x14ac:dyDescent="0.25">
      <c r="A348" s="29">
        <v>2021</v>
      </c>
      <c r="B348" s="29">
        <v>4</v>
      </c>
      <c r="C348">
        <v>62</v>
      </c>
      <c r="D348" s="1" t="s">
        <v>8</v>
      </c>
      <c r="E348" s="72">
        <v>92741016000254</v>
      </c>
      <c r="F348" s="1" t="s">
        <v>139</v>
      </c>
      <c r="G348" s="1" t="s">
        <v>137</v>
      </c>
      <c r="H348" s="1" t="s">
        <v>138</v>
      </c>
      <c r="I348" s="1" t="s">
        <v>78</v>
      </c>
      <c r="J348" s="1" t="s">
        <v>32</v>
      </c>
      <c r="K348" s="1" t="s">
        <v>215</v>
      </c>
      <c r="L348" s="1" t="s">
        <v>309</v>
      </c>
      <c r="M348" s="1" t="s">
        <v>196</v>
      </c>
      <c r="N348" s="28">
        <v>5</v>
      </c>
    </row>
    <row r="349" spans="1:14" x14ac:dyDescent="0.25">
      <c r="A349" s="29">
        <v>2021</v>
      </c>
      <c r="B349" s="29">
        <v>4</v>
      </c>
      <c r="C349">
        <v>62</v>
      </c>
      <c r="D349" s="1" t="s">
        <v>8</v>
      </c>
      <c r="E349" s="72">
        <v>92741016000254</v>
      </c>
      <c r="F349" s="1" t="s">
        <v>139</v>
      </c>
      <c r="G349" s="1" t="s">
        <v>137</v>
      </c>
      <c r="H349" s="1" t="s">
        <v>138</v>
      </c>
      <c r="I349" s="1" t="s">
        <v>78</v>
      </c>
      <c r="J349" s="1" t="s">
        <v>97</v>
      </c>
      <c r="K349" s="1" t="s">
        <v>242</v>
      </c>
      <c r="L349" s="1" t="s">
        <v>311</v>
      </c>
      <c r="M349" s="1" t="s">
        <v>198</v>
      </c>
      <c r="N349" s="28">
        <v>5</v>
      </c>
    </row>
    <row r="350" spans="1:14" x14ac:dyDescent="0.25">
      <c r="A350" s="29">
        <v>2021</v>
      </c>
      <c r="B350" s="29">
        <v>4</v>
      </c>
      <c r="C350">
        <v>62</v>
      </c>
      <c r="D350" s="1" t="s">
        <v>8</v>
      </c>
      <c r="E350" s="72">
        <v>88630413000796</v>
      </c>
      <c r="F350" s="1" t="s">
        <v>518</v>
      </c>
      <c r="G350" s="1" t="s">
        <v>137</v>
      </c>
      <c r="H350" s="1" t="s">
        <v>138</v>
      </c>
      <c r="I350" s="1" t="s">
        <v>78</v>
      </c>
      <c r="J350" s="1" t="s">
        <v>9</v>
      </c>
      <c r="K350" s="1" t="s">
        <v>189</v>
      </c>
      <c r="L350" s="1" t="s">
        <v>310</v>
      </c>
      <c r="M350" s="1" t="s">
        <v>191</v>
      </c>
      <c r="N350" s="28">
        <v>3</v>
      </c>
    </row>
    <row r="351" spans="1:14" x14ac:dyDescent="0.25">
      <c r="A351" s="29">
        <v>2021</v>
      </c>
      <c r="B351" s="29">
        <v>4</v>
      </c>
      <c r="C351">
        <v>62</v>
      </c>
      <c r="D351" s="1" t="s">
        <v>8</v>
      </c>
      <c r="E351" s="72">
        <v>88630413000796</v>
      </c>
      <c r="F351" s="1" t="s">
        <v>518</v>
      </c>
      <c r="G351" s="1" t="s">
        <v>137</v>
      </c>
      <c r="H351" s="1" t="s">
        <v>138</v>
      </c>
      <c r="I351" s="1" t="s">
        <v>78</v>
      </c>
      <c r="J351" s="1" t="s">
        <v>32</v>
      </c>
      <c r="K351" s="1" t="s">
        <v>215</v>
      </c>
      <c r="L351" s="1" t="s">
        <v>309</v>
      </c>
      <c r="M351" s="1" t="s">
        <v>196</v>
      </c>
      <c r="N351" s="28">
        <v>3</v>
      </c>
    </row>
    <row r="352" spans="1:14" x14ac:dyDescent="0.25">
      <c r="A352" s="29">
        <v>2021</v>
      </c>
      <c r="B352" s="29">
        <v>4</v>
      </c>
      <c r="C352">
        <v>62</v>
      </c>
      <c r="D352" s="1" t="s">
        <v>8</v>
      </c>
      <c r="E352" s="72">
        <v>88630413000796</v>
      </c>
      <c r="F352" s="1" t="s">
        <v>518</v>
      </c>
      <c r="G352" s="1" t="s">
        <v>137</v>
      </c>
      <c r="H352" s="1" t="s">
        <v>138</v>
      </c>
      <c r="I352" s="1" t="s">
        <v>78</v>
      </c>
      <c r="J352" s="1" t="s">
        <v>97</v>
      </c>
      <c r="K352" s="1" t="s">
        <v>242</v>
      </c>
      <c r="L352" s="1" t="s">
        <v>311</v>
      </c>
      <c r="M352" s="1" t="s">
        <v>198</v>
      </c>
      <c r="N352" s="28">
        <v>3</v>
      </c>
    </row>
    <row r="353" spans="1:14" x14ac:dyDescent="0.25">
      <c r="A353" s="29">
        <v>2021</v>
      </c>
      <c r="B353" s="29">
        <v>4</v>
      </c>
      <c r="C353">
        <v>62</v>
      </c>
      <c r="D353" s="1" t="s">
        <v>8</v>
      </c>
      <c r="E353" s="72">
        <v>92815000000168</v>
      </c>
      <c r="F353" s="1" t="s">
        <v>140</v>
      </c>
      <c r="G353" s="1" t="s">
        <v>137</v>
      </c>
      <c r="H353" s="1" t="s">
        <v>138</v>
      </c>
      <c r="I353" s="1" t="s">
        <v>78</v>
      </c>
      <c r="J353" s="1" t="s">
        <v>9</v>
      </c>
      <c r="K353" s="1" t="s">
        <v>189</v>
      </c>
      <c r="L353" s="1" t="s">
        <v>310</v>
      </c>
      <c r="M353" s="1" t="s">
        <v>191</v>
      </c>
      <c r="N353" s="28">
        <v>60</v>
      </c>
    </row>
    <row r="354" spans="1:14" x14ac:dyDescent="0.25">
      <c r="A354" s="29">
        <v>2021</v>
      </c>
      <c r="B354" s="29">
        <v>4</v>
      </c>
      <c r="C354">
        <v>62</v>
      </c>
      <c r="D354" s="1" t="s">
        <v>8</v>
      </c>
      <c r="E354" s="72">
        <v>92815000000168</v>
      </c>
      <c r="F354" s="1" t="s">
        <v>140</v>
      </c>
      <c r="G354" s="1" t="s">
        <v>137</v>
      </c>
      <c r="H354" s="1" t="s">
        <v>138</v>
      </c>
      <c r="I354" s="1" t="s">
        <v>78</v>
      </c>
      <c r="J354" s="1" t="s">
        <v>32</v>
      </c>
      <c r="K354" s="1" t="s">
        <v>215</v>
      </c>
      <c r="L354" s="1" t="s">
        <v>309</v>
      </c>
      <c r="M354" s="1" t="s">
        <v>196</v>
      </c>
      <c r="N354" s="28">
        <v>60</v>
      </c>
    </row>
    <row r="355" spans="1:14" x14ac:dyDescent="0.25">
      <c r="A355" s="29">
        <v>2021</v>
      </c>
      <c r="B355" s="29">
        <v>4</v>
      </c>
      <c r="C355">
        <v>62</v>
      </c>
      <c r="D355" s="1" t="s">
        <v>8</v>
      </c>
      <c r="E355" s="72">
        <v>92815000000168</v>
      </c>
      <c r="F355" s="1" t="s">
        <v>140</v>
      </c>
      <c r="G355" s="1" t="s">
        <v>137</v>
      </c>
      <c r="H355" s="1" t="s">
        <v>138</v>
      </c>
      <c r="I355" s="1" t="s">
        <v>78</v>
      </c>
      <c r="J355" s="1" t="s">
        <v>97</v>
      </c>
      <c r="K355" s="1" t="s">
        <v>242</v>
      </c>
      <c r="L355" s="1" t="s">
        <v>311</v>
      </c>
      <c r="M355" s="1" t="s">
        <v>198</v>
      </c>
      <c r="N355" s="28">
        <v>60</v>
      </c>
    </row>
    <row r="356" spans="1:14" x14ac:dyDescent="0.25">
      <c r="A356" s="29">
        <v>2021</v>
      </c>
      <c r="B356" s="29">
        <v>4</v>
      </c>
      <c r="C356">
        <v>62</v>
      </c>
      <c r="D356" s="1" t="s">
        <v>8</v>
      </c>
      <c r="E356" s="72">
        <v>95610887000146</v>
      </c>
      <c r="F356" s="1" t="s">
        <v>439</v>
      </c>
      <c r="G356" s="1" t="s">
        <v>440</v>
      </c>
      <c r="H356" s="1" t="s">
        <v>138</v>
      </c>
      <c r="I356" s="1" t="s">
        <v>78</v>
      </c>
      <c r="J356" s="1" t="s">
        <v>9</v>
      </c>
      <c r="K356" s="1" t="s">
        <v>189</v>
      </c>
      <c r="L356" s="1" t="s">
        <v>310</v>
      </c>
      <c r="M356" s="1" t="s">
        <v>191</v>
      </c>
      <c r="N356" s="28">
        <v>12</v>
      </c>
    </row>
    <row r="357" spans="1:14" x14ac:dyDescent="0.25">
      <c r="A357" s="29">
        <v>2021</v>
      </c>
      <c r="B357" s="29">
        <v>4</v>
      </c>
      <c r="C357">
        <v>62</v>
      </c>
      <c r="D357" s="1" t="s">
        <v>8</v>
      </c>
      <c r="E357" s="72">
        <v>95610887000146</v>
      </c>
      <c r="F357" s="1" t="s">
        <v>439</v>
      </c>
      <c r="G357" s="1" t="s">
        <v>440</v>
      </c>
      <c r="H357" s="1" t="s">
        <v>138</v>
      </c>
      <c r="I357" s="1" t="s">
        <v>78</v>
      </c>
      <c r="J357" s="1" t="s">
        <v>32</v>
      </c>
      <c r="K357" s="1" t="s">
        <v>215</v>
      </c>
      <c r="L357" s="1" t="s">
        <v>309</v>
      </c>
      <c r="M357" s="1" t="s">
        <v>196</v>
      </c>
      <c r="N357" s="28">
        <v>12</v>
      </c>
    </row>
    <row r="358" spans="1:14" x14ac:dyDescent="0.25">
      <c r="A358" s="29">
        <v>2021</v>
      </c>
      <c r="B358" s="29">
        <v>4</v>
      </c>
      <c r="C358">
        <v>62</v>
      </c>
      <c r="D358" s="1" t="s">
        <v>8</v>
      </c>
      <c r="E358" s="72">
        <v>95610887000146</v>
      </c>
      <c r="F358" s="1" t="s">
        <v>439</v>
      </c>
      <c r="G358" s="1" t="s">
        <v>440</v>
      </c>
      <c r="H358" s="1" t="s">
        <v>138</v>
      </c>
      <c r="I358" s="1" t="s">
        <v>78</v>
      </c>
      <c r="J358" s="1" t="s">
        <v>97</v>
      </c>
      <c r="K358" s="1" t="s">
        <v>242</v>
      </c>
      <c r="L358" s="1" t="s">
        <v>311</v>
      </c>
      <c r="M358" s="1" t="s">
        <v>198</v>
      </c>
      <c r="N358" s="28">
        <v>12</v>
      </c>
    </row>
    <row r="359" spans="1:14" x14ac:dyDescent="0.25">
      <c r="A359" s="29">
        <v>2021</v>
      </c>
      <c r="B359" s="29">
        <v>4</v>
      </c>
      <c r="C359">
        <v>62</v>
      </c>
      <c r="D359" s="1" t="s">
        <v>8</v>
      </c>
      <c r="E359" s="72">
        <v>15126437003401</v>
      </c>
      <c r="F359" s="1" t="s">
        <v>396</v>
      </c>
      <c r="G359" s="1" t="s">
        <v>157</v>
      </c>
      <c r="H359" s="1" t="s">
        <v>130</v>
      </c>
      <c r="I359" s="1" t="s">
        <v>151</v>
      </c>
      <c r="J359" s="1" t="s">
        <v>14</v>
      </c>
      <c r="K359" s="1" t="s">
        <v>204</v>
      </c>
      <c r="L359" s="1" t="s">
        <v>310</v>
      </c>
      <c r="M359" s="1" t="s">
        <v>191</v>
      </c>
      <c r="N359" s="28">
        <v>6</v>
      </c>
    </row>
    <row r="360" spans="1:14" x14ac:dyDescent="0.25">
      <c r="A360" s="29">
        <v>2021</v>
      </c>
      <c r="B360" s="29">
        <v>4</v>
      </c>
      <c r="C360">
        <v>62</v>
      </c>
      <c r="D360" s="1" t="s">
        <v>8</v>
      </c>
      <c r="E360" s="72">
        <v>15126437003401</v>
      </c>
      <c r="F360" s="1" t="s">
        <v>396</v>
      </c>
      <c r="G360" s="1" t="s">
        <v>157</v>
      </c>
      <c r="H360" s="1" t="s">
        <v>130</v>
      </c>
      <c r="I360" s="1" t="s">
        <v>151</v>
      </c>
      <c r="J360" s="1" t="s">
        <v>32</v>
      </c>
      <c r="K360" s="1" t="s">
        <v>215</v>
      </c>
      <c r="L360" s="1" t="s">
        <v>309</v>
      </c>
      <c r="M360" s="1" t="s">
        <v>196</v>
      </c>
      <c r="N360" s="28">
        <v>6</v>
      </c>
    </row>
    <row r="361" spans="1:14" x14ac:dyDescent="0.25">
      <c r="A361" s="29">
        <v>2021</v>
      </c>
      <c r="B361" s="29">
        <v>4</v>
      </c>
      <c r="C361">
        <v>62</v>
      </c>
      <c r="D361" s="1" t="s">
        <v>8</v>
      </c>
      <c r="E361" s="72">
        <v>15126437003401</v>
      </c>
      <c r="F361" s="1" t="s">
        <v>396</v>
      </c>
      <c r="G361" s="1" t="s">
        <v>157</v>
      </c>
      <c r="H361" s="1" t="s">
        <v>130</v>
      </c>
      <c r="I361" s="1" t="s">
        <v>151</v>
      </c>
      <c r="J361" s="1" t="s">
        <v>97</v>
      </c>
      <c r="K361" s="1" t="s">
        <v>242</v>
      </c>
      <c r="L361" s="1" t="s">
        <v>311</v>
      </c>
      <c r="M361" s="1" t="s">
        <v>198</v>
      </c>
      <c r="N361" s="28">
        <v>6</v>
      </c>
    </row>
    <row r="362" spans="1:14" x14ac:dyDescent="0.25">
      <c r="A362" s="29">
        <v>2021</v>
      </c>
      <c r="B362" s="29">
        <v>4</v>
      </c>
      <c r="C362">
        <v>62</v>
      </c>
      <c r="D362" s="1" t="s">
        <v>8</v>
      </c>
      <c r="E362" s="72">
        <v>44456036000311</v>
      </c>
      <c r="F362" s="1" t="s">
        <v>422</v>
      </c>
      <c r="G362" s="1" t="s">
        <v>423</v>
      </c>
      <c r="H362" s="1" t="s">
        <v>92</v>
      </c>
      <c r="I362" s="1" t="s">
        <v>78</v>
      </c>
      <c r="J362" s="1" t="s">
        <v>13</v>
      </c>
      <c r="K362" s="1" t="s">
        <v>194</v>
      </c>
      <c r="L362" s="1" t="s">
        <v>310</v>
      </c>
      <c r="M362" s="1" t="s">
        <v>191</v>
      </c>
      <c r="N362" s="28">
        <v>5</v>
      </c>
    </row>
    <row r="363" spans="1:14" x14ac:dyDescent="0.25">
      <c r="A363" s="29">
        <v>2021</v>
      </c>
      <c r="B363" s="29">
        <v>4</v>
      </c>
      <c r="C363">
        <v>62</v>
      </c>
      <c r="D363" s="1" t="s">
        <v>8</v>
      </c>
      <c r="E363" s="72">
        <v>44456036000311</v>
      </c>
      <c r="F363" s="1" t="s">
        <v>422</v>
      </c>
      <c r="G363" s="1" t="s">
        <v>423</v>
      </c>
      <c r="H363" s="1" t="s">
        <v>92</v>
      </c>
      <c r="I363" s="1" t="s">
        <v>78</v>
      </c>
      <c r="J363" s="1" t="s">
        <v>28</v>
      </c>
      <c r="K363" s="1" t="s">
        <v>195</v>
      </c>
      <c r="L363" s="1" t="s">
        <v>309</v>
      </c>
      <c r="M363" s="1" t="s">
        <v>196</v>
      </c>
      <c r="N363" s="28">
        <v>5</v>
      </c>
    </row>
    <row r="364" spans="1:14" x14ac:dyDescent="0.25">
      <c r="A364" s="29">
        <v>2021</v>
      </c>
      <c r="B364" s="29">
        <v>4</v>
      </c>
      <c r="C364">
        <v>62</v>
      </c>
      <c r="D364" s="1" t="s">
        <v>8</v>
      </c>
      <c r="E364" s="72">
        <v>44456036000311</v>
      </c>
      <c r="F364" s="1" t="s">
        <v>422</v>
      </c>
      <c r="G364" s="1" t="s">
        <v>423</v>
      </c>
      <c r="H364" s="1" t="s">
        <v>92</v>
      </c>
      <c r="I364" s="1" t="s">
        <v>78</v>
      </c>
      <c r="J364" s="1" t="s">
        <v>93</v>
      </c>
      <c r="K364" s="1" t="s">
        <v>241</v>
      </c>
      <c r="L364" s="1" t="s">
        <v>311</v>
      </c>
      <c r="M364" s="1" t="s">
        <v>198</v>
      </c>
      <c r="N364" s="28">
        <v>5</v>
      </c>
    </row>
    <row r="365" spans="1:14" x14ac:dyDescent="0.25">
      <c r="A365" s="29">
        <v>2021</v>
      </c>
      <c r="B365" s="29">
        <v>4</v>
      </c>
      <c r="C365">
        <v>62</v>
      </c>
      <c r="D365" s="1" t="s">
        <v>8</v>
      </c>
      <c r="E365" s="72">
        <v>12474705000120</v>
      </c>
      <c r="F365" s="1" t="s">
        <v>424</v>
      </c>
      <c r="G365" s="1" t="s">
        <v>425</v>
      </c>
      <c r="H365" s="1" t="s">
        <v>92</v>
      </c>
      <c r="I365" s="1" t="s">
        <v>151</v>
      </c>
      <c r="J365" s="1" t="s">
        <v>13</v>
      </c>
      <c r="K365" s="1" t="s">
        <v>194</v>
      </c>
      <c r="L365" s="1" t="s">
        <v>310</v>
      </c>
      <c r="M365" s="1" t="s">
        <v>191</v>
      </c>
      <c r="N365" s="28">
        <v>4</v>
      </c>
    </row>
    <row r="366" spans="1:14" x14ac:dyDescent="0.25">
      <c r="A366" s="29">
        <v>2021</v>
      </c>
      <c r="B366" s="29">
        <v>4</v>
      </c>
      <c r="C366">
        <v>62</v>
      </c>
      <c r="D366" s="1" t="s">
        <v>8</v>
      </c>
      <c r="E366" s="72">
        <v>12474705000120</v>
      </c>
      <c r="F366" s="1" t="s">
        <v>424</v>
      </c>
      <c r="G366" s="1" t="s">
        <v>425</v>
      </c>
      <c r="H366" s="1" t="s">
        <v>92</v>
      </c>
      <c r="I366" s="1" t="s">
        <v>151</v>
      </c>
      <c r="J366" s="1" t="s">
        <v>28</v>
      </c>
      <c r="K366" s="1" t="s">
        <v>195</v>
      </c>
      <c r="L366" s="1" t="s">
        <v>309</v>
      </c>
      <c r="M366" s="1" t="s">
        <v>196</v>
      </c>
      <c r="N366" s="28">
        <v>4</v>
      </c>
    </row>
    <row r="367" spans="1:14" x14ac:dyDescent="0.25">
      <c r="A367" s="29">
        <v>2021</v>
      </c>
      <c r="B367" s="29">
        <v>4</v>
      </c>
      <c r="C367">
        <v>62</v>
      </c>
      <c r="D367" s="1" t="s">
        <v>8</v>
      </c>
      <c r="E367" s="72">
        <v>12474705000120</v>
      </c>
      <c r="F367" s="1" t="s">
        <v>424</v>
      </c>
      <c r="G367" s="1" t="s">
        <v>425</v>
      </c>
      <c r="H367" s="1" t="s">
        <v>92</v>
      </c>
      <c r="I367" s="1" t="s">
        <v>151</v>
      </c>
      <c r="J367" s="1" t="s">
        <v>93</v>
      </c>
      <c r="K367" s="1" t="s">
        <v>241</v>
      </c>
      <c r="L367" s="1" t="s">
        <v>311</v>
      </c>
      <c r="M367" s="1" t="s">
        <v>198</v>
      </c>
      <c r="N367" s="28">
        <v>4</v>
      </c>
    </row>
    <row r="368" spans="1:14" x14ac:dyDescent="0.25">
      <c r="A368" s="29">
        <v>2021</v>
      </c>
      <c r="B368" s="29">
        <v>4</v>
      </c>
      <c r="C368">
        <v>62</v>
      </c>
      <c r="D368" s="1" t="s">
        <v>8</v>
      </c>
      <c r="E368" s="72">
        <v>48858450000146</v>
      </c>
      <c r="F368" s="1" t="s">
        <v>407</v>
      </c>
      <c r="G368" s="1" t="s">
        <v>408</v>
      </c>
      <c r="H368" s="1" t="s">
        <v>92</v>
      </c>
      <c r="I368" s="1" t="s">
        <v>78</v>
      </c>
      <c r="J368" s="1" t="s">
        <v>11</v>
      </c>
      <c r="K368" s="1" t="s">
        <v>192</v>
      </c>
      <c r="L368" s="1" t="s">
        <v>310</v>
      </c>
      <c r="M368" s="1" t="s">
        <v>191</v>
      </c>
      <c r="N368" s="28">
        <v>10</v>
      </c>
    </row>
    <row r="369" spans="1:14" x14ac:dyDescent="0.25">
      <c r="A369" s="29">
        <v>2021</v>
      </c>
      <c r="B369" s="29">
        <v>4</v>
      </c>
      <c r="C369">
        <v>62</v>
      </c>
      <c r="D369" s="1" t="s">
        <v>8</v>
      </c>
      <c r="E369" s="72">
        <v>48858450000146</v>
      </c>
      <c r="F369" s="1" t="s">
        <v>407</v>
      </c>
      <c r="G369" s="1" t="s">
        <v>408</v>
      </c>
      <c r="H369" s="1" t="s">
        <v>92</v>
      </c>
      <c r="I369" s="1" t="s">
        <v>78</v>
      </c>
      <c r="J369" s="1" t="s">
        <v>118</v>
      </c>
      <c r="K369" s="1" t="s">
        <v>244</v>
      </c>
      <c r="L369" s="1" t="s">
        <v>309</v>
      </c>
      <c r="M369" s="1" t="s">
        <v>196</v>
      </c>
      <c r="N369" s="28">
        <v>10</v>
      </c>
    </row>
    <row r="370" spans="1:14" x14ac:dyDescent="0.25">
      <c r="A370" s="29">
        <v>2021</v>
      </c>
      <c r="B370" s="29">
        <v>4</v>
      </c>
      <c r="C370">
        <v>62</v>
      </c>
      <c r="D370" s="1" t="s">
        <v>8</v>
      </c>
      <c r="E370" s="72">
        <v>57571275001760</v>
      </c>
      <c r="F370" s="1" t="s">
        <v>452</v>
      </c>
      <c r="G370" s="1" t="s">
        <v>120</v>
      </c>
      <c r="H370" s="1" t="s">
        <v>92</v>
      </c>
      <c r="I370" s="1" t="s">
        <v>78</v>
      </c>
      <c r="J370" s="1" t="s">
        <v>11</v>
      </c>
      <c r="K370" s="1" t="s">
        <v>192</v>
      </c>
      <c r="L370" s="1" t="s">
        <v>310</v>
      </c>
      <c r="M370" s="1" t="s">
        <v>191</v>
      </c>
      <c r="N370" s="28">
        <v>19</v>
      </c>
    </row>
    <row r="371" spans="1:14" x14ac:dyDescent="0.25">
      <c r="A371" s="29">
        <v>2021</v>
      </c>
      <c r="B371" s="29">
        <v>4</v>
      </c>
      <c r="C371">
        <v>62</v>
      </c>
      <c r="D371" s="1" t="s">
        <v>8</v>
      </c>
      <c r="E371" s="72">
        <v>57571275001760</v>
      </c>
      <c r="F371" s="1" t="s">
        <v>452</v>
      </c>
      <c r="G371" s="1" t="s">
        <v>120</v>
      </c>
      <c r="H371" s="1" t="s">
        <v>92</v>
      </c>
      <c r="I371" s="1" t="s">
        <v>78</v>
      </c>
      <c r="J371" s="1" t="s">
        <v>118</v>
      </c>
      <c r="K371" s="1" t="s">
        <v>244</v>
      </c>
      <c r="L371" s="1" t="s">
        <v>309</v>
      </c>
      <c r="M371" s="1" t="s">
        <v>196</v>
      </c>
      <c r="N371" s="28">
        <v>19</v>
      </c>
    </row>
    <row r="372" spans="1:14" x14ac:dyDescent="0.25">
      <c r="A372" s="29">
        <v>2021</v>
      </c>
      <c r="B372" s="29">
        <v>4</v>
      </c>
      <c r="C372">
        <v>62</v>
      </c>
      <c r="D372" s="1" t="s">
        <v>8</v>
      </c>
      <c r="E372" s="72">
        <v>60003761000129</v>
      </c>
      <c r="F372" s="1" t="s">
        <v>121</v>
      </c>
      <c r="G372" s="1" t="s">
        <v>122</v>
      </c>
      <c r="H372" s="1" t="s">
        <v>92</v>
      </c>
      <c r="I372" s="1" t="s">
        <v>78</v>
      </c>
      <c r="J372" s="1" t="s">
        <v>13</v>
      </c>
      <c r="K372" s="1" t="s">
        <v>194</v>
      </c>
      <c r="L372" s="1" t="s">
        <v>310</v>
      </c>
      <c r="M372" s="1" t="s">
        <v>191</v>
      </c>
      <c r="N372" s="28">
        <v>22</v>
      </c>
    </row>
    <row r="373" spans="1:14" x14ac:dyDescent="0.25">
      <c r="A373" s="29">
        <v>2021</v>
      </c>
      <c r="B373" s="29">
        <v>4</v>
      </c>
      <c r="C373">
        <v>62</v>
      </c>
      <c r="D373" s="1" t="s">
        <v>8</v>
      </c>
      <c r="E373" s="72">
        <v>60003761000129</v>
      </c>
      <c r="F373" s="1" t="s">
        <v>121</v>
      </c>
      <c r="G373" s="1" t="s">
        <v>122</v>
      </c>
      <c r="H373" s="1" t="s">
        <v>92</v>
      </c>
      <c r="I373" s="1" t="s">
        <v>78</v>
      </c>
      <c r="J373" s="1" t="s">
        <v>28</v>
      </c>
      <c r="K373" s="1" t="s">
        <v>195</v>
      </c>
      <c r="L373" s="1" t="s">
        <v>309</v>
      </c>
      <c r="M373" s="1" t="s">
        <v>196</v>
      </c>
      <c r="N373" s="28">
        <v>22</v>
      </c>
    </row>
    <row r="374" spans="1:14" x14ac:dyDescent="0.25">
      <c r="A374" s="29">
        <v>2021</v>
      </c>
      <c r="B374" s="29">
        <v>4</v>
      </c>
      <c r="C374">
        <v>62</v>
      </c>
      <c r="D374" s="1" t="s">
        <v>8</v>
      </c>
      <c r="E374" s="72">
        <v>60003761000129</v>
      </c>
      <c r="F374" s="1" t="s">
        <v>121</v>
      </c>
      <c r="G374" s="1" t="s">
        <v>122</v>
      </c>
      <c r="H374" s="1" t="s">
        <v>92</v>
      </c>
      <c r="I374" s="1" t="s">
        <v>78</v>
      </c>
      <c r="J374" s="1" t="s">
        <v>93</v>
      </c>
      <c r="K374" s="1" t="s">
        <v>241</v>
      </c>
      <c r="L374" s="1" t="s">
        <v>311</v>
      </c>
      <c r="M374" s="1" t="s">
        <v>198</v>
      </c>
      <c r="N374" s="28">
        <v>22</v>
      </c>
    </row>
    <row r="375" spans="1:14" x14ac:dyDescent="0.25">
      <c r="A375" s="29">
        <v>2021</v>
      </c>
      <c r="B375" s="29">
        <v>4</v>
      </c>
      <c r="C375">
        <v>62</v>
      </c>
      <c r="D375" s="1" t="s">
        <v>8</v>
      </c>
      <c r="E375" s="72">
        <v>60992427000650</v>
      </c>
      <c r="F375" s="1" t="s">
        <v>453</v>
      </c>
      <c r="G375" s="1" t="s">
        <v>91</v>
      </c>
      <c r="H375" s="1" t="s">
        <v>92</v>
      </c>
      <c r="I375" s="1" t="s">
        <v>78</v>
      </c>
      <c r="J375" s="1" t="s">
        <v>118</v>
      </c>
      <c r="K375" s="1" t="s">
        <v>244</v>
      </c>
      <c r="L375" s="1" t="s">
        <v>309</v>
      </c>
      <c r="M375" s="1" t="s">
        <v>196</v>
      </c>
      <c r="N375" s="28">
        <v>2</v>
      </c>
    </row>
    <row r="376" spans="1:14" x14ac:dyDescent="0.25">
      <c r="A376" s="29">
        <v>2021</v>
      </c>
      <c r="B376" s="29">
        <v>4</v>
      </c>
      <c r="C376">
        <v>62</v>
      </c>
      <c r="D376" s="1" t="s">
        <v>8</v>
      </c>
      <c r="E376" s="72">
        <v>60992427000650</v>
      </c>
      <c r="F376" s="1" t="s">
        <v>453</v>
      </c>
      <c r="G376" s="1" t="s">
        <v>91</v>
      </c>
      <c r="H376" s="1" t="s">
        <v>92</v>
      </c>
      <c r="I376" s="1" t="s">
        <v>78</v>
      </c>
      <c r="J376" s="1" t="s">
        <v>23</v>
      </c>
      <c r="K376" s="1" t="s">
        <v>254</v>
      </c>
      <c r="L376" s="1" t="s">
        <v>310</v>
      </c>
      <c r="M376" s="1" t="s">
        <v>191</v>
      </c>
      <c r="N376" s="28">
        <v>2</v>
      </c>
    </row>
    <row r="377" spans="1:14" x14ac:dyDescent="0.25">
      <c r="A377" s="29">
        <v>2021</v>
      </c>
      <c r="B377" s="29">
        <v>4</v>
      </c>
      <c r="C377">
        <v>62</v>
      </c>
      <c r="D377" s="1" t="s">
        <v>8</v>
      </c>
      <c r="E377" s="72">
        <v>29435005009932</v>
      </c>
      <c r="F377" s="1" t="s">
        <v>117</v>
      </c>
      <c r="G377" s="1" t="s">
        <v>91</v>
      </c>
      <c r="H377" s="1" t="s">
        <v>92</v>
      </c>
      <c r="I377" s="1" t="s">
        <v>78</v>
      </c>
      <c r="J377" s="1" t="s">
        <v>11</v>
      </c>
      <c r="K377" s="1" t="s">
        <v>192</v>
      </c>
      <c r="L377" s="1" t="s">
        <v>310</v>
      </c>
      <c r="M377" s="1" t="s">
        <v>191</v>
      </c>
      <c r="N377" s="28">
        <v>8</v>
      </c>
    </row>
    <row r="378" spans="1:14" x14ac:dyDescent="0.25">
      <c r="A378" s="29">
        <v>2021</v>
      </c>
      <c r="B378" s="29">
        <v>4</v>
      </c>
      <c r="C378">
        <v>62</v>
      </c>
      <c r="D378" s="1" t="s">
        <v>8</v>
      </c>
      <c r="E378" s="72">
        <v>29435005009932</v>
      </c>
      <c r="F378" s="1" t="s">
        <v>117</v>
      </c>
      <c r="G378" s="1" t="s">
        <v>91</v>
      </c>
      <c r="H378" s="1" t="s">
        <v>92</v>
      </c>
      <c r="I378" s="1" t="s">
        <v>78</v>
      </c>
      <c r="J378" s="1" t="s">
        <v>118</v>
      </c>
      <c r="K378" s="1" t="s">
        <v>244</v>
      </c>
      <c r="L378" s="1" t="s">
        <v>309</v>
      </c>
      <c r="M378" s="1" t="s">
        <v>196</v>
      </c>
      <c r="N378" s="28">
        <v>8</v>
      </c>
    </row>
    <row r="379" spans="1:14" x14ac:dyDescent="0.25">
      <c r="A379" s="29">
        <v>2021</v>
      </c>
      <c r="B379" s="29">
        <v>4</v>
      </c>
      <c r="C379">
        <v>62</v>
      </c>
      <c r="D379" s="1" t="s">
        <v>8</v>
      </c>
      <c r="E379" s="72">
        <v>60884855000316</v>
      </c>
      <c r="F379" s="1" t="s">
        <v>127</v>
      </c>
      <c r="G379" s="1" t="s">
        <v>91</v>
      </c>
      <c r="H379" s="1" t="s">
        <v>92</v>
      </c>
      <c r="I379" s="1" t="s">
        <v>78</v>
      </c>
      <c r="J379" s="1" t="s">
        <v>118</v>
      </c>
      <c r="K379" s="1" t="s">
        <v>244</v>
      </c>
      <c r="L379" s="1" t="s">
        <v>309</v>
      </c>
      <c r="M379" s="1" t="s">
        <v>196</v>
      </c>
      <c r="N379" s="28">
        <v>11</v>
      </c>
    </row>
    <row r="380" spans="1:14" x14ac:dyDescent="0.25">
      <c r="A380" s="29">
        <v>2021</v>
      </c>
      <c r="B380" s="29">
        <v>4</v>
      </c>
      <c r="C380">
        <v>62</v>
      </c>
      <c r="D380" s="1" t="s">
        <v>8</v>
      </c>
      <c r="E380" s="72">
        <v>60884855000316</v>
      </c>
      <c r="F380" s="1" t="s">
        <v>127</v>
      </c>
      <c r="G380" s="1" t="s">
        <v>91</v>
      </c>
      <c r="H380" s="1" t="s">
        <v>92</v>
      </c>
      <c r="I380" s="1" t="s">
        <v>78</v>
      </c>
      <c r="J380" s="1" t="s">
        <v>23</v>
      </c>
      <c r="K380" s="1" t="s">
        <v>254</v>
      </c>
      <c r="L380" s="1" t="s">
        <v>310</v>
      </c>
      <c r="M380" s="1" t="s">
        <v>191</v>
      </c>
      <c r="N380" s="28">
        <v>11</v>
      </c>
    </row>
    <row r="381" spans="1:14" x14ac:dyDescent="0.25">
      <c r="A381" s="29">
        <v>2021</v>
      </c>
      <c r="B381" s="29">
        <v>4</v>
      </c>
      <c r="C381">
        <v>62</v>
      </c>
      <c r="D381" s="1" t="s">
        <v>8</v>
      </c>
      <c r="E381" s="72">
        <v>60726502000126</v>
      </c>
      <c r="F381" s="1" t="s">
        <v>125</v>
      </c>
      <c r="G381" s="1" t="s">
        <v>91</v>
      </c>
      <c r="H381" s="1" t="s">
        <v>92</v>
      </c>
      <c r="I381" s="1" t="s">
        <v>78</v>
      </c>
      <c r="J381" s="1" t="s">
        <v>118</v>
      </c>
      <c r="K381" s="1" t="s">
        <v>244</v>
      </c>
      <c r="L381" s="1" t="s">
        <v>309</v>
      </c>
      <c r="M381" s="1" t="s">
        <v>196</v>
      </c>
      <c r="N381" s="28">
        <v>10</v>
      </c>
    </row>
    <row r="382" spans="1:14" x14ac:dyDescent="0.25">
      <c r="A382" s="29">
        <v>2021</v>
      </c>
      <c r="B382" s="29">
        <v>4</v>
      </c>
      <c r="C382">
        <v>62</v>
      </c>
      <c r="D382" s="1" t="s">
        <v>8</v>
      </c>
      <c r="E382" s="72">
        <v>60726502000126</v>
      </c>
      <c r="F382" s="1" t="s">
        <v>125</v>
      </c>
      <c r="G382" s="1" t="s">
        <v>91</v>
      </c>
      <c r="H382" s="1" t="s">
        <v>92</v>
      </c>
      <c r="I382" s="1" t="s">
        <v>78</v>
      </c>
      <c r="J382" s="1" t="s">
        <v>23</v>
      </c>
      <c r="K382" s="1" t="s">
        <v>254</v>
      </c>
      <c r="L382" s="1" t="s">
        <v>310</v>
      </c>
      <c r="M382" s="1" t="s">
        <v>191</v>
      </c>
      <c r="N382" s="28">
        <v>10</v>
      </c>
    </row>
    <row r="383" spans="1:14" x14ac:dyDescent="0.25">
      <c r="A383" s="29">
        <v>2021</v>
      </c>
      <c r="B383" s="29">
        <v>4</v>
      </c>
      <c r="C383">
        <v>62</v>
      </c>
      <c r="D383" s="1" t="s">
        <v>8</v>
      </c>
      <c r="E383" s="72">
        <v>60726502000711</v>
      </c>
      <c r="F383" s="1" t="s">
        <v>126</v>
      </c>
      <c r="G383" s="1" t="s">
        <v>91</v>
      </c>
      <c r="H383" s="1" t="s">
        <v>92</v>
      </c>
      <c r="I383" s="1" t="s">
        <v>78</v>
      </c>
      <c r="J383" s="1" t="s">
        <v>118</v>
      </c>
      <c r="K383" s="1" t="s">
        <v>244</v>
      </c>
      <c r="L383" s="1" t="s">
        <v>309</v>
      </c>
      <c r="M383" s="1" t="s">
        <v>196</v>
      </c>
      <c r="N383" s="28">
        <v>10</v>
      </c>
    </row>
    <row r="384" spans="1:14" x14ac:dyDescent="0.25">
      <c r="A384" s="29">
        <v>2021</v>
      </c>
      <c r="B384" s="29">
        <v>4</v>
      </c>
      <c r="C384">
        <v>62</v>
      </c>
      <c r="D384" s="1" t="s">
        <v>8</v>
      </c>
      <c r="E384" s="72">
        <v>60726502000711</v>
      </c>
      <c r="F384" s="1" t="s">
        <v>126</v>
      </c>
      <c r="G384" s="1" t="s">
        <v>91</v>
      </c>
      <c r="H384" s="1" t="s">
        <v>92</v>
      </c>
      <c r="I384" s="1" t="s">
        <v>78</v>
      </c>
      <c r="J384" s="1" t="s">
        <v>23</v>
      </c>
      <c r="K384" s="1" t="s">
        <v>254</v>
      </c>
      <c r="L384" s="1" t="s">
        <v>310</v>
      </c>
      <c r="M384" s="1" t="s">
        <v>191</v>
      </c>
      <c r="N384" s="28">
        <v>10</v>
      </c>
    </row>
    <row r="385" spans="1:14" x14ac:dyDescent="0.25">
      <c r="A385" s="29">
        <v>2021</v>
      </c>
      <c r="B385" s="29">
        <v>4</v>
      </c>
      <c r="C385">
        <v>62</v>
      </c>
      <c r="D385" s="1" t="s">
        <v>8</v>
      </c>
      <c r="E385" s="72">
        <v>21371777000132</v>
      </c>
      <c r="F385" s="1" t="s">
        <v>113</v>
      </c>
      <c r="G385" s="1" t="s">
        <v>91</v>
      </c>
      <c r="H385" s="1" t="s">
        <v>92</v>
      </c>
      <c r="I385" s="1" t="s">
        <v>78</v>
      </c>
      <c r="J385" s="1" t="s">
        <v>31</v>
      </c>
      <c r="K385" s="1" t="s">
        <v>206</v>
      </c>
      <c r="L385" s="1" t="s">
        <v>309</v>
      </c>
      <c r="M385" s="1" t="s">
        <v>196</v>
      </c>
      <c r="N385" s="28">
        <v>11</v>
      </c>
    </row>
    <row r="386" spans="1:14" x14ac:dyDescent="0.25">
      <c r="A386" s="29">
        <v>2021</v>
      </c>
      <c r="B386" s="29">
        <v>4</v>
      </c>
      <c r="C386">
        <v>62</v>
      </c>
      <c r="D386" s="1" t="s">
        <v>8</v>
      </c>
      <c r="E386" s="72">
        <v>21371777000132</v>
      </c>
      <c r="F386" s="1" t="s">
        <v>113</v>
      </c>
      <c r="G386" s="1" t="s">
        <v>91</v>
      </c>
      <c r="H386" s="1" t="s">
        <v>92</v>
      </c>
      <c r="I386" s="1" t="s">
        <v>78</v>
      </c>
      <c r="J386" s="1" t="s">
        <v>93</v>
      </c>
      <c r="K386" s="1" t="s">
        <v>241</v>
      </c>
      <c r="L386" s="1" t="s">
        <v>311</v>
      </c>
      <c r="M386" s="1" t="s">
        <v>198</v>
      </c>
      <c r="N386" s="28">
        <v>11</v>
      </c>
    </row>
    <row r="387" spans="1:14" x14ac:dyDescent="0.25">
      <c r="A387" s="29">
        <v>2021</v>
      </c>
      <c r="B387" s="29">
        <v>4</v>
      </c>
      <c r="C387">
        <v>62</v>
      </c>
      <c r="D387" s="1" t="s">
        <v>8</v>
      </c>
      <c r="E387" s="72">
        <v>21371777000132</v>
      </c>
      <c r="F387" s="1" t="s">
        <v>113</v>
      </c>
      <c r="G387" s="1" t="s">
        <v>91</v>
      </c>
      <c r="H387" s="1" t="s">
        <v>92</v>
      </c>
      <c r="I387" s="1" t="s">
        <v>78</v>
      </c>
      <c r="J387" s="1" t="s">
        <v>23</v>
      </c>
      <c r="K387" s="1" t="s">
        <v>254</v>
      </c>
      <c r="L387" s="1" t="s">
        <v>310</v>
      </c>
      <c r="M387" s="1" t="s">
        <v>191</v>
      </c>
      <c r="N387" s="28">
        <v>11</v>
      </c>
    </row>
    <row r="388" spans="1:14" x14ac:dyDescent="0.25">
      <c r="A388" s="29">
        <v>2021</v>
      </c>
      <c r="B388" s="29">
        <v>4</v>
      </c>
      <c r="C388">
        <v>62</v>
      </c>
      <c r="D388" s="1" t="s">
        <v>8</v>
      </c>
      <c r="E388" s="72">
        <v>60678604000113</v>
      </c>
      <c r="F388" s="1" t="s">
        <v>124</v>
      </c>
      <c r="G388" s="1" t="s">
        <v>91</v>
      </c>
      <c r="H388" s="1" t="s">
        <v>92</v>
      </c>
      <c r="I388" s="1" t="s">
        <v>78</v>
      </c>
      <c r="J388" s="1" t="s">
        <v>11</v>
      </c>
      <c r="K388" s="1" t="s">
        <v>192</v>
      </c>
      <c r="L388" s="1" t="s">
        <v>310</v>
      </c>
      <c r="M388" s="1" t="s">
        <v>191</v>
      </c>
      <c r="N388" s="28">
        <v>35</v>
      </c>
    </row>
    <row r="389" spans="1:14" x14ac:dyDescent="0.25">
      <c r="A389" s="29">
        <v>2021</v>
      </c>
      <c r="B389" s="29">
        <v>4</v>
      </c>
      <c r="C389">
        <v>62</v>
      </c>
      <c r="D389" s="1" t="s">
        <v>8</v>
      </c>
      <c r="E389" s="72">
        <v>60678604000113</v>
      </c>
      <c r="F389" s="1" t="s">
        <v>124</v>
      </c>
      <c r="G389" s="1" t="s">
        <v>91</v>
      </c>
      <c r="H389" s="1" t="s">
        <v>92</v>
      </c>
      <c r="I389" s="1" t="s">
        <v>78</v>
      </c>
      <c r="J389" s="1" t="s">
        <v>31</v>
      </c>
      <c r="K389" s="1" t="s">
        <v>206</v>
      </c>
      <c r="L389" s="1" t="s">
        <v>309</v>
      </c>
      <c r="M389" s="1" t="s">
        <v>196</v>
      </c>
      <c r="N389" s="28">
        <v>35</v>
      </c>
    </row>
    <row r="390" spans="1:14" x14ac:dyDescent="0.25">
      <c r="A390" s="29">
        <v>2021</v>
      </c>
      <c r="B390" s="29">
        <v>4</v>
      </c>
      <c r="C390">
        <v>62</v>
      </c>
      <c r="D390" s="1" t="s">
        <v>8</v>
      </c>
      <c r="E390" s="72">
        <v>60678604000113</v>
      </c>
      <c r="F390" s="1" t="s">
        <v>124</v>
      </c>
      <c r="G390" s="1" t="s">
        <v>91</v>
      </c>
      <c r="H390" s="1" t="s">
        <v>92</v>
      </c>
      <c r="I390" s="1" t="s">
        <v>78</v>
      </c>
      <c r="J390" s="1" t="s">
        <v>93</v>
      </c>
      <c r="K390" s="1" t="s">
        <v>241</v>
      </c>
      <c r="L390" s="1" t="s">
        <v>311</v>
      </c>
      <c r="M390" s="1" t="s">
        <v>198</v>
      </c>
      <c r="N390" s="28">
        <v>35</v>
      </c>
    </row>
    <row r="391" spans="1:14" x14ac:dyDescent="0.25">
      <c r="A391" s="29">
        <v>2021</v>
      </c>
      <c r="B391" s="29">
        <v>4</v>
      </c>
      <c r="C391">
        <v>62</v>
      </c>
      <c r="D391" s="1" t="s">
        <v>8</v>
      </c>
      <c r="E391" s="72">
        <v>61213674000240</v>
      </c>
      <c r="F391" s="1" t="s">
        <v>133</v>
      </c>
      <c r="G391" s="1" t="s">
        <v>91</v>
      </c>
      <c r="H391" s="1" t="s">
        <v>92</v>
      </c>
      <c r="I391" s="1" t="s">
        <v>78</v>
      </c>
      <c r="J391" s="1" t="s">
        <v>11</v>
      </c>
      <c r="K391" s="1" t="s">
        <v>192</v>
      </c>
      <c r="L391" s="1" t="s">
        <v>310</v>
      </c>
      <c r="M391" s="1" t="s">
        <v>191</v>
      </c>
      <c r="N391" s="28">
        <v>3</v>
      </c>
    </row>
    <row r="392" spans="1:14" x14ac:dyDescent="0.25">
      <c r="A392" s="29">
        <v>2021</v>
      </c>
      <c r="B392" s="29">
        <v>4</v>
      </c>
      <c r="C392">
        <v>62</v>
      </c>
      <c r="D392" s="1" t="s">
        <v>8</v>
      </c>
      <c r="E392" s="72">
        <v>61213674000240</v>
      </c>
      <c r="F392" s="1" t="s">
        <v>133</v>
      </c>
      <c r="G392" s="1" t="s">
        <v>91</v>
      </c>
      <c r="H392" s="1" t="s">
        <v>92</v>
      </c>
      <c r="I392" s="1" t="s">
        <v>78</v>
      </c>
      <c r="J392" s="1" t="s">
        <v>118</v>
      </c>
      <c r="K392" s="1" t="s">
        <v>244</v>
      </c>
      <c r="L392" s="1" t="s">
        <v>309</v>
      </c>
      <c r="M392" s="1" t="s">
        <v>196</v>
      </c>
      <c r="N392" s="28">
        <v>3</v>
      </c>
    </row>
    <row r="393" spans="1:14" x14ac:dyDescent="0.25">
      <c r="A393" s="29">
        <v>2021</v>
      </c>
      <c r="B393" s="29">
        <v>4</v>
      </c>
      <c r="C393">
        <v>62</v>
      </c>
      <c r="D393" s="1" t="s">
        <v>8</v>
      </c>
      <c r="E393" s="72">
        <v>60922168000771</v>
      </c>
      <c r="F393" s="1" t="s">
        <v>540</v>
      </c>
      <c r="G393" s="1" t="s">
        <v>91</v>
      </c>
      <c r="H393" s="1" t="s">
        <v>92</v>
      </c>
      <c r="I393" s="1" t="s">
        <v>78</v>
      </c>
      <c r="J393" s="1" t="s">
        <v>118</v>
      </c>
      <c r="K393" s="1" t="s">
        <v>244</v>
      </c>
      <c r="L393" s="1" t="s">
        <v>309</v>
      </c>
      <c r="M393" s="1" t="s">
        <v>196</v>
      </c>
      <c r="N393" s="28">
        <v>2</v>
      </c>
    </row>
    <row r="394" spans="1:14" x14ac:dyDescent="0.25">
      <c r="A394" s="29">
        <v>2021</v>
      </c>
      <c r="B394" s="29">
        <v>4</v>
      </c>
      <c r="C394">
        <v>62</v>
      </c>
      <c r="D394" s="1" t="s">
        <v>8</v>
      </c>
      <c r="E394" s="72">
        <v>60922168000771</v>
      </c>
      <c r="F394" s="1" t="s">
        <v>540</v>
      </c>
      <c r="G394" s="1" t="s">
        <v>91</v>
      </c>
      <c r="H394" s="1" t="s">
        <v>92</v>
      </c>
      <c r="I394" s="1" t="s">
        <v>78</v>
      </c>
      <c r="J394" s="1" t="s">
        <v>23</v>
      </c>
      <c r="K394" s="1" t="s">
        <v>254</v>
      </c>
      <c r="L394" s="1" t="s">
        <v>310</v>
      </c>
      <c r="M394" s="1" t="s">
        <v>191</v>
      </c>
      <c r="N394" s="28">
        <v>2</v>
      </c>
    </row>
    <row r="395" spans="1:14" x14ac:dyDescent="0.25">
      <c r="A395" s="29">
        <v>2021</v>
      </c>
      <c r="B395" s="29">
        <v>4</v>
      </c>
      <c r="C395">
        <v>62</v>
      </c>
      <c r="D395" s="1" t="s">
        <v>8</v>
      </c>
      <c r="E395" s="72">
        <v>60552098000111</v>
      </c>
      <c r="F395" s="1" t="s">
        <v>431</v>
      </c>
      <c r="G395" s="1" t="s">
        <v>91</v>
      </c>
      <c r="H395" s="1" t="s">
        <v>92</v>
      </c>
      <c r="I395" s="1" t="s">
        <v>78</v>
      </c>
      <c r="J395" s="1" t="s">
        <v>11</v>
      </c>
      <c r="K395" s="1" t="s">
        <v>192</v>
      </c>
      <c r="L395" s="1" t="s">
        <v>310</v>
      </c>
      <c r="M395" s="1" t="s">
        <v>191</v>
      </c>
      <c r="N395" s="28">
        <v>2</v>
      </c>
    </row>
    <row r="396" spans="1:14" x14ac:dyDescent="0.25">
      <c r="A396" s="29">
        <v>2021</v>
      </c>
      <c r="B396" s="29">
        <v>4</v>
      </c>
      <c r="C396">
        <v>62</v>
      </c>
      <c r="D396" s="1" t="s">
        <v>8</v>
      </c>
      <c r="E396" s="72">
        <v>60552098000111</v>
      </c>
      <c r="F396" s="1" t="s">
        <v>431</v>
      </c>
      <c r="G396" s="1" t="s">
        <v>91</v>
      </c>
      <c r="H396" s="1" t="s">
        <v>92</v>
      </c>
      <c r="I396" s="1" t="s">
        <v>78</v>
      </c>
      <c r="J396" s="1" t="s">
        <v>31</v>
      </c>
      <c r="K396" s="1" t="s">
        <v>206</v>
      </c>
      <c r="L396" s="1" t="s">
        <v>309</v>
      </c>
      <c r="M396" s="1" t="s">
        <v>196</v>
      </c>
      <c r="N396" s="28">
        <v>2</v>
      </c>
    </row>
    <row r="397" spans="1:14" x14ac:dyDescent="0.25">
      <c r="A397" s="29">
        <v>2021</v>
      </c>
      <c r="B397" s="29">
        <v>4</v>
      </c>
      <c r="C397">
        <v>62</v>
      </c>
      <c r="D397" s="1" t="s">
        <v>8</v>
      </c>
      <c r="E397" s="72">
        <v>60552098000111</v>
      </c>
      <c r="F397" s="1" t="s">
        <v>431</v>
      </c>
      <c r="G397" s="1" t="s">
        <v>91</v>
      </c>
      <c r="H397" s="1" t="s">
        <v>92</v>
      </c>
      <c r="I397" s="1" t="s">
        <v>78</v>
      </c>
      <c r="J397" s="1" t="s">
        <v>93</v>
      </c>
      <c r="K397" s="1" t="s">
        <v>241</v>
      </c>
      <c r="L397" s="1" t="s">
        <v>311</v>
      </c>
      <c r="M397" s="1" t="s">
        <v>198</v>
      </c>
      <c r="N397" s="28">
        <v>2</v>
      </c>
    </row>
    <row r="398" spans="1:14" x14ac:dyDescent="0.25">
      <c r="A398" s="29">
        <v>2021</v>
      </c>
      <c r="B398" s="29">
        <v>4</v>
      </c>
      <c r="C398">
        <v>62</v>
      </c>
      <c r="D398" s="1" t="s">
        <v>8</v>
      </c>
      <c r="E398" s="72">
        <v>60975737005110</v>
      </c>
      <c r="F398" s="1" t="s">
        <v>150</v>
      </c>
      <c r="G398" s="1" t="s">
        <v>91</v>
      </c>
      <c r="H398" s="1" t="s">
        <v>92</v>
      </c>
      <c r="I398" s="1" t="s">
        <v>78</v>
      </c>
      <c r="J398" s="1" t="s">
        <v>29</v>
      </c>
      <c r="K398" s="1" t="s">
        <v>197</v>
      </c>
      <c r="L398" s="1" t="s">
        <v>311</v>
      </c>
      <c r="M398" s="1" t="s">
        <v>198</v>
      </c>
      <c r="N398" s="28">
        <v>4</v>
      </c>
    </row>
    <row r="399" spans="1:14" x14ac:dyDescent="0.25">
      <c r="A399" s="29">
        <v>2021</v>
      </c>
      <c r="B399" s="29">
        <v>4</v>
      </c>
      <c r="C399">
        <v>62</v>
      </c>
      <c r="D399" s="1" t="s">
        <v>8</v>
      </c>
      <c r="E399" s="72">
        <v>60975737005110</v>
      </c>
      <c r="F399" s="1" t="s">
        <v>150</v>
      </c>
      <c r="G399" s="1" t="s">
        <v>91</v>
      </c>
      <c r="H399" s="1" t="s">
        <v>92</v>
      </c>
      <c r="I399" s="1" t="s">
        <v>78</v>
      </c>
      <c r="J399" s="1" t="s">
        <v>31</v>
      </c>
      <c r="K399" s="1" t="s">
        <v>206</v>
      </c>
      <c r="L399" s="1" t="s">
        <v>309</v>
      </c>
      <c r="M399" s="1" t="s">
        <v>196</v>
      </c>
      <c r="N399" s="28">
        <v>4</v>
      </c>
    </row>
    <row r="400" spans="1:14" x14ac:dyDescent="0.25">
      <c r="A400" s="29">
        <v>2021</v>
      </c>
      <c r="B400" s="29">
        <v>4</v>
      </c>
      <c r="C400">
        <v>62</v>
      </c>
      <c r="D400" s="1" t="s">
        <v>8</v>
      </c>
      <c r="E400" s="72">
        <v>60975737005110</v>
      </c>
      <c r="F400" s="1" t="s">
        <v>150</v>
      </c>
      <c r="G400" s="1" t="s">
        <v>91</v>
      </c>
      <c r="H400" s="1" t="s">
        <v>92</v>
      </c>
      <c r="I400" s="1" t="s">
        <v>78</v>
      </c>
      <c r="J400" s="1" t="s">
        <v>247</v>
      </c>
      <c r="K400" s="1" t="s">
        <v>248</v>
      </c>
      <c r="L400" s="1" t="s">
        <v>310</v>
      </c>
      <c r="M400" s="1" t="s">
        <v>191</v>
      </c>
      <c r="N400" s="28">
        <v>4</v>
      </c>
    </row>
    <row r="401" spans="1:14" x14ac:dyDescent="0.25">
      <c r="A401" s="29">
        <v>2021</v>
      </c>
      <c r="B401" s="29">
        <v>4</v>
      </c>
      <c r="C401">
        <v>62</v>
      </c>
      <c r="D401" s="1" t="s">
        <v>8</v>
      </c>
      <c r="E401" s="72">
        <v>60975737001204</v>
      </c>
      <c r="F401" s="1" t="s">
        <v>132</v>
      </c>
      <c r="G401" s="1" t="s">
        <v>91</v>
      </c>
      <c r="H401" s="1" t="s">
        <v>92</v>
      </c>
      <c r="I401" s="1" t="s">
        <v>78</v>
      </c>
      <c r="J401" s="1" t="s">
        <v>29</v>
      </c>
      <c r="K401" s="1" t="s">
        <v>197</v>
      </c>
      <c r="L401" s="1" t="s">
        <v>311</v>
      </c>
      <c r="M401" s="1" t="s">
        <v>198</v>
      </c>
      <c r="N401" s="28">
        <v>3</v>
      </c>
    </row>
    <row r="402" spans="1:14" x14ac:dyDescent="0.25">
      <c r="A402" s="29">
        <v>2021</v>
      </c>
      <c r="B402" s="29">
        <v>4</v>
      </c>
      <c r="C402">
        <v>62</v>
      </c>
      <c r="D402" s="1" t="s">
        <v>8</v>
      </c>
      <c r="E402" s="72">
        <v>60975737001204</v>
      </c>
      <c r="F402" s="1" t="s">
        <v>132</v>
      </c>
      <c r="G402" s="1" t="s">
        <v>91</v>
      </c>
      <c r="H402" s="1" t="s">
        <v>92</v>
      </c>
      <c r="I402" s="1" t="s">
        <v>78</v>
      </c>
      <c r="J402" s="1" t="s">
        <v>31</v>
      </c>
      <c r="K402" s="1" t="s">
        <v>206</v>
      </c>
      <c r="L402" s="1" t="s">
        <v>309</v>
      </c>
      <c r="M402" s="1" t="s">
        <v>196</v>
      </c>
      <c r="N402" s="28">
        <v>3</v>
      </c>
    </row>
    <row r="403" spans="1:14" x14ac:dyDescent="0.25">
      <c r="A403" s="29">
        <v>2021</v>
      </c>
      <c r="B403" s="29">
        <v>4</v>
      </c>
      <c r="C403">
        <v>62</v>
      </c>
      <c r="D403" s="1" t="s">
        <v>8</v>
      </c>
      <c r="E403" s="72">
        <v>60975737001204</v>
      </c>
      <c r="F403" s="1" t="s">
        <v>132</v>
      </c>
      <c r="G403" s="1" t="s">
        <v>91</v>
      </c>
      <c r="H403" s="1" t="s">
        <v>92</v>
      </c>
      <c r="I403" s="1" t="s">
        <v>78</v>
      </c>
      <c r="J403" s="1" t="s">
        <v>247</v>
      </c>
      <c r="K403" s="1" t="s">
        <v>248</v>
      </c>
      <c r="L403" s="1" t="s">
        <v>310</v>
      </c>
      <c r="M403" s="1" t="s">
        <v>191</v>
      </c>
      <c r="N403" s="28">
        <v>3</v>
      </c>
    </row>
    <row r="404" spans="1:14" x14ac:dyDescent="0.25">
      <c r="A404" s="29">
        <v>2021</v>
      </c>
      <c r="B404" s="29">
        <v>4</v>
      </c>
      <c r="C404">
        <v>62</v>
      </c>
      <c r="D404" s="1" t="s">
        <v>8</v>
      </c>
      <c r="E404" s="72">
        <v>6047087000210</v>
      </c>
      <c r="F404" s="1" t="s">
        <v>430</v>
      </c>
      <c r="G404" s="1" t="s">
        <v>91</v>
      </c>
      <c r="H404" s="1" t="s">
        <v>92</v>
      </c>
      <c r="I404" s="1" t="s">
        <v>78</v>
      </c>
      <c r="J404" s="1" t="s">
        <v>11</v>
      </c>
      <c r="K404" s="1" t="s">
        <v>192</v>
      </c>
      <c r="L404" s="1" t="s">
        <v>310</v>
      </c>
      <c r="M404" s="1" t="s">
        <v>191</v>
      </c>
      <c r="N404" s="28">
        <v>113</v>
      </c>
    </row>
    <row r="405" spans="1:14" x14ac:dyDescent="0.25">
      <c r="A405" s="29">
        <v>2021</v>
      </c>
      <c r="B405" s="29">
        <v>4</v>
      </c>
      <c r="C405">
        <v>62</v>
      </c>
      <c r="D405" s="1" t="s">
        <v>8</v>
      </c>
      <c r="E405" s="72">
        <v>6047087000210</v>
      </c>
      <c r="F405" s="1" t="s">
        <v>430</v>
      </c>
      <c r="G405" s="1" t="s">
        <v>91</v>
      </c>
      <c r="H405" s="1" t="s">
        <v>92</v>
      </c>
      <c r="I405" s="1" t="s">
        <v>78</v>
      </c>
      <c r="J405" s="1" t="s">
        <v>31</v>
      </c>
      <c r="K405" s="1" t="s">
        <v>206</v>
      </c>
      <c r="L405" s="1" t="s">
        <v>309</v>
      </c>
      <c r="M405" s="1" t="s">
        <v>196</v>
      </c>
      <c r="N405" s="28">
        <v>113</v>
      </c>
    </row>
    <row r="406" spans="1:14" x14ac:dyDescent="0.25">
      <c r="A406" s="29">
        <v>2021</v>
      </c>
      <c r="B406" s="29">
        <v>4</v>
      </c>
      <c r="C406">
        <v>62</v>
      </c>
      <c r="D406" s="1" t="s">
        <v>8</v>
      </c>
      <c r="E406" s="72">
        <v>6047087000210</v>
      </c>
      <c r="F406" s="1" t="s">
        <v>430</v>
      </c>
      <c r="G406" s="1" t="s">
        <v>91</v>
      </c>
      <c r="H406" s="1" t="s">
        <v>92</v>
      </c>
      <c r="I406" s="1" t="s">
        <v>78</v>
      </c>
      <c r="J406" s="1" t="s">
        <v>93</v>
      </c>
      <c r="K406" s="1" t="s">
        <v>241</v>
      </c>
      <c r="L406" s="1" t="s">
        <v>311</v>
      </c>
      <c r="M406" s="1" t="s">
        <v>198</v>
      </c>
      <c r="N406" s="28">
        <v>113</v>
      </c>
    </row>
    <row r="407" spans="1:14" x14ac:dyDescent="0.25">
      <c r="A407" s="29">
        <v>2021</v>
      </c>
      <c r="B407" s="29">
        <v>4</v>
      </c>
      <c r="C407">
        <v>62</v>
      </c>
      <c r="D407" s="1" t="s">
        <v>8</v>
      </c>
      <c r="E407" s="72">
        <v>28290788000137</v>
      </c>
      <c r="F407" s="1" t="s">
        <v>413</v>
      </c>
      <c r="G407" s="1" t="s">
        <v>91</v>
      </c>
      <c r="H407" s="1" t="s">
        <v>92</v>
      </c>
      <c r="I407" s="1" t="s">
        <v>78</v>
      </c>
      <c r="J407" s="1" t="s">
        <v>11</v>
      </c>
      <c r="K407" s="1" t="s">
        <v>192</v>
      </c>
      <c r="L407" s="1" t="s">
        <v>310</v>
      </c>
      <c r="M407" s="1" t="s">
        <v>191</v>
      </c>
      <c r="N407" s="28">
        <v>110</v>
      </c>
    </row>
    <row r="408" spans="1:14" x14ac:dyDescent="0.25">
      <c r="A408" s="29">
        <v>2021</v>
      </c>
      <c r="B408" s="29">
        <v>4</v>
      </c>
      <c r="C408">
        <v>62</v>
      </c>
      <c r="D408" s="1" t="s">
        <v>8</v>
      </c>
      <c r="E408" s="72">
        <v>28290788000137</v>
      </c>
      <c r="F408" s="1" t="s">
        <v>413</v>
      </c>
      <c r="G408" s="1" t="s">
        <v>91</v>
      </c>
      <c r="H408" s="1" t="s">
        <v>92</v>
      </c>
      <c r="I408" s="1" t="s">
        <v>78</v>
      </c>
      <c r="J408" s="1" t="s">
        <v>31</v>
      </c>
      <c r="K408" s="1" t="s">
        <v>206</v>
      </c>
      <c r="L408" s="1" t="s">
        <v>309</v>
      </c>
      <c r="M408" s="1" t="s">
        <v>196</v>
      </c>
      <c r="N408" s="28">
        <v>110</v>
      </c>
    </row>
    <row r="409" spans="1:14" x14ac:dyDescent="0.25">
      <c r="A409" s="29">
        <v>2021</v>
      </c>
      <c r="B409" s="29">
        <v>4</v>
      </c>
      <c r="C409">
        <v>62</v>
      </c>
      <c r="D409" s="1" t="s">
        <v>8</v>
      </c>
      <c r="E409" s="72">
        <v>28290788000137</v>
      </c>
      <c r="F409" s="1" t="s">
        <v>413</v>
      </c>
      <c r="G409" s="1" t="s">
        <v>91</v>
      </c>
      <c r="H409" s="1" t="s">
        <v>92</v>
      </c>
      <c r="I409" s="1" t="s">
        <v>78</v>
      </c>
      <c r="J409" s="1" t="s">
        <v>93</v>
      </c>
      <c r="K409" s="1" t="s">
        <v>241</v>
      </c>
      <c r="L409" s="1" t="s">
        <v>311</v>
      </c>
      <c r="M409" s="1" t="s">
        <v>198</v>
      </c>
      <c r="N409" s="28">
        <v>110</v>
      </c>
    </row>
    <row r="410" spans="1:14" x14ac:dyDescent="0.25">
      <c r="A410" s="29">
        <v>2021</v>
      </c>
      <c r="B410" s="29">
        <v>4</v>
      </c>
      <c r="C410">
        <v>62</v>
      </c>
      <c r="D410" s="1" t="s">
        <v>8</v>
      </c>
      <c r="E410" s="72">
        <v>60961422000155</v>
      </c>
      <c r="F410" s="1" t="s">
        <v>131</v>
      </c>
      <c r="G410" s="1" t="s">
        <v>91</v>
      </c>
      <c r="H410" s="1" t="s">
        <v>92</v>
      </c>
      <c r="I410" s="1" t="s">
        <v>78</v>
      </c>
      <c r="J410" s="1" t="s">
        <v>11</v>
      </c>
      <c r="K410" s="1" t="s">
        <v>192</v>
      </c>
      <c r="L410" s="1" t="s">
        <v>310</v>
      </c>
      <c r="M410" s="1" t="s">
        <v>191</v>
      </c>
      <c r="N410" s="28">
        <v>9</v>
      </c>
    </row>
    <row r="411" spans="1:14" x14ac:dyDescent="0.25">
      <c r="A411" s="29">
        <v>2021</v>
      </c>
      <c r="B411" s="29">
        <v>4</v>
      </c>
      <c r="C411">
        <v>62</v>
      </c>
      <c r="D411" s="1" t="s">
        <v>8</v>
      </c>
      <c r="E411" s="72">
        <v>60961422000155</v>
      </c>
      <c r="F411" s="1" t="s">
        <v>131</v>
      </c>
      <c r="G411" s="1" t="s">
        <v>91</v>
      </c>
      <c r="H411" s="1" t="s">
        <v>92</v>
      </c>
      <c r="I411" s="1" t="s">
        <v>78</v>
      </c>
      <c r="J411" s="1" t="s">
        <v>31</v>
      </c>
      <c r="K411" s="1" t="s">
        <v>206</v>
      </c>
      <c r="L411" s="1" t="s">
        <v>309</v>
      </c>
      <c r="M411" s="1" t="s">
        <v>196</v>
      </c>
      <c r="N411" s="28">
        <v>9</v>
      </c>
    </row>
    <row r="412" spans="1:14" x14ac:dyDescent="0.25">
      <c r="A412" s="29">
        <v>2021</v>
      </c>
      <c r="B412" s="29">
        <v>4</v>
      </c>
      <c r="C412">
        <v>62</v>
      </c>
      <c r="D412" s="1" t="s">
        <v>8</v>
      </c>
      <c r="E412" s="72">
        <v>60961422000155</v>
      </c>
      <c r="F412" s="1" t="s">
        <v>131</v>
      </c>
      <c r="G412" s="1" t="s">
        <v>91</v>
      </c>
      <c r="H412" s="1" t="s">
        <v>92</v>
      </c>
      <c r="I412" s="1" t="s">
        <v>78</v>
      </c>
      <c r="J412" s="1" t="s">
        <v>93</v>
      </c>
      <c r="K412" s="1" t="s">
        <v>241</v>
      </c>
      <c r="L412" s="1" t="s">
        <v>311</v>
      </c>
      <c r="M412" s="1" t="s">
        <v>198</v>
      </c>
      <c r="N412" s="28">
        <v>9</v>
      </c>
    </row>
    <row r="413" spans="1:14" x14ac:dyDescent="0.25">
      <c r="A413" s="29">
        <v>2021</v>
      </c>
      <c r="B413" s="29">
        <v>4</v>
      </c>
      <c r="C413">
        <v>62</v>
      </c>
      <c r="D413" s="1" t="s">
        <v>8</v>
      </c>
      <c r="E413" s="72">
        <v>61590410000124</v>
      </c>
      <c r="F413" s="1" t="s">
        <v>134</v>
      </c>
      <c r="G413" s="1" t="s">
        <v>91</v>
      </c>
      <c r="H413" s="1" t="s">
        <v>92</v>
      </c>
      <c r="I413" s="1" t="s">
        <v>78</v>
      </c>
      <c r="J413" s="1" t="s">
        <v>29</v>
      </c>
      <c r="K413" s="1" t="s">
        <v>197</v>
      </c>
      <c r="L413" s="1" t="s">
        <v>311</v>
      </c>
      <c r="M413" s="1" t="s">
        <v>198</v>
      </c>
      <c r="N413" s="28">
        <v>110</v>
      </c>
    </row>
    <row r="414" spans="1:14" x14ac:dyDescent="0.25">
      <c r="A414" s="29">
        <v>2021</v>
      </c>
      <c r="B414" s="29">
        <v>4</v>
      </c>
      <c r="C414">
        <v>62</v>
      </c>
      <c r="D414" s="1" t="s">
        <v>8</v>
      </c>
      <c r="E414" s="72">
        <v>61590410000124</v>
      </c>
      <c r="F414" s="1" t="s">
        <v>134</v>
      </c>
      <c r="G414" s="1" t="s">
        <v>91</v>
      </c>
      <c r="H414" s="1" t="s">
        <v>92</v>
      </c>
      <c r="I414" s="1" t="s">
        <v>78</v>
      </c>
      <c r="J414" s="1" t="s">
        <v>118</v>
      </c>
      <c r="K414" s="1" t="s">
        <v>244</v>
      </c>
      <c r="L414" s="1" t="s">
        <v>309</v>
      </c>
      <c r="M414" s="1" t="s">
        <v>196</v>
      </c>
      <c r="N414" s="28">
        <v>110</v>
      </c>
    </row>
    <row r="415" spans="1:14" x14ac:dyDescent="0.25">
      <c r="A415" s="29">
        <v>2021</v>
      </c>
      <c r="B415" s="29">
        <v>4</v>
      </c>
      <c r="C415">
        <v>62</v>
      </c>
      <c r="D415" s="1" t="s">
        <v>8</v>
      </c>
      <c r="E415" s="72">
        <v>61590410000124</v>
      </c>
      <c r="F415" s="1" t="s">
        <v>134</v>
      </c>
      <c r="G415" s="1" t="s">
        <v>91</v>
      </c>
      <c r="H415" s="1" t="s">
        <v>92</v>
      </c>
      <c r="I415" s="1" t="s">
        <v>78</v>
      </c>
      <c r="J415" s="1" t="s">
        <v>247</v>
      </c>
      <c r="K415" s="1" t="s">
        <v>248</v>
      </c>
      <c r="L415" s="1" t="s">
        <v>310</v>
      </c>
      <c r="M415" s="1" t="s">
        <v>191</v>
      </c>
      <c r="N415" s="28">
        <v>110</v>
      </c>
    </row>
    <row r="416" spans="1:14" x14ac:dyDescent="0.25">
      <c r="A416" s="29">
        <v>2021</v>
      </c>
      <c r="B416" s="29">
        <v>4</v>
      </c>
      <c r="C416">
        <v>62</v>
      </c>
      <c r="D416" s="1" t="s">
        <v>8</v>
      </c>
      <c r="E416" s="72">
        <v>13715216000185</v>
      </c>
      <c r="F416" s="1" t="s">
        <v>441</v>
      </c>
      <c r="G416" s="1" t="s">
        <v>91</v>
      </c>
      <c r="H416" s="1" t="s">
        <v>92</v>
      </c>
      <c r="I416" s="1" t="s">
        <v>78</v>
      </c>
      <c r="J416" s="1" t="s">
        <v>11</v>
      </c>
      <c r="K416" s="1" t="s">
        <v>192</v>
      </c>
      <c r="L416" s="1" t="s">
        <v>310</v>
      </c>
      <c r="M416" s="1" t="s">
        <v>191</v>
      </c>
      <c r="N416" s="28">
        <v>1</v>
      </c>
    </row>
    <row r="417" spans="1:14" x14ac:dyDescent="0.25">
      <c r="A417" s="29">
        <v>2021</v>
      </c>
      <c r="B417" s="29">
        <v>4</v>
      </c>
      <c r="C417">
        <v>62</v>
      </c>
      <c r="D417" s="1" t="s">
        <v>8</v>
      </c>
      <c r="E417" s="72">
        <v>13715216000185</v>
      </c>
      <c r="F417" s="1" t="s">
        <v>441</v>
      </c>
      <c r="G417" s="1" t="s">
        <v>91</v>
      </c>
      <c r="H417" s="1" t="s">
        <v>92</v>
      </c>
      <c r="I417" s="1" t="s">
        <v>78</v>
      </c>
      <c r="J417" s="1" t="s">
        <v>31</v>
      </c>
      <c r="K417" s="1" t="s">
        <v>206</v>
      </c>
      <c r="L417" s="1" t="s">
        <v>309</v>
      </c>
      <c r="M417" s="1" t="s">
        <v>196</v>
      </c>
      <c r="N417" s="28">
        <v>1</v>
      </c>
    </row>
    <row r="418" spans="1:14" x14ac:dyDescent="0.25">
      <c r="A418" s="29">
        <v>2021</v>
      </c>
      <c r="B418" s="29">
        <v>4</v>
      </c>
      <c r="C418">
        <v>62</v>
      </c>
      <c r="D418" s="1" t="s">
        <v>8</v>
      </c>
      <c r="E418" s="72">
        <v>13715216000185</v>
      </c>
      <c r="F418" s="1" t="s">
        <v>441</v>
      </c>
      <c r="G418" s="1" t="s">
        <v>91</v>
      </c>
      <c r="H418" s="1" t="s">
        <v>92</v>
      </c>
      <c r="I418" s="1" t="s">
        <v>78</v>
      </c>
      <c r="J418" s="1" t="s">
        <v>93</v>
      </c>
      <c r="K418" s="1" t="s">
        <v>241</v>
      </c>
      <c r="L418" s="1" t="s">
        <v>311</v>
      </c>
      <c r="M418" s="1" t="s">
        <v>198</v>
      </c>
      <c r="N418" s="28">
        <v>1</v>
      </c>
    </row>
    <row r="419" spans="1:14" x14ac:dyDescent="0.25">
      <c r="A419" s="29">
        <v>2021</v>
      </c>
      <c r="B419" s="29">
        <v>5</v>
      </c>
      <c r="C419">
        <v>66</v>
      </c>
      <c r="D419" s="1" t="s">
        <v>27</v>
      </c>
      <c r="E419" s="72">
        <v>394544000851</v>
      </c>
      <c r="F419" s="1" t="s">
        <v>522</v>
      </c>
      <c r="G419" s="1" t="s">
        <v>76</v>
      </c>
      <c r="H419" s="1" t="s">
        <v>77</v>
      </c>
      <c r="I419" s="1" t="s">
        <v>151</v>
      </c>
      <c r="J419" s="1" t="s">
        <v>224</v>
      </c>
      <c r="K419" s="1" t="s">
        <v>225</v>
      </c>
      <c r="L419" s="1"/>
      <c r="M419" s="1"/>
      <c r="N419" s="28">
        <v>232</v>
      </c>
    </row>
    <row r="420" spans="1:14" x14ac:dyDescent="0.25">
      <c r="A420" s="29">
        <v>2021</v>
      </c>
      <c r="B420" s="29">
        <v>5</v>
      </c>
      <c r="C420">
        <v>66</v>
      </c>
      <c r="D420" s="1" t="s">
        <v>27</v>
      </c>
      <c r="E420" s="72">
        <v>394544000851</v>
      </c>
      <c r="F420" s="1" t="s">
        <v>522</v>
      </c>
      <c r="G420" s="1" t="s">
        <v>76</v>
      </c>
      <c r="H420" s="1" t="s">
        <v>77</v>
      </c>
      <c r="I420" s="1" t="s">
        <v>151</v>
      </c>
      <c r="J420" s="1" t="s">
        <v>224</v>
      </c>
      <c r="K420" s="1" t="s">
        <v>225</v>
      </c>
      <c r="L420" s="1"/>
      <c r="M420" s="1"/>
      <c r="N420" s="28">
        <v>232</v>
      </c>
    </row>
    <row r="421" spans="1:14" x14ac:dyDescent="0.25">
      <c r="A421" s="29">
        <v>2021</v>
      </c>
      <c r="B421" s="29">
        <v>5</v>
      </c>
      <c r="C421">
        <v>66</v>
      </c>
      <c r="D421" s="1" t="s">
        <v>27</v>
      </c>
      <c r="E421" s="72">
        <v>394544000851</v>
      </c>
      <c r="F421" s="1" t="s">
        <v>522</v>
      </c>
      <c r="G421" s="1" t="s">
        <v>76</v>
      </c>
      <c r="H421" s="1" t="s">
        <v>77</v>
      </c>
      <c r="I421" s="1" t="s">
        <v>151</v>
      </c>
      <c r="J421" s="1" t="s">
        <v>224</v>
      </c>
      <c r="K421" s="1" t="s">
        <v>225</v>
      </c>
      <c r="L421" s="1"/>
      <c r="M421" s="1"/>
      <c r="N421" s="28">
        <v>232</v>
      </c>
    </row>
    <row r="422" spans="1:14" x14ac:dyDescent="0.25">
      <c r="A422" s="29">
        <v>2021</v>
      </c>
      <c r="B422" s="29">
        <v>5</v>
      </c>
      <c r="C422">
        <v>66</v>
      </c>
      <c r="D422" s="1" t="s">
        <v>27</v>
      </c>
      <c r="E422" s="72">
        <v>2476067000394</v>
      </c>
      <c r="F422" s="1" t="s">
        <v>523</v>
      </c>
      <c r="G422" s="1" t="s">
        <v>143</v>
      </c>
      <c r="H422" s="1" t="s">
        <v>144</v>
      </c>
      <c r="I422" s="1" t="s">
        <v>78</v>
      </c>
      <c r="J422" s="1" t="s">
        <v>16</v>
      </c>
      <c r="K422" s="1" t="s">
        <v>207</v>
      </c>
      <c r="L422" s="1" t="s">
        <v>310</v>
      </c>
      <c r="M422" s="1" t="s">
        <v>191</v>
      </c>
      <c r="N422" s="28">
        <v>2</v>
      </c>
    </row>
    <row r="423" spans="1:14" x14ac:dyDescent="0.25">
      <c r="A423" s="29">
        <v>2021</v>
      </c>
      <c r="B423" s="29">
        <v>5</v>
      </c>
      <c r="C423">
        <v>66</v>
      </c>
      <c r="D423" s="1" t="s">
        <v>27</v>
      </c>
      <c r="E423" s="72">
        <v>2476067000394</v>
      </c>
      <c r="F423" s="1" t="s">
        <v>523</v>
      </c>
      <c r="G423" s="1" t="s">
        <v>143</v>
      </c>
      <c r="H423" s="1" t="s">
        <v>144</v>
      </c>
      <c r="I423" s="1" t="s">
        <v>78</v>
      </c>
      <c r="J423" s="1" t="s">
        <v>83</v>
      </c>
      <c r="K423" s="1" t="s">
        <v>240</v>
      </c>
      <c r="L423" s="1" t="s">
        <v>311</v>
      </c>
      <c r="M423" s="1" t="s">
        <v>198</v>
      </c>
      <c r="N423" s="28">
        <v>2</v>
      </c>
    </row>
    <row r="424" spans="1:14" x14ac:dyDescent="0.25">
      <c r="A424" s="29">
        <v>2021</v>
      </c>
      <c r="B424" s="29">
        <v>5</v>
      </c>
      <c r="C424">
        <v>66</v>
      </c>
      <c r="D424" s="1" t="s">
        <v>27</v>
      </c>
      <c r="E424" s="72">
        <v>2476067000394</v>
      </c>
      <c r="F424" s="1" t="s">
        <v>523</v>
      </c>
      <c r="G424" s="1" t="s">
        <v>143</v>
      </c>
      <c r="H424" s="1" t="s">
        <v>144</v>
      </c>
      <c r="I424" s="1" t="s">
        <v>78</v>
      </c>
      <c r="J424" s="1" t="s">
        <v>79</v>
      </c>
      <c r="K424" s="1" t="s">
        <v>243</v>
      </c>
      <c r="L424" s="1" t="s">
        <v>309</v>
      </c>
      <c r="M424" s="1" t="s">
        <v>196</v>
      </c>
      <c r="N424" s="28">
        <v>2</v>
      </c>
    </row>
    <row r="425" spans="1:14" x14ac:dyDescent="0.25">
      <c r="A425" s="29">
        <v>2021</v>
      </c>
      <c r="B425" s="29">
        <v>5</v>
      </c>
      <c r="C425">
        <v>66</v>
      </c>
      <c r="D425" s="1" t="s">
        <v>27</v>
      </c>
      <c r="E425" s="72">
        <v>8806754000145</v>
      </c>
      <c r="F425" s="1" t="s">
        <v>525</v>
      </c>
      <c r="G425" s="1" t="s">
        <v>526</v>
      </c>
      <c r="H425" s="1" t="s">
        <v>527</v>
      </c>
      <c r="I425" s="1" t="s">
        <v>151</v>
      </c>
      <c r="J425" s="1" t="s">
        <v>20</v>
      </c>
      <c r="K425" s="1" t="s">
        <v>211</v>
      </c>
      <c r="L425" s="1" t="s">
        <v>310</v>
      </c>
      <c r="M425" s="1" t="s">
        <v>191</v>
      </c>
      <c r="N425" s="28">
        <v>144</v>
      </c>
    </row>
    <row r="426" spans="1:14" x14ac:dyDescent="0.25">
      <c r="A426" s="29">
        <v>2021</v>
      </c>
      <c r="B426" s="29">
        <v>5</v>
      </c>
      <c r="C426">
        <v>66</v>
      </c>
      <c r="D426" s="1" t="s">
        <v>27</v>
      </c>
      <c r="E426" s="72">
        <v>8806754000145</v>
      </c>
      <c r="F426" s="1" t="s">
        <v>525</v>
      </c>
      <c r="G426" s="1" t="s">
        <v>526</v>
      </c>
      <c r="H426" s="1" t="s">
        <v>527</v>
      </c>
      <c r="I426" s="1" t="s">
        <v>151</v>
      </c>
      <c r="J426" s="1" t="s">
        <v>83</v>
      </c>
      <c r="K426" s="1" t="s">
        <v>240</v>
      </c>
      <c r="L426" s="1" t="s">
        <v>311</v>
      </c>
      <c r="M426" s="1" t="s">
        <v>198</v>
      </c>
      <c r="N426" s="28">
        <v>144</v>
      </c>
    </row>
    <row r="427" spans="1:14" x14ac:dyDescent="0.25">
      <c r="A427" s="29">
        <v>2021</v>
      </c>
      <c r="B427" s="29">
        <v>5</v>
      </c>
      <c r="C427">
        <v>66</v>
      </c>
      <c r="D427" s="1" t="s">
        <v>27</v>
      </c>
      <c r="E427" s="72">
        <v>8806754000145</v>
      </c>
      <c r="F427" s="1" t="s">
        <v>525</v>
      </c>
      <c r="G427" s="1" t="s">
        <v>526</v>
      </c>
      <c r="H427" s="1" t="s">
        <v>527</v>
      </c>
      <c r="I427" s="1" t="s">
        <v>151</v>
      </c>
      <c r="J427" s="1" t="s">
        <v>33</v>
      </c>
      <c r="K427" s="1" t="s">
        <v>290</v>
      </c>
      <c r="L427" s="1" t="s">
        <v>309</v>
      </c>
      <c r="M427" s="1" t="s">
        <v>196</v>
      </c>
      <c r="N427" s="28">
        <v>144</v>
      </c>
    </row>
    <row r="428" spans="1:14" x14ac:dyDescent="0.25">
      <c r="A428" s="29">
        <v>2021</v>
      </c>
      <c r="B428" s="29">
        <v>5</v>
      </c>
      <c r="C428">
        <v>66</v>
      </c>
      <c r="D428" s="1" t="s">
        <v>27</v>
      </c>
      <c r="E428" s="72">
        <v>6047087000996</v>
      </c>
      <c r="F428" s="1" t="s">
        <v>142</v>
      </c>
      <c r="G428" s="1" t="s">
        <v>95</v>
      </c>
      <c r="H428" s="1" t="s">
        <v>96</v>
      </c>
      <c r="I428" s="1" t="s">
        <v>78</v>
      </c>
      <c r="J428" s="1" t="s">
        <v>30</v>
      </c>
      <c r="K428" s="1" t="s">
        <v>203</v>
      </c>
      <c r="L428" s="1" t="s">
        <v>309</v>
      </c>
      <c r="M428" s="1" t="s">
        <v>196</v>
      </c>
      <c r="N428" s="28">
        <v>10</v>
      </c>
    </row>
    <row r="429" spans="1:14" x14ac:dyDescent="0.25">
      <c r="A429" s="29">
        <v>2021</v>
      </c>
      <c r="B429" s="29">
        <v>5</v>
      </c>
      <c r="C429">
        <v>66</v>
      </c>
      <c r="D429" s="1" t="s">
        <v>27</v>
      </c>
      <c r="E429" s="72">
        <v>6047087000996</v>
      </c>
      <c r="F429" s="1" t="s">
        <v>142</v>
      </c>
      <c r="G429" s="1" t="s">
        <v>95</v>
      </c>
      <c r="H429" s="1" t="s">
        <v>96</v>
      </c>
      <c r="I429" s="1" t="s">
        <v>78</v>
      </c>
      <c r="J429" s="1" t="s">
        <v>97</v>
      </c>
      <c r="K429" s="1" t="s">
        <v>242</v>
      </c>
      <c r="L429" s="1" t="s">
        <v>311</v>
      </c>
      <c r="M429" s="1" t="s">
        <v>198</v>
      </c>
      <c r="N429" s="28">
        <v>10</v>
      </c>
    </row>
    <row r="430" spans="1:14" x14ac:dyDescent="0.25">
      <c r="A430" s="29">
        <v>2021</v>
      </c>
      <c r="B430" s="29">
        <v>5</v>
      </c>
      <c r="C430">
        <v>66</v>
      </c>
      <c r="D430" s="1" t="s">
        <v>27</v>
      </c>
      <c r="E430" s="72">
        <v>6047087000996</v>
      </c>
      <c r="F430" s="1" t="s">
        <v>142</v>
      </c>
      <c r="G430" s="1" t="s">
        <v>95</v>
      </c>
      <c r="H430" s="1" t="s">
        <v>96</v>
      </c>
      <c r="I430" s="1" t="s">
        <v>78</v>
      </c>
      <c r="J430" s="1" t="s">
        <v>22</v>
      </c>
      <c r="K430" s="1" t="s">
        <v>250</v>
      </c>
      <c r="L430" s="1" t="s">
        <v>310</v>
      </c>
      <c r="M430" s="1" t="s">
        <v>191</v>
      </c>
      <c r="N430" s="28">
        <v>10</v>
      </c>
    </row>
    <row r="431" spans="1:14" x14ac:dyDescent="0.25">
      <c r="A431" s="29">
        <v>2021</v>
      </c>
      <c r="B431" s="29">
        <v>5</v>
      </c>
      <c r="C431">
        <v>64</v>
      </c>
      <c r="D431" s="1" t="s">
        <v>26</v>
      </c>
      <c r="E431" s="72">
        <v>4602792000125</v>
      </c>
      <c r="F431" s="1" t="s">
        <v>537</v>
      </c>
      <c r="G431" s="1" t="s">
        <v>538</v>
      </c>
      <c r="H431" s="1" t="s">
        <v>88</v>
      </c>
      <c r="I431" s="1" t="s">
        <v>78</v>
      </c>
      <c r="J431" s="1" t="s">
        <v>19</v>
      </c>
      <c r="K431" s="1" t="s">
        <v>210</v>
      </c>
      <c r="L431" s="1" t="s">
        <v>310</v>
      </c>
      <c r="M431" s="1" t="s">
        <v>191</v>
      </c>
      <c r="N431" s="28">
        <v>6</v>
      </c>
    </row>
    <row r="432" spans="1:14" x14ac:dyDescent="0.25">
      <c r="A432" s="29">
        <v>2021</v>
      </c>
      <c r="B432" s="29">
        <v>5</v>
      </c>
      <c r="C432">
        <v>64</v>
      </c>
      <c r="D432" s="1" t="s">
        <v>26</v>
      </c>
      <c r="E432" s="72">
        <v>4602792000125</v>
      </c>
      <c r="F432" s="1" t="s">
        <v>537</v>
      </c>
      <c r="G432" s="1" t="s">
        <v>538</v>
      </c>
      <c r="H432" s="1" t="s">
        <v>88</v>
      </c>
      <c r="I432" s="1" t="s">
        <v>78</v>
      </c>
      <c r="J432" s="1" t="s">
        <v>83</v>
      </c>
      <c r="K432" s="1" t="s">
        <v>240</v>
      </c>
      <c r="L432" s="1" t="s">
        <v>311</v>
      </c>
      <c r="M432" s="1" t="s">
        <v>198</v>
      </c>
      <c r="N432" s="28">
        <v>6</v>
      </c>
    </row>
    <row r="433" spans="1:14" x14ac:dyDescent="0.25">
      <c r="A433" s="29">
        <v>2021</v>
      </c>
      <c r="B433" s="29">
        <v>5</v>
      </c>
      <c r="C433">
        <v>64</v>
      </c>
      <c r="D433" s="1" t="s">
        <v>26</v>
      </c>
      <c r="E433" s="72">
        <v>4602792000125</v>
      </c>
      <c r="F433" s="1" t="s">
        <v>537</v>
      </c>
      <c r="G433" s="1" t="s">
        <v>538</v>
      </c>
      <c r="H433" s="1" t="s">
        <v>88</v>
      </c>
      <c r="I433" s="1" t="s">
        <v>78</v>
      </c>
      <c r="J433" s="1" t="s">
        <v>33</v>
      </c>
      <c r="K433" s="1" t="s">
        <v>290</v>
      </c>
      <c r="L433" s="1" t="s">
        <v>309</v>
      </c>
      <c r="M433" s="1" t="s">
        <v>196</v>
      </c>
      <c r="N433" s="28">
        <v>6</v>
      </c>
    </row>
    <row r="434" spans="1:14" x14ac:dyDescent="0.25">
      <c r="A434" s="29">
        <v>2021</v>
      </c>
      <c r="B434" s="29">
        <v>5</v>
      </c>
      <c r="C434">
        <v>64</v>
      </c>
      <c r="D434" s="1" t="s">
        <v>26</v>
      </c>
      <c r="E434" s="72">
        <v>13016092000140</v>
      </c>
      <c r="F434" s="1" t="s">
        <v>145</v>
      </c>
      <c r="G434" s="1" t="s">
        <v>87</v>
      </c>
      <c r="H434" s="1" t="s">
        <v>88</v>
      </c>
      <c r="I434" s="1" t="s">
        <v>78</v>
      </c>
      <c r="J434" s="1" t="s">
        <v>19</v>
      </c>
      <c r="K434" s="1" t="s">
        <v>210</v>
      </c>
      <c r="L434" s="1" t="s">
        <v>310</v>
      </c>
      <c r="M434" s="1" t="s">
        <v>191</v>
      </c>
      <c r="N434" s="28">
        <v>3</v>
      </c>
    </row>
    <row r="435" spans="1:14" x14ac:dyDescent="0.25">
      <c r="A435" s="29">
        <v>2021</v>
      </c>
      <c r="B435" s="29">
        <v>5</v>
      </c>
      <c r="C435">
        <v>64</v>
      </c>
      <c r="D435" s="1" t="s">
        <v>26</v>
      </c>
      <c r="E435" s="72">
        <v>13016092000140</v>
      </c>
      <c r="F435" s="1" t="s">
        <v>145</v>
      </c>
      <c r="G435" s="1" t="s">
        <v>87</v>
      </c>
      <c r="H435" s="1" t="s">
        <v>88</v>
      </c>
      <c r="I435" s="1" t="s">
        <v>78</v>
      </c>
      <c r="J435" s="1" t="s">
        <v>83</v>
      </c>
      <c r="K435" s="1" t="s">
        <v>240</v>
      </c>
      <c r="L435" s="1" t="s">
        <v>311</v>
      </c>
      <c r="M435" s="1" t="s">
        <v>198</v>
      </c>
      <c r="N435" s="28">
        <v>3</v>
      </c>
    </row>
    <row r="436" spans="1:14" x14ac:dyDescent="0.25">
      <c r="A436" s="29">
        <v>2021</v>
      </c>
      <c r="B436" s="29">
        <v>5</v>
      </c>
      <c r="C436">
        <v>64</v>
      </c>
      <c r="D436" s="1" t="s">
        <v>26</v>
      </c>
      <c r="E436" s="72">
        <v>13016092000140</v>
      </c>
      <c r="F436" s="1" t="s">
        <v>145</v>
      </c>
      <c r="G436" s="1" t="s">
        <v>87</v>
      </c>
      <c r="H436" s="1" t="s">
        <v>88</v>
      </c>
      <c r="I436" s="1" t="s">
        <v>78</v>
      </c>
      <c r="J436" s="1" t="s">
        <v>33</v>
      </c>
      <c r="K436" s="1" t="s">
        <v>290</v>
      </c>
      <c r="L436" s="1" t="s">
        <v>309</v>
      </c>
      <c r="M436" s="1" t="s">
        <v>196</v>
      </c>
      <c r="N436" s="28">
        <v>3</v>
      </c>
    </row>
    <row r="437" spans="1:14" x14ac:dyDescent="0.25">
      <c r="A437" s="29">
        <v>2021</v>
      </c>
      <c r="B437" s="29">
        <v>5</v>
      </c>
      <c r="C437">
        <v>64</v>
      </c>
      <c r="D437" s="1" t="s">
        <v>26</v>
      </c>
      <c r="E437" s="72">
        <v>27372066000169</v>
      </c>
      <c r="F437" s="1" t="s">
        <v>390</v>
      </c>
      <c r="G437" s="1" t="s">
        <v>87</v>
      </c>
      <c r="H437" s="1" t="s">
        <v>88</v>
      </c>
      <c r="I437" s="1" t="s">
        <v>78</v>
      </c>
      <c r="J437" s="1" t="s">
        <v>19</v>
      </c>
      <c r="K437" s="1" t="s">
        <v>210</v>
      </c>
      <c r="L437" s="1" t="s">
        <v>310</v>
      </c>
      <c r="M437" s="1" t="s">
        <v>191</v>
      </c>
      <c r="N437" s="28">
        <v>5</v>
      </c>
    </row>
    <row r="438" spans="1:14" x14ac:dyDescent="0.25">
      <c r="A438" s="29">
        <v>2021</v>
      </c>
      <c r="B438" s="29">
        <v>5</v>
      </c>
      <c r="C438">
        <v>64</v>
      </c>
      <c r="D438" s="1" t="s">
        <v>26</v>
      </c>
      <c r="E438" s="72">
        <v>27372066000169</v>
      </c>
      <c r="F438" s="1" t="s">
        <v>390</v>
      </c>
      <c r="G438" s="1" t="s">
        <v>87</v>
      </c>
      <c r="H438" s="1" t="s">
        <v>88</v>
      </c>
      <c r="I438" s="1" t="s">
        <v>78</v>
      </c>
      <c r="J438" s="1" t="s">
        <v>83</v>
      </c>
      <c r="K438" s="1" t="s">
        <v>240</v>
      </c>
      <c r="L438" s="1" t="s">
        <v>311</v>
      </c>
      <c r="M438" s="1" t="s">
        <v>198</v>
      </c>
      <c r="N438" s="28">
        <v>5</v>
      </c>
    </row>
    <row r="439" spans="1:14" x14ac:dyDescent="0.25">
      <c r="A439" s="29">
        <v>2021</v>
      </c>
      <c r="B439" s="29">
        <v>5</v>
      </c>
      <c r="C439">
        <v>64</v>
      </c>
      <c r="D439" s="1" t="s">
        <v>26</v>
      </c>
      <c r="E439" s="72">
        <v>27372066000169</v>
      </c>
      <c r="F439" s="1" t="s">
        <v>390</v>
      </c>
      <c r="G439" s="1" t="s">
        <v>87</v>
      </c>
      <c r="H439" s="1" t="s">
        <v>88</v>
      </c>
      <c r="I439" s="1" t="s">
        <v>78</v>
      </c>
      <c r="J439" s="1" t="s">
        <v>33</v>
      </c>
      <c r="K439" s="1" t="s">
        <v>290</v>
      </c>
      <c r="L439" s="1" t="s">
        <v>309</v>
      </c>
      <c r="M439" s="1" t="s">
        <v>196</v>
      </c>
      <c r="N439" s="28">
        <v>5</v>
      </c>
    </row>
    <row r="440" spans="1:14" x14ac:dyDescent="0.25">
      <c r="A440" s="29">
        <v>2021</v>
      </c>
      <c r="B440" s="29">
        <v>5</v>
      </c>
      <c r="C440">
        <v>64</v>
      </c>
      <c r="D440" s="1" t="s">
        <v>26</v>
      </c>
      <c r="E440" s="72">
        <v>61590410000558</v>
      </c>
      <c r="F440" s="1" t="s">
        <v>552</v>
      </c>
      <c r="G440" s="1" t="s">
        <v>76</v>
      </c>
      <c r="H440" s="1" t="s">
        <v>77</v>
      </c>
      <c r="I440" s="1" t="s">
        <v>78</v>
      </c>
      <c r="J440" s="1" t="s">
        <v>16</v>
      </c>
      <c r="K440" s="1" t="s">
        <v>207</v>
      </c>
      <c r="L440" s="1" t="s">
        <v>310</v>
      </c>
      <c r="M440" s="1" t="s">
        <v>191</v>
      </c>
      <c r="N440" s="28">
        <v>25</v>
      </c>
    </row>
    <row r="441" spans="1:14" x14ac:dyDescent="0.25">
      <c r="A441" s="29">
        <v>2021</v>
      </c>
      <c r="B441" s="29">
        <v>5</v>
      </c>
      <c r="C441">
        <v>64</v>
      </c>
      <c r="D441" s="1" t="s">
        <v>26</v>
      </c>
      <c r="E441" s="72">
        <v>61590410000558</v>
      </c>
      <c r="F441" s="1" t="s">
        <v>552</v>
      </c>
      <c r="G441" s="1" t="s">
        <v>76</v>
      </c>
      <c r="H441" s="1" t="s">
        <v>77</v>
      </c>
      <c r="I441" s="1" t="s">
        <v>78</v>
      </c>
      <c r="J441" s="1" t="s">
        <v>79</v>
      </c>
      <c r="K441" s="1" t="s">
        <v>243</v>
      </c>
      <c r="L441" s="1" t="s">
        <v>309</v>
      </c>
      <c r="M441" s="1" t="s">
        <v>196</v>
      </c>
      <c r="N441" s="28">
        <v>25</v>
      </c>
    </row>
    <row r="442" spans="1:14" x14ac:dyDescent="0.25">
      <c r="A442" s="29">
        <v>2021</v>
      </c>
      <c r="B442" s="29">
        <v>5</v>
      </c>
      <c r="C442">
        <v>64</v>
      </c>
      <c r="D442" s="1" t="s">
        <v>26</v>
      </c>
      <c r="E442" s="72">
        <v>61590410001287</v>
      </c>
      <c r="F442" s="1" t="s">
        <v>451</v>
      </c>
      <c r="G442" s="1" t="s">
        <v>76</v>
      </c>
      <c r="H442" s="1" t="s">
        <v>77</v>
      </c>
      <c r="I442" s="1" t="s">
        <v>78</v>
      </c>
      <c r="J442" s="1" t="s">
        <v>16</v>
      </c>
      <c r="K442" s="1" t="s">
        <v>207</v>
      </c>
      <c r="L442" s="1" t="s">
        <v>310</v>
      </c>
      <c r="M442" s="1" t="s">
        <v>191</v>
      </c>
      <c r="N442" s="28">
        <v>25</v>
      </c>
    </row>
    <row r="443" spans="1:14" x14ac:dyDescent="0.25">
      <c r="A443" s="29">
        <v>2021</v>
      </c>
      <c r="B443" s="29">
        <v>5</v>
      </c>
      <c r="C443">
        <v>64</v>
      </c>
      <c r="D443" s="1" t="s">
        <v>26</v>
      </c>
      <c r="E443" s="72">
        <v>61590410001287</v>
      </c>
      <c r="F443" s="1" t="s">
        <v>451</v>
      </c>
      <c r="G443" s="1" t="s">
        <v>76</v>
      </c>
      <c r="H443" s="1" t="s">
        <v>77</v>
      </c>
      <c r="I443" s="1" t="s">
        <v>78</v>
      </c>
      <c r="J443" s="1" t="s">
        <v>79</v>
      </c>
      <c r="K443" s="1" t="s">
        <v>243</v>
      </c>
      <c r="L443" s="1" t="s">
        <v>309</v>
      </c>
      <c r="M443" s="1" t="s">
        <v>196</v>
      </c>
      <c r="N443" s="28">
        <v>25</v>
      </c>
    </row>
    <row r="444" spans="1:14" x14ac:dyDescent="0.25">
      <c r="A444" s="29">
        <v>2021</v>
      </c>
      <c r="B444" s="29">
        <v>5</v>
      </c>
      <c r="C444">
        <v>64</v>
      </c>
      <c r="D444" s="1" t="s">
        <v>26</v>
      </c>
      <c r="E444" s="72">
        <v>3925419000142</v>
      </c>
      <c r="F444" s="1" t="s">
        <v>531</v>
      </c>
      <c r="G444" s="1" t="s">
        <v>446</v>
      </c>
      <c r="H444" s="1" t="s">
        <v>447</v>
      </c>
      <c r="I444" s="1" t="s">
        <v>78</v>
      </c>
      <c r="J444" s="1" t="s">
        <v>16</v>
      </c>
      <c r="K444" s="1" t="s">
        <v>207</v>
      </c>
      <c r="L444" s="1" t="s">
        <v>310</v>
      </c>
      <c r="M444" s="1" t="s">
        <v>191</v>
      </c>
      <c r="N444" s="28">
        <v>2</v>
      </c>
    </row>
    <row r="445" spans="1:14" x14ac:dyDescent="0.25">
      <c r="A445" s="29">
        <v>2021</v>
      </c>
      <c r="B445" s="29">
        <v>5</v>
      </c>
      <c r="C445">
        <v>64</v>
      </c>
      <c r="D445" s="1" t="s">
        <v>26</v>
      </c>
      <c r="E445" s="72">
        <v>3925419000142</v>
      </c>
      <c r="F445" s="1" t="s">
        <v>531</v>
      </c>
      <c r="G445" s="1" t="s">
        <v>446</v>
      </c>
      <c r="H445" s="1" t="s">
        <v>447</v>
      </c>
      <c r="I445" s="1" t="s">
        <v>78</v>
      </c>
      <c r="J445" s="1" t="s">
        <v>83</v>
      </c>
      <c r="K445" s="1" t="s">
        <v>240</v>
      </c>
      <c r="L445" s="1" t="s">
        <v>311</v>
      </c>
      <c r="M445" s="1" t="s">
        <v>198</v>
      </c>
      <c r="N445" s="28">
        <v>2</v>
      </c>
    </row>
    <row r="446" spans="1:14" x14ac:dyDescent="0.25">
      <c r="A446" s="29">
        <v>2021</v>
      </c>
      <c r="B446" s="29">
        <v>5</v>
      </c>
      <c r="C446">
        <v>64</v>
      </c>
      <c r="D446" s="1" t="s">
        <v>26</v>
      </c>
      <c r="E446" s="72">
        <v>3925419000142</v>
      </c>
      <c r="F446" s="1" t="s">
        <v>531</v>
      </c>
      <c r="G446" s="1" t="s">
        <v>446</v>
      </c>
      <c r="H446" s="1" t="s">
        <v>447</v>
      </c>
      <c r="I446" s="1" t="s">
        <v>78</v>
      </c>
      <c r="J446" s="1" t="s">
        <v>79</v>
      </c>
      <c r="K446" s="1" t="s">
        <v>243</v>
      </c>
      <c r="L446" s="1" t="s">
        <v>309</v>
      </c>
      <c r="M446" s="1" t="s">
        <v>196</v>
      </c>
      <c r="N446" s="28">
        <v>2</v>
      </c>
    </row>
    <row r="447" spans="1:14" x14ac:dyDescent="0.25">
      <c r="A447" s="29">
        <v>2021</v>
      </c>
      <c r="B447" s="29">
        <v>5</v>
      </c>
      <c r="C447">
        <v>64</v>
      </c>
      <c r="D447" s="1" t="s">
        <v>26</v>
      </c>
      <c r="E447" s="72">
        <v>6047087009276</v>
      </c>
      <c r="F447" s="1" t="s">
        <v>554</v>
      </c>
      <c r="G447" s="1" t="s">
        <v>102</v>
      </c>
      <c r="H447" s="1" t="s">
        <v>103</v>
      </c>
      <c r="I447" s="1" t="s">
        <v>78</v>
      </c>
      <c r="J447" s="1" t="s">
        <v>20</v>
      </c>
      <c r="K447" s="1" t="s">
        <v>211</v>
      </c>
      <c r="L447" s="1" t="s">
        <v>310</v>
      </c>
      <c r="M447" s="1" t="s">
        <v>191</v>
      </c>
      <c r="N447" s="28">
        <v>10</v>
      </c>
    </row>
    <row r="448" spans="1:14" x14ac:dyDescent="0.25">
      <c r="A448" s="29">
        <v>2021</v>
      </c>
      <c r="B448" s="29">
        <v>5</v>
      </c>
      <c r="C448">
        <v>64</v>
      </c>
      <c r="D448" s="1" t="s">
        <v>26</v>
      </c>
      <c r="E448" s="72">
        <v>6047087009276</v>
      </c>
      <c r="F448" s="1" t="s">
        <v>554</v>
      </c>
      <c r="G448" s="1" t="s">
        <v>102</v>
      </c>
      <c r="H448" s="1" t="s">
        <v>103</v>
      </c>
      <c r="I448" s="1" t="s">
        <v>78</v>
      </c>
      <c r="J448" s="1" t="s">
        <v>83</v>
      </c>
      <c r="K448" s="1" t="s">
        <v>240</v>
      </c>
      <c r="L448" s="1" t="s">
        <v>311</v>
      </c>
      <c r="M448" s="1" t="s">
        <v>198</v>
      </c>
      <c r="N448" s="28">
        <v>10</v>
      </c>
    </row>
    <row r="449" spans="1:14" x14ac:dyDescent="0.25">
      <c r="A449" s="29">
        <v>2021</v>
      </c>
      <c r="B449" s="29">
        <v>5</v>
      </c>
      <c r="C449">
        <v>64</v>
      </c>
      <c r="D449" s="1" t="s">
        <v>26</v>
      </c>
      <c r="E449" s="72">
        <v>6047087009276</v>
      </c>
      <c r="F449" s="1" t="s">
        <v>554</v>
      </c>
      <c r="G449" s="1" t="s">
        <v>102</v>
      </c>
      <c r="H449" s="1" t="s">
        <v>103</v>
      </c>
      <c r="I449" s="1" t="s">
        <v>78</v>
      </c>
      <c r="J449" s="1" t="s">
        <v>33</v>
      </c>
      <c r="K449" s="1" t="s">
        <v>290</v>
      </c>
      <c r="L449" s="1" t="s">
        <v>309</v>
      </c>
      <c r="M449" s="1" t="s">
        <v>196</v>
      </c>
      <c r="N449" s="28">
        <v>10</v>
      </c>
    </row>
    <row r="450" spans="1:14" x14ac:dyDescent="0.25">
      <c r="A450" s="29">
        <v>2021</v>
      </c>
      <c r="B450" s="29">
        <v>5</v>
      </c>
      <c r="C450">
        <v>64</v>
      </c>
      <c r="D450" s="1" t="s">
        <v>26</v>
      </c>
      <c r="E450" s="72">
        <v>6047087001372</v>
      </c>
      <c r="F450" s="1" t="s">
        <v>547</v>
      </c>
      <c r="G450" s="1" t="s">
        <v>496</v>
      </c>
      <c r="H450" s="1" t="s">
        <v>96</v>
      </c>
      <c r="I450" s="1" t="s">
        <v>78</v>
      </c>
      <c r="J450" s="1" t="s">
        <v>30</v>
      </c>
      <c r="K450" s="1" t="s">
        <v>203</v>
      </c>
      <c r="L450" s="1" t="s">
        <v>309</v>
      </c>
      <c r="M450" s="1" t="s">
        <v>196</v>
      </c>
      <c r="N450" s="28">
        <v>10</v>
      </c>
    </row>
    <row r="451" spans="1:14" x14ac:dyDescent="0.25">
      <c r="A451" s="29">
        <v>2021</v>
      </c>
      <c r="B451" s="29">
        <v>5</v>
      </c>
      <c r="C451">
        <v>64</v>
      </c>
      <c r="D451" s="1" t="s">
        <v>26</v>
      </c>
      <c r="E451" s="72">
        <v>6047087001372</v>
      </c>
      <c r="F451" s="1" t="s">
        <v>547</v>
      </c>
      <c r="G451" s="1" t="s">
        <v>496</v>
      </c>
      <c r="H451" s="1" t="s">
        <v>96</v>
      </c>
      <c r="I451" s="1" t="s">
        <v>78</v>
      </c>
      <c r="J451" s="1" t="s">
        <v>97</v>
      </c>
      <c r="K451" s="1" t="s">
        <v>242</v>
      </c>
      <c r="L451" s="1" t="s">
        <v>311</v>
      </c>
      <c r="M451" s="1" t="s">
        <v>198</v>
      </c>
      <c r="N451" s="28">
        <v>10</v>
      </c>
    </row>
    <row r="452" spans="1:14" x14ac:dyDescent="0.25">
      <c r="A452" s="29">
        <v>2021</v>
      </c>
      <c r="B452" s="29">
        <v>5</v>
      </c>
      <c r="C452">
        <v>64</v>
      </c>
      <c r="D452" s="1" t="s">
        <v>26</v>
      </c>
      <c r="E452" s="72">
        <v>6047087001372</v>
      </c>
      <c r="F452" s="1" t="s">
        <v>547</v>
      </c>
      <c r="G452" s="1" t="s">
        <v>496</v>
      </c>
      <c r="H452" s="1" t="s">
        <v>96</v>
      </c>
      <c r="I452" s="1" t="s">
        <v>78</v>
      </c>
      <c r="J452" s="1" t="s">
        <v>22</v>
      </c>
      <c r="K452" s="1" t="s">
        <v>250</v>
      </c>
      <c r="L452" s="1" t="s">
        <v>310</v>
      </c>
      <c r="M452" s="1" t="s">
        <v>191</v>
      </c>
      <c r="N452" s="28">
        <v>10</v>
      </c>
    </row>
    <row r="453" spans="1:14" x14ac:dyDescent="0.25">
      <c r="A453" s="29">
        <v>2021</v>
      </c>
      <c r="B453" s="29">
        <v>5</v>
      </c>
      <c r="C453">
        <v>64</v>
      </c>
      <c r="D453" s="1" t="s">
        <v>26</v>
      </c>
      <c r="E453" s="72">
        <v>30145502000171</v>
      </c>
      <c r="F453" s="1" t="s">
        <v>548</v>
      </c>
      <c r="G453" s="1" t="s">
        <v>549</v>
      </c>
      <c r="H453" s="1" t="s">
        <v>96</v>
      </c>
      <c r="I453" s="1" t="s">
        <v>78</v>
      </c>
      <c r="J453" s="1" t="s">
        <v>30</v>
      </c>
      <c r="K453" s="1" t="s">
        <v>203</v>
      </c>
      <c r="L453" s="1" t="s">
        <v>309</v>
      </c>
      <c r="M453" s="1" t="s">
        <v>196</v>
      </c>
      <c r="N453" s="28">
        <v>2</v>
      </c>
    </row>
    <row r="454" spans="1:14" x14ac:dyDescent="0.25">
      <c r="A454" s="29">
        <v>2021</v>
      </c>
      <c r="B454" s="29">
        <v>5</v>
      </c>
      <c r="C454">
        <v>64</v>
      </c>
      <c r="D454" s="1" t="s">
        <v>26</v>
      </c>
      <c r="E454" s="72">
        <v>30145502000171</v>
      </c>
      <c r="F454" s="1" t="s">
        <v>548</v>
      </c>
      <c r="G454" s="1" t="s">
        <v>549</v>
      </c>
      <c r="H454" s="1" t="s">
        <v>96</v>
      </c>
      <c r="I454" s="1" t="s">
        <v>78</v>
      </c>
      <c r="J454" s="1" t="s">
        <v>97</v>
      </c>
      <c r="K454" s="1" t="s">
        <v>242</v>
      </c>
      <c r="L454" s="1" t="s">
        <v>311</v>
      </c>
      <c r="M454" s="1" t="s">
        <v>198</v>
      </c>
      <c r="N454" s="28">
        <v>2</v>
      </c>
    </row>
    <row r="455" spans="1:14" x14ac:dyDescent="0.25">
      <c r="A455" s="29">
        <v>2021</v>
      </c>
      <c r="B455" s="29">
        <v>5</v>
      </c>
      <c r="C455">
        <v>64</v>
      </c>
      <c r="D455" s="1" t="s">
        <v>26</v>
      </c>
      <c r="E455" s="72">
        <v>30145502000171</v>
      </c>
      <c r="F455" s="1" t="s">
        <v>548</v>
      </c>
      <c r="G455" s="1" t="s">
        <v>549</v>
      </c>
      <c r="H455" s="1" t="s">
        <v>96</v>
      </c>
      <c r="I455" s="1" t="s">
        <v>78</v>
      </c>
      <c r="J455" s="1" t="s">
        <v>22</v>
      </c>
      <c r="K455" s="1" t="s">
        <v>250</v>
      </c>
      <c r="L455" s="1" t="s">
        <v>310</v>
      </c>
      <c r="M455" s="1" t="s">
        <v>191</v>
      </c>
      <c r="N455" s="28">
        <v>2</v>
      </c>
    </row>
    <row r="456" spans="1:14" x14ac:dyDescent="0.25">
      <c r="A456" s="29">
        <v>2021</v>
      </c>
      <c r="B456" s="29">
        <v>5</v>
      </c>
      <c r="C456">
        <v>64</v>
      </c>
      <c r="D456" s="1" t="s">
        <v>26</v>
      </c>
      <c r="E456" s="72">
        <v>33607045000188</v>
      </c>
      <c r="F456" s="1" t="s">
        <v>529</v>
      </c>
      <c r="G456" s="1" t="s">
        <v>95</v>
      </c>
      <c r="H456" s="1" t="s">
        <v>96</v>
      </c>
      <c r="I456" s="1" t="s">
        <v>78</v>
      </c>
      <c r="J456" s="1" t="s">
        <v>30</v>
      </c>
      <c r="K456" s="1" t="s">
        <v>203</v>
      </c>
      <c r="L456" s="1" t="s">
        <v>309</v>
      </c>
      <c r="M456" s="1" t="s">
        <v>196</v>
      </c>
      <c r="N456" s="28">
        <v>2</v>
      </c>
    </row>
    <row r="457" spans="1:14" x14ac:dyDescent="0.25">
      <c r="A457" s="29">
        <v>2021</v>
      </c>
      <c r="B457" s="29">
        <v>5</v>
      </c>
      <c r="C457">
        <v>64</v>
      </c>
      <c r="D457" s="1" t="s">
        <v>26</v>
      </c>
      <c r="E457" s="72">
        <v>33607045000188</v>
      </c>
      <c r="F457" s="1" t="s">
        <v>529</v>
      </c>
      <c r="G457" s="1" t="s">
        <v>95</v>
      </c>
      <c r="H457" s="1" t="s">
        <v>96</v>
      </c>
      <c r="I457" s="1" t="s">
        <v>78</v>
      </c>
      <c r="J457" s="1" t="s">
        <v>97</v>
      </c>
      <c r="K457" s="1" t="s">
        <v>242</v>
      </c>
      <c r="L457" s="1" t="s">
        <v>311</v>
      </c>
      <c r="M457" s="1" t="s">
        <v>198</v>
      </c>
      <c r="N457" s="28">
        <v>2</v>
      </c>
    </row>
    <row r="458" spans="1:14" x14ac:dyDescent="0.25">
      <c r="A458" s="29">
        <v>2021</v>
      </c>
      <c r="B458" s="29">
        <v>5</v>
      </c>
      <c r="C458">
        <v>64</v>
      </c>
      <c r="D458" s="1" t="s">
        <v>26</v>
      </c>
      <c r="E458" s="72">
        <v>33607045000188</v>
      </c>
      <c r="F458" s="1" t="s">
        <v>529</v>
      </c>
      <c r="G458" s="1" t="s">
        <v>95</v>
      </c>
      <c r="H458" s="1" t="s">
        <v>96</v>
      </c>
      <c r="I458" s="1" t="s">
        <v>78</v>
      </c>
      <c r="J458" s="1" t="s">
        <v>22</v>
      </c>
      <c r="K458" s="1" t="s">
        <v>250</v>
      </c>
      <c r="L458" s="1" t="s">
        <v>310</v>
      </c>
      <c r="M458" s="1" t="s">
        <v>191</v>
      </c>
      <c r="N458" s="28">
        <v>2</v>
      </c>
    </row>
    <row r="459" spans="1:14" x14ac:dyDescent="0.25">
      <c r="A459" s="29">
        <v>2021</v>
      </c>
      <c r="B459" s="29">
        <v>5</v>
      </c>
      <c r="C459">
        <v>64</v>
      </c>
      <c r="D459" s="1" t="s">
        <v>26</v>
      </c>
      <c r="E459" s="72">
        <v>394429017429</v>
      </c>
      <c r="F459" s="1" t="s">
        <v>541</v>
      </c>
      <c r="G459" s="1" t="s">
        <v>95</v>
      </c>
      <c r="H459" s="1" t="s">
        <v>96</v>
      </c>
      <c r="I459" s="1" t="s">
        <v>78</v>
      </c>
      <c r="J459" s="1" t="s">
        <v>30</v>
      </c>
      <c r="K459" s="1" t="s">
        <v>203</v>
      </c>
      <c r="L459" s="1" t="s">
        <v>309</v>
      </c>
      <c r="M459" s="1" t="s">
        <v>196</v>
      </c>
      <c r="N459" s="28">
        <v>8</v>
      </c>
    </row>
    <row r="460" spans="1:14" x14ac:dyDescent="0.25">
      <c r="A460" s="29">
        <v>2021</v>
      </c>
      <c r="B460" s="29">
        <v>5</v>
      </c>
      <c r="C460">
        <v>64</v>
      </c>
      <c r="D460" s="1" t="s">
        <v>26</v>
      </c>
      <c r="E460" s="72">
        <v>394429017429</v>
      </c>
      <c r="F460" s="1" t="s">
        <v>541</v>
      </c>
      <c r="G460" s="1" t="s">
        <v>95</v>
      </c>
      <c r="H460" s="1" t="s">
        <v>96</v>
      </c>
      <c r="I460" s="1" t="s">
        <v>78</v>
      </c>
      <c r="J460" s="1" t="s">
        <v>97</v>
      </c>
      <c r="K460" s="1" t="s">
        <v>242</v>
      </c>
      <c r="L460" s="1" t="s">
        <v>311</v>
      </c>
      <c r="M460" s="1" t="s">
        <v>198</v>
      </c>
      <c r="N460" s="28">
        <v>8</v>
      </c>
    </row>
    <row r="461" spans="1:14" x14ac:dyDescent="0.25">
      <c r="A461" s="29">
        <v>2021</v>
      </c>
      <c r="B461" s="29">
        <v>5</v>
      </c>
      <c r="C461">
        <v>64</v>
      </c>
      <c r="D461" s="1" t="s">
        <v>26</v>
      </c>
      <c r="E461" s="72">
        <v>394429017429</v>
      </c>
      <c r="F461" s="1" t="s">
        <v>541</v>
      </c>
      <c r="G461" s="1" t="s">
        <v>95</v>
      </c>
      <c r="H461" s="1" t="s">
        <v>96</v>
      </c>
      <c r="I461" s="1" t="s">
        <v>78</v>
      </c>
      <c r="J461" s="1" t="s">
        <v>22</v>
      </c>
      <c r="K461" s="1" t="s">
        <v>250</v>
      </c>
      <c r="L461" s="1" t="s">
        <v>310</v>
      </c>
      <c r="M461" s="1" t="s">
        <v>191</v>
      </c>
      <c r="N461" s="28">
        <v>8</v>
      </c>
    </row>
    <row r="462" spans="1:14" x14ac:dyDescent="0.25">
      <c r="A462" s="29">
        <v>2021</v>
      </c>
      <c r="B462" s="29">
        <v>5</v>
      </c>
      <c r="C462">
        <v>64</v>
      </c>
      <c r="D462" s="1" t="s">
        <v>26</v>
      </c>
      <c r="E462" s="72">
        <v>29435005005198</v>
      </c>
      <c r="F462" s="1" t="s">
        <v>114</v>
      </c>
      <c r="G462" s="1" t="s">
        <v>95</v>
      </c>
      <c r="H462" s="1" t="s">
        <v>96</v>
      </c>
      <c r="I462" s="1" t="s">
        <v>78</v>
      </c>
      <c r="J462" s="1" t="s">
        <v>30</v>
      </c>
      <c r="K462" s="1" t="s">
        <v>203</v>
      </c>
      <c r="L462" s="1" t="s">
        <v>309</v>
      </c>
      <c r="M462" s="1" t="s">
        <v>196</v>
      </c>
      <c r="N462" s="28">
        <v>14</v>
      </c>
    </row>
    <row r="463" spans="1:14" x14ac:dyDescent="0.25">
      <c r="A463" s="29">
        <v>2021</v>
      </c>
      <c r="B463" s="29">
        <v>5</v>
      </c>
      <c r="C463">
        <v>64</v>
      </c>
      <c r="D463" s="1" t="s">
        <v>26</v>
      </c>
      <c r="E463" s="72">
        <v>29435005005198</v>
      </c>
      <c r="F463" s="1" t="s">
        <v>114</v>
      </c>
      <c r="G463" s="1" t="s">
        <v>95</v>
      </c>
      <c r="H463" s="1" t="s">
        <v>96</v>
      </c>
      <c r="I463" s="1" t="s">
        <v>78</v>
      </c>
      <c r="J463" s="1" t="s">
        <v>97</v>
      </c>
      <c r="K463" s="1" t="s">
        <v>242</v>
      </c>
      <c r="L463" s="1" t="s">
        <v>311</v>
      </c>
      <c r="M463" s="1" t="s">
        <v>198</v>
      </c>
      <c r="N463" s="28">
        <v>14</v>
      </c>
    </row>
    <row r="464" spans="1:14" x14ac:dyDescent="0.25">
      <c r="A464" s="29">
        <v>2021</v>
      </c>
      <c r="B464" s="29">
        <v>5</v>
      </c>
      <c r="C464">
        <v>64</v>
      </c>
      <c r="D464" s="1" t="s">
        <v>26</v>
      </c>
      <c r="E464" s="72">
        <v>29435005005198</v>
      </c>
      <c r="F464" s="1" t="s">
        <v>114</v>
      </c>
      <c r="G464" s="1" t="s">
        <v>95</v>
      </c>
      <c r="H464" s="1" t="s">
        <v>96</v>
      </c>
      <c r="I464" s="1" t="s">
        <v>78</v>
      </c>
      <c r="J464" s="1" t="s">
        <v>22</v>
      </c>
      <c r="K464" s="1" t="s">
        <v>250</v>
      </c>
      <c r="L464" s="1" t="s">
        <v>310</v>
      </c>
      <c r="M464" s="1" t="s">
        <v>191</v>
      </c>
      <c r="N464" s="28">
        <v>14</v>
      </c>
    </row>
    <row r="465" spans="1:14" x14ac:dyDescent="0.25">
      <c r="A465" s="29">
        <v>2021</v>
      </c>
      <c r="B465" s="29">
        <v>5</v>
      </c>
      <c r="C465">
        <v>64</v>
      </c>
      <c r="D465" s="1" t="s">
        <v>26</v>
      </c>
      <c r="E465" s="72">
        <v>31635857000454</v>
      </c>
      <c r="F465" s="1" t="s">
        <v>498</v>
      </c>
      <c r="G465" s="1" t="s">
        <v>95</v>
      </c>
      <c r="H465" s="1" t="s">
        <v>96</v>
      </c>
      <c r="I465" s="1" t="s">
        <v>78</v>
      </c>
      <c r="J465" s="1" t="s">
        <v>30</v>
      </c>
      <c r="K465" s="1" t="s">
        <v>203</v>
      </c>
      <c r="L465" s="1" t="s">
        <v>309</v>
      </c>
      <c r="M465" s="1" t="s">
        <v>196</v>
      </c>
      <c r="N465" s="28">
        <v>7</v>
      </c>
    </row>
    <row r="466" spans="1:14" x14ac:dyDescent="0.25">
      <c r="A466" s="29">
        <v>2021</v>
      </c>
      <c r="B466" s="29">
        <v>5</v>
      </c>
      <c r="C466">
        <v>64</v>
      </c>
      <c r="D466" s="1" t="s">
        <v>26</v>
      </c>
      <c r="E466" s="72">
        <v>31635857000454</v>
      </c>
      <c r="F466" s="1" t="s">
        <v>498</v>
      </c>
      <c r="G466" s="1" t="s">
        <v>95</v>
      </c>
      <c r="H466" s="1" t="s">
        <v>96</v>
      </c>
      <c r="I466" s="1" t="s">
        <v>78</v>
      </c>
      <c r="J466" s="1" t="s">
        <v>97</v>
      </c>
      <c r="K466" s="1" t="s">
        <v>242</v>
      </c>
      <c r="L466" s="1" t="s">
        <v>311</v>
      </c>
      <c r="M466" s="1" t="s">
        <v>198</v>
      </c>
      <c r="N466" s="28">
        <v>7</v>
      </c>
    </row>
    <row r="467" spans="1:14" x14ac:dyDescent="0.25">
      <c r="A467" s="29">
        <v>2021</v>
      </c>
      <c r="B467" s="29">
        <v>5</v>
      </c>
      <c r="C467">
        <v>64</v>
      </c>
      <c r="D467" s="1" t="s">
        <v>26</v>
      </c>
      <c r="E467" s="72">
        <v>31635857000454</v>
      </c>
      <c r="F467" s="1" t="s">
        <v>498</v>
      </c>
      <c r="G467" s="1" t="s">
        <v>95</v>
      </c>
      <c r="H467" s="1" t="s">
        <v>96</v>
      </c>
      <c r="I467" s="1" t="s">
        <v>78</v>
      </c>
      <c r="J467" s="1" t="s">
        <v>22</v>
      </c>
      <c r="K467" s="1" t="s">
        <v>250</v>
      </c>
      <c r="L467" s="1" t="s">
        <v>310</v>
      </c>
      <c r="M467" s="1" t="s">
        <v>191</v>
      </c>
      <c r="N467" s="28">
        <v>7</v>
      </c>
    </row>
    <row r="468" spans="1:14" x14ac:dyDescent="0.25">
      <c r="A468" s="29">
        <v>2021</v>
      </c>
      <c r="B468" s="29">
        <v>5</v>
      </c>
      <c r="C468">
        <v>64</v>
      </c>
      <c r="D468" s="1" t="s">
        <v>26</v>
      </c>
      <c r="E468" s="72">
        <v>6047087000996</v>
      </c>
      <c r="F468" s="1" t="s">
        <v>142</v>
      </c>
      <c r="G468" s="1" t="s">
        <v>95</v>
      </c>
      <c r="H468" s="1" t="s">
        <v>96</v>
      </c>
      <c r="I468" s="1" t="s">
        <v>78</v>
      </c>
      <c r="J468" s="1" t="s">
        <v>30</v>
      </c>
      <c r="K468" s="1" t="s">
        <v>203</v>
      </c>
      <c r="L468" s="1" t="s">
        <v>309</v>
      </c>
      <c r="M468" s="1" t="s">
        <v>196</v>
      </c>
      <c r="N468" s="28">
        <v>10</v>
      </c>
    </row>
    <row r="469" spans="1:14" x14ac:dyDescent="0.25">
      <c r="A469" s="29">
        <v>2021</v>
      </c>
      <c r="B469" s="29">
        <v>5</v>
      </c>
      <c r="C469">
        <v>64</v>
      </c>
      <c r="D469" s="1" t="s">
        <v>26</v>
      </c>
      <c r="E469" s="72">
        <v>6047087000996</v>
      </c>
      <c r="F469" s="1" t="s">
        <v>142</v>
      </c>
      <c r="G469" s="1" t="s">
        <v>95</v>
      </c>
      <c r="H469" s="1" t="s">
        <v>96</v>
      </c>
      <c r="I469" s="1" t="s">
        <v>78</v>
      </c>
      <c r="J469" s="1" t="s">
        <v>97</v>
      </c>
      <c r="K469" s="1" t="s">
        <v>242</v>
      </c>
      <c r="L469" s="1" t="s">
        <v>311</v>
      </c>
      <c r="M469" s="1" t="s">
        <v>198</v>
      </c>
      <c r="N469" s="28">
        <v>10</v>
      </c>
    </row>
    <row r="470" spans="1:14" x14ac:dyDescent="0.25">
      <c r="A470" s="29">
        <v>2021</v>
      </c>
      <c r="B470" s="29">
        <v>5</v>
      </c>
      <c r="C470">
        <v>64</v>
      </c>
      <c r="D470" s="1" t="s">
        <v>26</v>
      </c>
      <c r="E470" s="72">
        <v>6047087000996</v>
      </c>
      <c r="F470" s="1" t="s">
        <v>142</v>
      </c>
      <c r="G470" s="1" t="s">
        <v>95</v>
      </c>
      <c r="H470" s="1" t="s">
        <v>96</v>
      </c>
      <c r="I470" s="1" t="s">
        <v>78</v>
      </c>
      <c r="J470" s="1" t="s">
        <v>22</v>
      </c>
      <c r="K470" s="1" t="s">
        <v>250</v>
      </c>
      <c r="L470" s="1" t="s">
        <v>310</v>
      </c>
      <c r="M470" s="1" t="s">
        <v>191</v>
      </c>
      <c r="N470" s="28">
        <v>10</v>
      </c>
    </row>
    <row r="471" spans="1:14" x14ac:dyDescent="0.25">
      <c r="A471" s="29">
        <v>2021</v>
      </c>
      <c r="B471" s="29">
        <v>5</v>
      </c>
      <c r="C471">
        <v>64</v>
      </c>
      <c r="D471" s="1" t="s">
        <v>26</v>
      </c>
      <c r="E471" s="72">
        <v>6047087002697</v>
      </c>
      <c r="F471" s="1" t="s">
        <v>98</v>
      </c>
      <c r="G471" s="1" t="s">
        <v>95</v>
      </c>
      <c r="H471" s="1" t="s">
        <v>96</v>
      </c>
      <c r="I471" s="1" t="s">
        <v>78</v>
      </c>
      <c r="J471" s="1" t="s">
        <v>30</v>
      </c>
      <c r="K471" s="1" t="s">
        <v>203</v>
      </c>
      <c r="L471" s="1" t="s">
        <v>309</v>
      </c>
      <c r="M471" s="1" t="s">
        <v>196</v>
      </c>
      <c r="N471" s="28">
        <v>40</v>
      </c>
    </row>
    <row r="472" spans="1:14" x14ac:dyDescent="0.25">
      <c r="A472" s="29">
        <v>2021</v>
      </c>
      <c r="B472" s="29">
        <v>5</v>
      </c>
      <c r="C472">
        <v>64</v>
      </c>
      <c r="D472" s="1" t="s">
        <v>26</v>
      </c>
      <c r="E472" s="72">
        <v>6047087002697</v>
      </c>
      <c r="F472" s="1" t="s">
        <v>98</v>
      </c>
      <c r="G472" s="1" t="s">
        <v>95</v>
      </c>
      <c r="H472" s="1" t="s">
        <v>96</v>
      </c>
      <c r="I472" s="1" t="s">
        <v>78</v>
      </c>
      <c r="J472" s="1" t="s">
        <v>97</v>
      </c>
      <c r="K472" s="1" t="s">
        <v>242</v>
      </c>
      <c r="L472" s="1" t="s">
        <v>311</v>
      </c>
      <c r="M472" s="1" t="s">
        <v>198</v>
      </c>
      <c r="N472" s="28">
        <v>40</v>
      </c>
    </row>
    <row r="473" spans="1:14" x14ac:dyDescent="0.25">
      <c r="A473" s="29">
        <v>2021</v>
      </c>
      <c r="B473" s="29">
        <v>5</v>
      </c>
      <c r="C473">
        <v>64</v>
      </c>
      <c r="D473" s="1" t="s">
        <v>26</v>
      </c>
      <c r="E473" s="72">
        <v>6047087002697</v>
      </c>
      <c r="F473" s="1" t="s">
        <v>98</v>
      </c>
      <c r="G473" s="1" t="s">
        <v>95</v>
      </c>
      <c r="H473" s="1" t="s">
        <v>96</v>
      </c>
      <c r="I473" s="1" t="s">
        <v>78</v>
      </c>
      <c r="J473" s="1" t="s">
        <v>22</v>
      </c>
      <c r="K473" s="1" t="s">
        <v>250</v>
      </c>
      <c r="L473" s="1" t="s">
        <v>310</v>
      </c>
      <c r="M473" s="1" t="s">
        <v>191</v>
      </c>
      <c r="N473" s="28">
        <v>40</v>
      </c>
    </row>
    <row r="474" spans="1:14" x14ac:dyDescent="0.25">
      <c r="A474" s="29">
        <v>2021</v>
      </c>
      <c r="B474" s="29">
        <v>5</v>
      </c>
      <c r="C474">
        <v>64</v>
      </c>
      <c r="D474" s="1" t="s">
        <v>26</v>
      </c>
      <c r="E474" s="72">
        <v>32154700000127</v>
      </c>
      <c r="F474" s="1" t="s">
        <v>550</v>
      </c>
      <c r="G474" s="1" t="s">
        <v>95</v>
      </c>
      <c r="H474" s="1" t="s">
        <v>96</v>
      </c>
      <c r="I474" s="1" t="s">
        <v>78</v>
      </c>
      <c r="J474" s="1" t="s">
        <v>30</v>
      </c>
      <c r="K474" s="1" t="s">
        <v>203</v>
      </c>
      <c r="L474" s="1" t="s">
        <v>309</v>
      </c>
      <c r="M474" s="1" t="s">
        <v>196</v>
      </c>
      <c r="N474" s="28">
        <v>2</v>
      </c>
    </row>
    <row r="475" spans="1:14" x14ac:dyDescent="0.25">
      <c r="A475" s="29">
        <v>2021</v>
      </c>
      <c r="B475" s="29">
        <v>5</v>
      </c>
      <c r="C475">
        <v>64</v>
      </c>
      <c r="D475" s="1" t="s">
        <v>26</v>
      </c>
      <c r="E475" s="72">
        <v>32154700000127</v>
      </c>
      <c r="F475" s="1" t="s">
        <v>550</v>
      </c>
      <c r="G475" s="1" t="s">
        <v>95</v>
      </c>
      <c r="H475" s="1" t="s">
        <v>96</v>
      </c>
      <c r="I475" s="1" t="s">
        <v>78</v>
      </c>
      <c r="J475" s="1" t="s">
        <v>97</v>
      </c>
      <c r="K475" s="1" t="s">
        <v>242</v>
      </c>
      <c r="L475" s="1" t="s">
        <v>311</v>
      </c>
      <c r="M475" s="1" t="s">
        <v>198</v>
      </c>
      <c r="N475" s="28">
        <v>2</v>
      </c>
    </row>
    <row r="476" spans="1:14" x14ac:dyDescent="0.25">
      <c r="A476" s="29">
        <v>2021</v>
      </c>
      <c r="B476" s="29">
        <v>5</v>
      </c>
      <c r="C476">
        <v>64</v>
      </c>
      <c r="D476" s="1" t="s">
        <v>26</v>
      </c>
      <c r="E476" s="72">
        <v>32154700000127</v>
      </c>
      <c r="F476" s="1" t="s">
        <v>550</v>
      </c>
      <c r="G476" s="1" t="s">
        <v>95</v>
      </c>
      <c r="H476" s="1" t="s">
        <v>96</v>
      </c>
      <c r="I476" s="1" t="s">
        <v>78</v>
      </c>
      <c r="J476" s="1" t="s">
        <v>22</v>
      </c>
      <c r="K476" s="1" t="s">
        <v>250</v>
      </c>
      <c r="L476" s="1" t="s">
        <v>310</v>
      </c>
      <c r="M476" s="1" t="s">
        <v>191</v>
      </c>
      <c r="N476" s="28">
        <v>2</v>
      </c>
    </row>
    <row r="477" spans="1:14" x14ac:dyDescent="0.25">
      <c r="A477" s="29">
        <v>2021</v>
      </c>
      <c r="B477" s="29">
        <v>5</v>
      </c>
      <c r="C477">
        <v>64</v>
      </c>
      <c r="D477" s="1" t="s">
        <v>26</v>
      </c>
      <c r="E477" s="72">
        <v>6047087001020</v>
      </c>
      <c r="F477" s="1" t="s">
        <v>94</v>
      </c>
      <c r="G477" s="1" t="s">
        <v>95</v>
      </c>
      <c r="H477" s="1" t="s">
        <v>96</v>
      </c>
      <c r="I477" s="1" t="s">
        <v>78</v>
      </c>
      <c r="J477" s="1" t="s">
        <v>30</v>
      </c>
      <c r="K477" s="1" t="s">
        <v>203</v>
      </c>
      <c r="L477" s="1" t="s">
        <v>309</v>
      </c>
      <c r="M477" s="1" t="s">
        <v>196</v>
      </c>
      <c r="N477" s="28">
        <v>15</v>
      </c>
    </row>
    <row r="478" spans="1:14" x14ac:dyDescent="0.25">
      <c r="A478" s="29">
        <v>2021</v>
      </c>
      <c r="B478" s="29">
        <v>5</v>
      </c>
      <c r="C478">
        <v>64</v>
      </c>
      <c r="D478" s="1" t="s">
        <v>26</v>
      </c>
      <c r="E478" s="72">
        <v>6047087001020</v>
      </c>
      <c r="F478" s="1" t="s">
        <v>94</v>
      </c>
      <c r="G478" s="1" t="s">
        <v>95</v>
      </c>
      <c r="H478" s="1" t="s">
        <v>96</v>
      </c>
      <c r="I478" s="1" t="s">
        <v>78</v>
      </c>
      <c r="J478" s="1" t="s">
        <v>97</v>
      </c>
      <c r="K478" s="1" t="s">
        <v>242</v>
      </c>
      <c r="L478" s="1" t="s">
        <v>311</v>
      </c>
      <c r="M478" s="1" t="s">
        <v>198</v>
      </c>
      <c r="N478" s="28">
        <v>15</v>
      </c>
    </row>
    <row r="479" spans="1:14" x14ac:dyDescent="0.25">
      <c r="A479" s="29">
        <v>2021</v>
      </c>
      <c r="B479" s="29">
        <v>5</v>
      </c>
      <c r="C479">
        <v>64</v>
      </c>
      <c r="D479" s="1" t="s">
        <v>26</v>
      </c>
      <c r="E479" s="72">
        <v>6047087001020</v>
      </c>
      <c r="F479" s="1" t="s">
        <v>94</v>
      </c>
      <c r="G479" s="1" t="s">
        <v>95</v>
      </c>
      <c r="H479" s="1" t="s">
        <v>96</v>
      </c>
      <c r="I479" s="1" t="s">
        <v>78</v>
      </c>
      <c r="J479" s="1" t="s">
        <v>22</v>
      </c>
      <c r="K479" s="1" t="s">
        <v>250</v>
      </c>
      <c r="L479" s="1" t="s">
        <v>310</v>
      </c>
      <c r="M479" s="1" t="s">
        <v>191</v>
      </c>
      <c r="N479" s="28">
        <v>15</v>
      </c>
    </row>
    <row r="480" spans="1:14" x14ac:dyDescent="0.25">
      <c r="A480" s="29">
        <v>2021</v>
      </c>
      <c r="B480" s="29">
        <v>5</v>
      </c>
      <c r="C480">
        <v>64</v>
      </c>
      <c r="D480" s="1" t="s">
        <v>26</v>
      </c>
      <c r="E480" s="72">
        <v>1507901000137</v>
      </c>
      <c r="F480" s="1" t="s">
        <v>416</v>
      </c>
      <c r="G480" s="1" t="s">
        <v>115</v>
      </c>
      <c r="H480" s="1" t="s">
        <v>116</v>
      </c>
      <c r="I480" s="1" t="s">
        <v>78</v>
      </c>
      <c r="J480" s="1" t="s">
        <v>20</v>
      </c>
      <c r="K480" s="1" t="s">
        <v>211</v>
      </c>
      <c r="L480" s="1" t="s">
        <v>310</v>
      </c>
      <c r="M480" s="1" t="s">
        <v>191</v>
      </c>
      <c r="N480" s="28">
        <v>10</v>
      </c>
    </row>
    <row r="481" spans="1:14" x14ac:dyDescent="0.25">
      <c r="A481" s="29">
        <v>2021</v>
      </c>
      <c r="B481" s="29">
        <v>5</v>
      </c>
      <c r="C481">
        <v>64</v>
      </c>
      <c r="D481" s="1" t="s">
        <v>26</v>
      </c>
      <c r="E481" s="72">
        <v>1507901000137</v>
      </c>
      <c r="F481" s="1" t="s">
        <v>416</v>
      </c>
      <c r="G481" s="1" t="s">
        <v>115</v>
      </c>
      <c r="H481" s="1" t="s">
        <v>116</v>
      </c>
      <c r="I481" s="1" t="s">
        <v>78</v>
      </c>
      <c r="J481" s="1" t="s">
        <v>83</v>
      </c>
      <c r="K481" s="1" t="s">
        <v>240</v>
      </c>
      <c r="L481" s="1" t="s">
        <v>311</v>
      </c>
      <c r="M481" s="1" t="s">
        <v>198</v>
      </c>
      <c r="N481" s="28">
        <v>10</v>
      </c>
    </row>
    <row r="482" spans="1:14" x14ac:dyDescent="0.25">
      <c r="A482" s="29">
        <v>2021</v>
      </c>
      <c r="B482" s="29">
        <v>5</v>
      </c>
      <c r="C482">
        <v>64</v>
      </c>
      <c r="D482" s="1" t="s">
        <v>26</v>
      </c>
      <c r="E482" s="72">
        <v>1507901000137</v>
      </c>
      <c r="F482" s="1" t="s">
        <v>416</v>
      </c>
      <c r="G482" s="1" t="s">
        <v>115</v>
      </c>
      <c r="H482" s="1" t="s">
        <v>116</v>
      </c>
      <c r="I482" s="1" t="s">
        <v>78</v>
      </c>
      <c r="J482" s="1" t="s">
        <v>33</v>
      </c>
      <c r="K482" s="1" t="s">
        <v>290</v>
      </c>
      <c r="L482" s="1" t="s">
        <v>309</v>
      </c>
      <c r="M482" s="1" t="s">
        <v>196</v>
      </c>
      <c r="N482" s="28">
        <v>10</v>
      </c>
    </row>
    <row r="483" spans="1:14" x14ac:dyDescent="0.25">
      <c r="A483" s="29">
        <v>2021</v>
      </c>
      <c r="B483" s="29">
        <v>5</v>
      </c>
      <c r="C483">
        <v>64</v>
      </c>
      <c r="D483" s="1" t="s">
        <v>26</v>
      </c>
      <c r="E483" s="72">
        <v>92963560000160</v>
      </c>
      <c r="F483" s="1" t="s">
        <v>521</v>
      </c>
      <c r="G483" s="1" t="s">
        <v>137</v>
      </c>
      <c r="H483" s="1" t="s">
        <v>138</v>
      </c>
      <c r="I483" s="1" t="s">
        <v>151</v>
      </c>
      <c r="J483" s="1" t="s">
        <v>9</v>
      </c>
      <c r="K483" s="1" t="s">
        <v>189</v>
      </c>
      <c r="L483" s="1" t="s">
        <v>310</v>
      </c>
      <c r="M483" s="1" t="s">
        <v>191</v>
      </c>
      <c r="N483" s="28">
        <v>20</v>
      </c>
    </row>
    <row r="484" spans="1:14" x14ac:dyDescent="0.25">
      <c r="A484" s="29">
        <v>2021</v>
      </c>
      <c r="B484" s="29">
        <v>5</v>
      </c>
      <c r="C484">
        <v>64</v>
      </c>
      <c r="D484" s="1" t="s">
        <v>26</v>
      </c>
      <c r="E484" s="72">
        <v>92963560000160</v>
      </c>
      <c r="F484" s="1" t="s">
        <v>521</v>
      </c>
      <c r="G484" s="1" t="s">
        <v>137</v>
      </c>
      <c r="H484" s="1" t="s">
        <v>138</v>
      </c>
      <c r="I484" s="1" t="s">
        <v>151</v>
      </c>
      <c r="J484" s="1" t="s">
        <v>32</v>
      </c>
      <c r="K484" s="1" t="s">
        <v>215</v>
      </c>
      <c r="L484" s="1" t="s">
        <v>309</v>
      </c>
      <c r="M484" s="1" t="s">
        <v>196</v>
      </c>
      <c r="N484" s="28">
        <v>20</v>
      </c>
    </row>
    <row r="485" spans="1:14" x14ac:dyDescent="0.25">
      <c r="A485" s="29">
        <v>2021</v>
      </c>
      <c r="B485" s="29">
        <v>5</v>
      </c>
      <c r="C485">
        <v>64</v>
      </c>
      <c r="D485" s="1" t="s">
        <v>26</v>
      </c>
      <c r="E485" s="72">
        <v>92963560000160</v>
      </c>
      <c r="F485" s="1" t="s">
        <v>521</v>
      </c>
      <c r="G485" s="1" t="s">
        <v>137</v>
      </c>
      <c r="H485" s="1" t="s">
        <v>138</v>
      </c>
      <c r="I485" s="1" t="s">
        <v>151</v>
      </c>
      <c r="J485" s="1" t="s">
        <v>97</v>
      </c>
      <c r="K485" s="1" t="s">
        <v>242</v>
      </c>
      <c r="L485" s="1" t="s">
        <v>311</v>
      </c>
      <c r="M485" s="1" t="s">
        <v>198</v>
      </c>
      <c r="N485" s="28">
        <v>20</v>
      </c>
    </row>
    <row r="486" spans="1:14" x14ac:dyDescent="0.25">
      <c r="A486" s="29">
        <v>2021</v>
      </c>
      <c r="B486" s="29">
        <v>5</v>
      </c>
      <c r="C486">
        <v>64</v>
      </c>
      <c r="D486" s="1" t="s">
        <v>26</v>
      </c>
      <c r="E486" s="72">
        <v>46020301000269</v>
      </c>
      <c r="F486" s="1" t="s">
        <v>397</v>
      </c>
      <c r="G486" s="1" t="s">
        <v>148</v>
      </c>
      <c r="H486" s="1" t="s">
        <v>92</v>
      </c>
      <c r="I486" s="1" t="s">
        <v>78</v>
      </c>
      <c r="J486" s="1" t="s">
        <v>13</v>
      </c>
      <c r="K486" s="1" t="s">
        <v>194</v>
      </c>
      <c r="L486" s="1" t="s">
        <v>310</v>
      </c>
      <c r="M486" s="1" t="s">
        <v>191</v>
      </c>
      <c r="N486" s="28">
        <v>1</v>
      </c>
    </row>
    <row r="487" spans="1:14" x14ac:dyDescent="0.25">
      <c r="A487" s="29">
        <v>2021</v>
      </c>
      <c r="B487" s="29">
        <v>5</v>
      </c>
      <c r="C487">
        <v>64</v>
      </c>
      <c r="D487" s="1" t="s">
        <v>26</v>
      </c>
      <c r="E487" s="72">
        <v>46020301000269</v>
      </c>
      <c r="F487" s="1" t="s">
        <v>397</v>
      </c>
      <c r="G487" s="1" t="s">
        <v>148</v>
      </c>
      <c r="H487" s="1" t="s">
        <v>92</v>
      </c>
      <c r="I487" s="1" t="s">
        <v>78</v>
      </c>
      <c r="J487" s="1" t="s">
        <v>28</v>
      </c>
      <c r="K487" s="1" t="s">
        <v>195</v>
      </c>
      <c r="L487" s="1" t="s">
        <v>309</v>
      </c>
      <c r="M487" s="1" t="s">
        <v>196</v>
      </c>
      <c r="N487" s="28">
        <v>1</v>
      </c>
    </row>
    <row r="488" spans="1:14" x14ac:dyDescent="0.25">
      <c r="A488" s="29">
        <v>2021</v>
      </c>
      <c r="B488" s="29">
        <v>5</v>
      </c>
      <c r="C488">
        <v>64</v>
      </c>
      <c r="D488" s="1" t="s">
        <v>26</v>
      </c>
      <c r="E488" s="72">
        <v>46020301000269</v>
      </c>
      <c r="F488" s="1" t="s">
        <v>397</v>
      </c>
      <c r="G488" s="1" t="s">
        <v>148</v>
      </c>
      <c r="H488" s="1" t="s">
        <v>92</v>
      </c>
      <c r="I488" s="1" t="s">
        <v>78</v>
      </c>
      <c r="J488" s="1" t="s">
        <v>93</v>
      </c>
      <c r="K488" s="1" t="s">
        <v>241</v>
      </c>
      <c r="L488" s="1" t="s">
        <v>311</v>
      </c>
      <c r="M488" s="1" t="s">
        <v>198</v>
      </c>
      <c r="N488" s="28">
        <v>1</v>
      </c>
    </row>
    <row r="489" spans="1:14" x14ac:dyDescent="0.25">
      <c r="A489" s="29">
        <v>2021</v>
      </c>
      <c r="B489" s="29">
        <v>5</v>
      </c>
      <c r="C489">
        <v>64</v>
      </c>
      <c r="D489" s="1" t="s">
        <v>26</v>
      </c>
      <c r="E489" s="72">
        <v>60884855000316</v>
      </c>
      <c r="F489" s="1" t="s">
        <v>127</v>
      </c>
      <c r="G489" s="1" t="s">
        <v>91</v>
      </c>
      <c r="H489" s="1" t="s">
        <v>92</v>
      </c>
      <c r="I489" s="1" t="s">
        <v>78</v>
      </c>
      <c r="J489" s="1" t="s">
        <v>118</v>
      </c>
      <c r="K489" s="1" t="s">
        <v>244</v>
      </c>
      <c r="L489" s="1" t="s">
        <v>309</v>
      </c>
      <c r="M489" s="1" t="s">
        <v>196</v>
      </c>
      <c r="N489" s="28">
        <v>68</v>
      </c>
    </row>
    <row r="490" spans="1:14" x14ac:dyDescent="0.25">
      <c r="A490" s="29">
        <v>2021</v>
      </c>
      <c r="B490" s="29">
        <v>5</v>
      </c>
      <c r="C490">
        <v>64</v>
      </c>
      <c r="D490" s="1" t="s">
        <v>26</v>
      </c>
      <c r="E490" s="72">
        <v>60884855000316</v>
      </c>
      <c r="F490" s="1" t="s">
        <v>127</v>
      </c>
      <c r="G490" s="1" t="s">
        <v>91</v>
      </c>
      <c r="H490" s="1" t="s">
        <v>92</v>
      </c>
      <c r="I490" s="1" t="s">
        <v>78</v>
      </c>
      <c r="J490" s="1" t="s">
        <v>23</v>
      </c>
      <c r="K490" s="1" t="s">
        <v>254</v>
      </c>
      <c r="L490" s="1" t="s">
        <v>310</v>
      </c>
      <c r="M490" s="1" t="s">
        <v>191</v>
      </c>
      <c r="N490" s="28">
        <v>68</v>
      </c>
    </row>
    <row r="491" spans="1:14" x14ac:dyDescent="0.25">
      <c r="A491" s="29">
        <v>2021</v>
      </c>
      <c r="B491" s="29">
        <v>5</v>
      </c>
      <c r="C491">
        <v>64</v>
      </c>
      <c r="D491" s="1" t="s">
        <v>26</v>
      </c>
      <c r="E491" s="72">
        <v>60448040000122</v>
      </c>
      <c r="F491" s="1" t="s">
        <v>524</v>
      </c>
      <c r="G491" s="1" t="s">
        <v>91</v>
      </c>
      <c r="H491" s="1" t="s">
        <v>92</v>
      </c>
      <c r="I491" s="1" t="s">
        <v>151</v>
      </c>
      <c r="J491" s="1" t="s">
        <v>29</v>
      </c>
      <c r="K491" s="1" t="s">
        <v>197</v>
      </c>
      <c r="L491" s="1" t="s">
        <v>311</v>
      </c>
      <c r="M491" s="1" t="s">
        <v>198</v>
      </c>
      <c r="N491" s="28">
        <v>97</v>
      </c>
    </row>
    <row r="492" spans="1:14" x14ac:dyDescent="0.25">
      <c r="A492" s="29">
        <v>2021</v>
      </c>
      <c r="B492" s="29">
        <v>5</v>
      </c>
      <c r="C492">
        <v>64</v>
      </c>
      <c r="D492" s="1" t="s">
        <v>26</v>
      </c>
      <c r="E492" s="72">
        <v>60448040000122</v>
      </c>
      <c r="F492" s="1" t="s">
        <v>524</v>
      </c>
      <c r="G492" s="1" t="s">
        <v>91</v>
      </c>
      <c r="H492" s="1" t="s">
        <v>92</v>
      </c>
      <c r="I492" s="1" t="s">
        <v>151</v>
      </c>
      <c r="J492" s="1" t="s">
        <v>118</v>
      </c>
      <c r="K492" s="1" t="s">
        <v>244</v>
      </c>
      <c r="L492" s="1" t="s">
        <v>309</v>
      </c>
      <c r="M492" s="1" t="s">
        <v>196</v>
      </c>
      <c r="N492" s="28">
        <v>97</v>
      </c>
    </row>
    <row r="493" spans="1:14" x14ac:dyDescent="0.25">
      <c r="A493" s="29">
        <v>2021</v>
      </c>
      <c r="B493" s="29">
        <v>5</v>
      </c>
      <c r="C493">
        <v>64</v>
      </c>
      <c r="D493" s="1" t="s">
        <v>26</v>
      </c>
      <c r="E493" s="72">
        <v>60448040000122</v>
      </c>
      <c r="F493" s="1" t="s">
        <v>524</v>
      </c>
      <c r="G493" s="1" t="s">
        <v>91</v>
      </c>
      <c r="H493" s="1" t="s">
        <v>92</v>
      </c>
      <c r="I493" s="1" t="s">
        <v>151</v>
      </c>
      <c r="J493" s="1" t="s">
        <v>247</v>
      </c>
      <c r="K493" s="1" t="s">
        <v>248</v>
      </c>
      <c r="L493" s="1" t="s">
        <v>310</v>
      </c>
      <c r="M493" s="1" t="s">
        <v>191</v>
      </c>
      <c r="N493" s="28">
        <v>97</v>
      </c>
    </row>
    <row r="494" spans="1:14" x14ac:dyDescent="0.25">
      <c r="A494" s="29">
        <v>2021</v>
      </c>
      <c r="B494" s="29">
        <v>5</v>
      </c>
      <c r="C494">
        <v>64</v>
      </c>
      <c r="D494" s="1" t="s">
        <v>26</v>
      </c>
      <c r="E494" s="72">
        <v>60453024000390</v>
      </c>
      <c r="F494" s="1" t="s">
        <v>123</v>
      </c>
      <c r="G494" s="1" t="s">
        <v>91</v>
      </c>
      <c r="H494" s="1" t="s">
        <v>92</v>
      </c>
      <c r="I494" s="1" t="s">
        <v>78</v>
      </c>
      <c r="J494" s="1" t="s">
        <v>118</v>
      </c>
      <c r="K494" s="1" t="s">
        <v>244</v>
      </c>
      <c r="L494" s="1" t="s">
        <v>309</v>
      </c>
      <c r="M494" s="1" t="s">
        <v>196</v>
      </c>
      <c r="N494" s="28">
        <v>7</v>
      </c>
    </row>
    <row r="495" spans="1:14" x14ac:dyDescent="0.25">
      <c r="A495" s="29">
        <v>2021</v>
      </c>
      <c r="B495" s="29">
        <v>5</v>
      </c>
      <c r="C495">
        <v>64</v>
      </c>
      <c r="D495" s="1" t="s">
        <v>26</v>
      </c>
      <c r="E495" s="72">
        <v>60453024000390</v>
      </c>
      <c r="F495" s="1" t="s">
        <v>123</v>
      </c>
      <c r="G495" s="1" t="s">
        <v>91</v>
      </c>
      <c r="H495" s="1" t="s">
        <v>92</v>
      </c>
      <c r="I495" s="1" t="s">
        <v>78</v>
      </c>
      <c r="J495" s="1" t="s">
        <v>23</v>
      </c>
      <c r="K495" s="1" t="s">
        <v>254</v>
      </c>
      <c r="L495" s="1" t="s">
        <v>310</v>
      </c>
      <c r="M495" s="1" t="s">
        <v>191</v>
      </c>
      <c r="N495" s="28">
        <v>7</v>
      </c>
    </row>
    <row r="496" spans="1:14" x14ac:dyDescent="0.25">
      <c r="A496" s="29">
        <v>2021</v>
      </c>
      <c r="B496" s="29">
        <v>5</v>
      </c>
      <c r="C496">
        <v>64</v>
      </c>
      <c r="D496" s="1" t="s">
        <v>26</v>
      </c>
      <c r="E496" s="72">
        <v>61213674000240</v>
      </c>
      <c r="F496" s="1" t="s">
        <v>133</v>
      </c>
      <c r="G496" s="1" t="s">
        <v>91</v>
      </c>
      <c r="H496" s="1" t="s">
        <v>92</v>
      </c>
      <c r="I496" s="1" t="s">
        <v>78</v>
      </c>
      <c r="J496" s="1" t="s">
        <v>11</v>
      </c>
      <c r="K496" s="1" t="s">
        <v>192</v>
      </c>
      <c r="L496" s="1" t="s">
        <v>310</v>
      </c>
      <c r="M496" s="1" t="s">
        <v>191</v>
      </c>
      <c r="N496" s="28">
        <v>2</v>
      </c>
    </row>
    <row r="497" spans="1:14" x14ac:dyDescent="0.25">
      <c r="A497" s="29">
        <v>2021</v>
      </c>
      <c r="B497" s="29">
        <v>5</v>
      </c>
      <c r="C497">
        <v>64</v>
      </c>
      <c r="D497" s="1" t="s">
        <v>26</v>
      </c>
      <c r="E497" s="72">
        <v>61213674000240</v>
      </c>
      <c r="F497" s="1" t="s">
        <v>133</v>
      </c>
      <c r="G497" s="1" t="s">
        <v>91</v>
      </c>
      <c r="H497" s="1" t="s">
        <v>92</v>
      </c>
      <c r="I497" s="1" t="s">
        <v>78</v>
      </c>
      <c r="J497" s="1" t="s">
        <v>118</v>
      </c>
      <c r="K497" s="1" t="s">
        <v>244</v>
      </c>
      <c r="L497" s="1" t="s">
        <v>309</v>
      </c>
      <c r="M497" s="1" t="s">
        <v>196</v>
      </c>
      <c r="N497" s="28">
        <v>2</v>
      </c>
    </row>
    <row r="498" spans="1:14" x14ac:dyDescent="0.25">
      <c r="A498" s="29">
        <v>2021</v>
      </c>
      <c r="B498" s="29">
        <v>5</v>
      </c>
      <c r="C498">
        <v>64</v>
      </c>
      <c r="D498" s="1" t="s">
        <v>26</v>
      </c>
      <c r="E498" s="72">
        <v>60777901000116</v>
      </c>
      <c r="F498" s="1" t="s">
        <v>539</v>
      </c>
      <c r="G498" s="1" t="s">
        <v>91</v>
      </c>
      <c r="H498" s="1" t="s">
        <v>92</v>
      </c>
      <c r="I498" s="1" t="s">
        <v>78</v>
      </c>
      <c r="J498" s="1" t="s">
        <v>31</v>
      </c>
      <c r="K498" s="1" t="s">
        <v>206</v>
      </c>
      <c r="L498" s="1" t="s">
        <v>309</v>
      </c>
      <c r="M498" s="1" t="s">
        <v>196</v>
      </c>
      <c r="N498" s="28">
        <v>10</v>
      </c>
    </row>
    <row r="499" spans="1:14" x14ac:dyDescent="0.25">
      <c r="A499" s="29">
        <v>2021</v>
      </c>
      <c r="B499" s="29">
        <v>5</v>
      </c>
      <c r="C499">
        <v>64</v>
      </c>
      <c r="D499" s="1" t="s">
        <v>26</v>
      </c>
      <c r="E499" s="72">
        <v>60777901000116</v>
      </c>
      <c r="F499" s="1" t="s">
        <v>539</v>
      </c>
      <c r="G499" s="1" t="s">
        <v>91</v>
      </c>
      <c r="H499" s="1" t="s">
        <v>92</v>
      </c>
      <c r="I499" s="1" t="s">
        <v>78</v>
      </c>
      <c r="J499" s="1" t="s">
        <v>93</v>
      </c>
      <c r="K499" s="1" t="s">
        <v>241</v>
      </c>
      <c r="L499" s="1" t="s">
        <v>311</v>
      </c>
      <c r="M499" s="1" t="s">
        <v>198</v>
      </c>
      <c r="N499" s="28">
        <v>10</v>
      </c>
    </row>
    <row r="500" spans="1:14" x14ac:dyDescent="0.25">
      <c r="A500" s="29">
        <v>2021</v>
      </c>
      <c r="B500" s="29">
        <v>5</v>
      </c>
      <c r="C500">
        <v>64</v>
      </c>
      <c r="D500" s="1" t="s">
        <v>26</v>
      </c>
      <c r="E500" s="72">
        <v>60777901000116</v>
      </c>
      <c r="F500" s="1" t="s">
        <v>539</v>
      </c>
      <c r="G500" s="1" t="s">
        <v>91</v>
      </c>
      <c r="H500" s="1" t="s">
        <v>92</v>
      </c>
      <c r="I500" s="1" t="s">
        <v>78</v>
      </c>
      <c r="J500" s="1" t="s">
        <v>23</v>
      </c>
      <c r="K500" s="1" t="s">
        <v>254</v>
      </c>
      <c r="L500" s="1" t="s">
        <v>310</v>
      </c>
      <c r="M500" s="1" t="s">
        <v>191</v>
      </c>
      <c r="N500" s="28">
        <v>10</v>
      </c>
    </row>
    <row r="501" spans="1:14" x14ac:dyDescent="0.25">
      <c r="A501" s="29">
        <v>2021</v>
      </c>
      <c r="B501" s="29">
        <v>5</v>
      </c>
      <c r="C501">
        <v>64</v>
      </c>
      <c r="D501" s="1" t="s">
        <v>26</v>
      </c>
      <c r="E501" s="72">
        <v>60975737000232</v>
      </c>
      <c r="F501" s="1" t="s">
        <v>530</v>
      </c>
      <c r="G501" s="1" t="s">
        <v>91</v>
      </c>
      <c r="H501" s="1" t="s">
        <v>92</v>
      </c>
      <c r="I501" s="1" t="s">
        <v>78</v>
      </c>
      <c r="J501" s="1" t="s">
        <v>29</v>
      </c>
      <c r="K501" s="1" t="s">
        <v>197</v>
      </c>
      <c r="L501" s="1" t="s">
        <v>311</v>
      </c>
      <c r="M501" s="1" t="s">
        <v>198</v>
      </c>
      <c r="N501" s="28">
        <v>1</v>
      </c>
    </row>
    <row r="502" spans="1:14" x14ac:dyDescent="0.25">
      <c r="A502" s="29">
        <v>2021</v>
      </c>
      <c r="B502" s="29">
        <v>5</v>
      </c>
      <c r="C502">
        <v>64</v>
      </c>
      <c r="D502" s="1" t="s">
        <v>26</v>
      </c>
      <c r="E502" s="72">
        <v>60975737000232</v>
      </c>
      <c r="F502" s="1" t="s">
        <v>530</v>
      </c>
      <c r="G502" s="1" t="s">
        <v>91</v>
      </c>
      <c r="H502" s="1" t="s">
        <v>92</v>
      </c>
      <c r="I502" s="1" t="s">
        <v>78</v>
      </c>
      <c r="J502" s="1" t="s">
        <v>31</v>
      </c>
      <c r="K502" s="1" t="s">
        <v>206</v>
      </c>
      <c r="L502" s="1" t="s">
        <v>309</v>
      </c>
      <c r="M502" s="1" t="s">
        <v>196</v>
      </c>
      <c r="N502" s="28">
        <v>1</v>
      </c>
    </row>
    <row r="503" spans="1:14" x14ac:dyDescent="0.25">
      <c r="A503" s="29">
        <v>2021</v>
      </c>
      <c r="B503" s="29">
        <v>5</v>
      </c>
      <c r="C503">
        <v>64</v>
      </c>
      <c r="D503" s="1" t="s">
        <v>26</v>
      </c>
      <c r="E503" s="72">
        <v>60975737000232</v>
      </c>
      <c r="F503" s="1" t="s">
        <v>530</v>
      </c>
      <c r="G503" s="1" t="s">
        <v>91</v>
      </c>
      <c r="H503" s="1" t="s">
        <v>92</v>
      </c>
      <c r="I503" s="1" t="s">
        <v>78</v>
      </c>
      <c r="J503" s="1" t="s">
        <v>247</v>
      </c>
      <c r="K503" s="1" t="s">
        <v>248</v>
      </c>
      <c r="L503" s="1" t="s">
        <v>310</v>
      </c>
      <c r="M503" s="1" t="s">
        <v>191</v>
      </c>
      <c r="N503" s="28">
        <v>1</v>
      </c>
    </row>
    <row r="504" spans="1:14" x14ac:dyDescent="0.25">
      <c r="A504" s="29">
        <v>2021</v>
      </c>
      <c r="B504" s="29">
        <v>5</v>
      </c>
      <c r="C504">
        <v>64</v>
      </c>
      <c r="D504" s="1" t="s">
        <v>26</v>
      </c>
      <c r="E504" s="72">
        <v>61599908000158</v>
      </c>
      <c r="F504" s="1" t="s">
        <v>135</v>
      </c>
      <c r="G504" s="1" t="s">
        <v>91</v>
      </c>
      <c r="H504" s="1" t="s">
        <v>92</v>
      </c>
      <c r="I504" s="1" t="s">
        <v>78</v>
      </c>
      <c r="J504" s="1" t="s">
        <v>118</v>
      </c>
      <c r="K504" s="1" t="s">
        <v>244</v>
      </c>
      <c r="L504" s="1" t="s">
        <v>309</v>
      </c>
      <c r="M504" s="1" t="s">
        <v>196</v>
      </c>
      <c r="N504" s="28">
        <v>40</v>
      </c>
    </row>
    <row r="505" spans="1:14" x14ac:dyDescent="0.25">
      <c r="A505" s="29">
        <v>2021</v>
      </c>
      <c r="B505" s="29">
        <v>5</v>
      </c>
      <c r="C505">
        <v>64</v>
      </c>
      <c r="D505" s="1" t="s">
        <v>26</v>
      </c>
      <c r="E505" s="72">
        <v>61599908000158</v>
      </c>
      <c r="F505" s="1" t="s">
        <v>135</v>
      </c>
      <c r="G505" s="1" t="s">
        <v>91</v>
      </c>
      <c r="H505" s="1" t="s">
        <v>92</v>
      </c>
      <c r="I505" s="1" t="s">
        <v>78</v>
      </c>
      <c r="J505" s="1" t="s">
        <v>23</v>
      </c>
      <c r="K505" s="1" t="s">
        <v>254</v>
      </c>
      <c r="L505" s="1" t="s">
        <v>310</v>
      </c>
      <c r="M505" s="1" t="s">
        <v>191</v>
      </c>
      <c r="N505" s="28">
        <v>40</v>
      </c>
    </row>
    <row r="506" spans="1:14" x14ac:dyDescent="0.25">
      <c r="A506" s="29">
        <v>2021</v>
      </c>
      <c r="B506" s="29">
        <v>5</v>
      </c>
      <c r="C506">
        <v>64</v>
      </c>
      <c r="D506" s="1" t="s">
        <v>26</v>
      </c>
      <c r="E506" s="72">
        <v>61590410000124</v>
      </c>
      <c r="F506" s="1" t="s">
        <v>134</v>
      </c>
      <c r="G506" s="1" t="s">
        <v>91</v>
      </c>
      <c r="H506" s="1" t="s">
        <v>92</v>
      </c>
      <c r="I506" s="1" t="s">
        <v>78</v>
      </c>
      <c r="J506" s="1" t="s">
        <v>29</v>
      </c>
      <c r="K506" s="1" t="s">
        <v>197</v>
      </c>
      <c r="L506" s="1" t="s">
        <v>311</v>
      </c>
      <c r="M506" s="1" t="s">
        <v>198</v>
      </c>
      <c r="N506" s="28">
        <v>30</v>
      </c>
    </row>
    <row r="507" spans="1:14" x14ac:dyDescent="0.25">
      <c r="A507" s="29">
        <v>2021</v>
      </c>
      <c r="B507" s="29">
        <v>5</v>
      </c>
      <c r="C507">
        <v>64</v>
      </c>
      <c r="D507" s="1" t="s">
        <v>26</v>
      </c>
      <c r="E507" s="72">
        <v>61590410000124</v>
      </c>
      <c r="F507" s="1" t="s">
        <v>134</v>
      </c>
      <c r="G507" s="1" t="s">
        <v>91</v>
      </c>
      <c r="H507" s="1" t="s">
        <v>92</v>
      </c>
      <c r="I507" s="1" t="s">
        <v>78</v>
      </c>
      <c r="J507" s="1" t="s">
        <v>118</v>
      </c>
      <c r="K507" s="1" t="s">
        <v>244</v>
      </c>
      <c r="L507" s="1" t="s">
        <v>309</v>
      </c>
      <c r="M507" s="1" t="s">
        <v>196</v>
      </c>
      <c r="N507" s="28">
        <v>30</v>
      </c>
    </row>
    <row r="508" spans="1:14" x14ac:dyDescent="0.25">
      <c r="A508" s="29">
        <v>2021</v>
      </c>
      <c r="B508" s="29">
        <v>5</v>
      </c>
      <c r="C508">
        <v>64</v>
      </c>
      <c r="D508" s="1" t="s">
        <v>26</v>
      </c>
      <c r="E508" s="72">
        <v>61590410000124</v>
      </c>
      <c r="F508" s="1" t="s">
        <v>134</v>
      </c>
      <c r="G508" s="1" t="s">
        <v>91</v>
      </c>
      <c r="H508" s="1" t="s">
        <v>92</v>
      </c>
      <c r="I508" s="1" t="s">
        <v>78</v>
      </c>
      <c r="J508" s="1" t="s">
        <v>247</v>
      </c>
      <c r="K508" s="1" t="s">
        <v>248</v>
      </c>
      <c r="L508" s="1" t="s">
        <v>310</v>
      </c>
      <c r="M508" s="1" t="s">
        <v>191</v>
      </c>
      <c r="N508" s="28">
        <v>30</v>
      </c>
    </row>
    <row r="509" spans="1:14" x14ac:dyDescent="0.25">
      <c r="A509" s="29">
        <v>2021</v>
      </c>
      <c r="B509" s="29">
        <v>5</v>
      </c>
      <c r="C509">
        <v>64</v>
      </c>
      <c r="D509" s="1" t="s">
        <v>26</v>
      </c>
      <c r="E509" s="72">
        <v>61699567000435</v>
      </c>
      <c r="F509" s="1" t="s">
        <v>535</v>
      </c>
      <c r="G509" s="1" t="s">
        <v>536</v>
      </c>
      <c r="H509" s="1" t="s">
        <v>92</v>
      </c>
      <c r="I509" s="1" t="s">
        <v>78</v>
      </c>
      <c r="J509" s="1" t="s">
        <v>93</v>
      </c>
      <c r="K509" s="1" t="s">
        <v>241</v>
      </c>
      <c r="L509" s="1" t="s">
        <v>311</v>
      </c>
      <c r="M509" s="1" t="s">
        <v>198</v>
      </c>
      <c r="N509" s="28">
        <v>2</v>
      </c>
    </row>
    <row r="510" spans="1:14" x14ac:dyDescent="0.25">
      <c r="A510" s="29">
        <v>2021</v>
      </c>
      <c r="B510" s="29">
        <v>5</v>
      </c>
      <c r="C510">
        <v>64</v>
      </c>
      <c r="D510" s="1" t="s">
        <v>26</v>
      </c>
      <c r="E510" s="72">
        <v>61699567000435</v>
      </c>
      <c r="F510" s="1" t="s">
        <v>535</v>
      </c>
      <c r="G510" s="1" t="s">
        <v>536</v>
      </c>
      <c r="H510" s="1" t="s">
        <v>92</v>
      </c>
      <c r="I510" s="1" t="s">
        <v>78</v>
      </c>
      <c r="J510" s="1" t="s">
        <v>118</v>
      </c>
      <c r="K510" s="1" t="s">
        <v>244</v>
      </c>
      <c r="L510" s="1" t="s">
        <v>309</v>
      </c>
      <c r="M510" s="1" t="s">
        <v>196</v>
      </c>
      <c r="N510" s="28">
        <v>2</v>
      </c>
    </row>
    <row r="511" spans="1:14" x14ac:dyDescent="0.25">
      <c r="A511" s="29">
        <v>2021</v>
      </c>
      <c r="B511" s="29">
        <v>5</v>
      </c>
      <c r="C511">
        <v>64</v>
      </c>
      <c r="D511" s="1" t="s">
        <v>26</v>
      </c>
      <c r="E511" s="72">
        <v>61699567000435</v>
      </c>
      <c r="F511" s="1" t="s">
        <v>535</v>
      </c>
      <c r="G511" s="1" t="s">
        <v>536</v>
      </c>
      <c r="H511" s="1" t="s">
        <v>92</v>
      </c>
      <c r="I511" s="1" t="s">
        <v>78</v>
      </c>
      <c r="J511" s="1" t="s">
        <v>23</v>
      </c>
      <c r="K511" s="1" t="s">
        <v>254</v>
      </c>
      <c r="L511" s="1" t="s">
        <v>310</v>
      </c>
      <c r="M511" s="1" t="s">
        <v>191</v>
      </c>
      <c r="N511" s="28">
        <v>2</v>
      </c>
    </row>
    <row r="512" spans="1:14" x14ac:dyDescent="0.25">
      <c r="A512" s="29">
        <v>2021</v>
      </c>
      <c r="B512" s="29">
        <v>5</v>
      </c>
      <c r="C512">
        <v>62</v>
      </c>
      <c r="D512" s="1" t="s">
        <v>8</v>
      </c>
      <c r="E512" s="72">
        <v>5460308000133</v>
      </c>
      <c r="F512" s="1" t="s">
        <v>532</v>
      </c>
      <c r="G512" s="1" t="s">
        <v>533</v>
      </c>
      <c r="H512" s="1" t="s">
        <v>534</v>
      </c>
      <c r="I512" s="1" t="s">
        <v>78</v>
      </c>
      <c r="J512" s="1" t="s">
        <v>79</v>
      </c>
      <c r="K512" s="1" t="s">
        <v>243</v>
      </c>
      <c r="L512" s="1" t="s">
        <v>309</v>
      </c>
      <c r="M512" s="1" t="s">
        <v>196</v>
      </c>
      <c r="N512" s="28">
        <v>2</v>
      </c>
    </row>
    <row r="513" spans="1:14" x14ac:dyDescent="0.25">
      <c r="A513" s="29">
        <v>2021</v>
      </c>
      <c r="B513" s="29">
        <v>5</v>
      </c>
      <c r="C513">
        <v>62</v>
      </c>
      <c r="D513" s="1" t="s">
        <v>8</v>
      </c>
      <c r="E513" s="72">
        <v>5460308000133</v>
      </c>
      <c r="F513" s="1" t="s">
        <v>532</v>
      </c>
      <c r="G513" s="1" t="s">
        <v>533</v>
      </c>
      <c r="H513" s="1" t="s">
        <v>534</v>
      </c>
      <c r="I513" s="1" t="s">
        <v>78</v>
      </c>
      <c r="J513" s="1" t="s">
        <v>136</v>
      </c>
      <c r="K513" s="1" t="s">
        <v>246</v>
      </c>
      <c r="L513" s="1" t="s">
        <v>310</v>
      </c>
      <c r="M513" s="1" t="s">
        <v>191</v>
      </c>
      <c r="N513" s="28">
        <v>2</v>
      </c>
    </row>
    <row r="514" spans="1:14" x14ac:dyDescent="0.25">
      <c r="A514" s="29">
        <v>2021</v>
      </c>
      <c r="B514" s="29">
        <v>5</v>
      </c>
      <c r="C514">
        <v>62</v>
      </c>
      <c r="D514" s="1" t="s">
        <v>8</v>
      </c>
      <c r="E514" s="72">
        <v>5460308000133</v>
      </c>
      <c r="F514" s="1" t="s">
        <v>532</v>
      </c>
      <c r="G514" s="1" t="s">
        <v>533</v>
      </c>
      <c r="H514" s="1" t="s">
        <v>534</v>
      </c>
      <c r="I514" s="1" t="s">
        <v>78</v>
      </c>
      <c r="J514" s="1" t="s">
        <v>25</v>
      </c>
      <c r="K514" s="1" t="s">
        <v>291</v>
      </c>
      <c r="L514" s="1" t="s">
        <v>311</v>
      </c>
      <c r="M514" s="1" t="s">
        <v>198</v>
      </c>
      <c r="N514" s="28">
        <v>2</v>
      </c>
    </row>
    <row r="515" spans="1:14" x14ac:dyDescent="0.25">
      <c r="A515" s="29">
        <v>2021</v>
      </c>
      <c r="B515" s="29">
        <v>5</v>
      </c>
      <c r="C515">
        <v>62</v>
      </c>
      <c r="D515" s="1" t="s">
        <v>8</v>
      </c>
      <c r="E515" s="72">
        <v>13952064000134</v>
      </c>
      <c r="F515" s="1" t="s">
        <v>510</v>
      </c>
      <c r="G515" s="1" t="s">
        <v>87</v>
      </c>
      <c r="H515" s="1" t="s">
        <v>88</v>
      </c>
      <c r="I515" s="1" t="s">
        <v>78</v>
      </c>
      <c r="J515" s="1" t="s">
        <v>19</v>
      </c>
      <c r="K515" s="1" t="s">
        <v>210</v>
      </c>
      <c r="L515" s="1" t="s">
        <v>310</v>
      </c>
      <c r="M515" s="1" t="s">
        <v>191</v>
      </c>
      <c r="N515" s="28">
        <v>4</v>
      </c>
    </row>
    <row r="516" spans="1:14" x14ac:dyDescent="0.25">
      <c r="A516" s="29">
        <v>2021</v>
      </c>
      <c r="B516" s="29">
        <v>5</v>
      </c>
      <c r="C516">
        <v>62</v>
      </c>
      <c r="D516" s="1" t="s">
        <v>8</v>
      </c>
      <c r="E516" s="72">
        <v>13952064000134</v>
      </c>
      <c r="F516" s="1" t="s">
        <v>510</v>
      </c>
      <c r="G516" s="1" t="s">
        <v>87</v>
      </c>
      <c r="H516" s="1" t="s">
        <v>88</v>
      </c>
      <c r="I516" s="1" t="s">
        <v>78</v>
      </c>
      <c r="J516" s="1" t="s">
        <v>83</v>
      </c>
      <c r="K516" s="1" t="s">
        <v>240</v>
      </c>
      <c r="L516" s="1" t="s">
        <v>311</v>
      </c>
      <c r="M516" s="1" t="s">
        <v>198</v>
      </c>
      <c r="N516" s="28">
        <v>4</v>
      </c>
    </row>
    <row r="517" spans="1:14" x14ac:dyDescent="0.25">
      <c r="A517" s="29">
        <v>2021</v>
      </c>
      <c r="B517" s="29">
        <v>5</v>
      </c>
      <c r="C517">
        <v>62</v>
      </c>
      <c r="D517" s="1" t="s">
        <v>8</v>
      </c>
      <c r="E517" s="72">
        <v>13952064000134</v>
      </c>
      <c r="F517" s="1" t="s">
        <v>510</v>
      </c>
      <c r="G517" s="1" t="s">
        <v>87</v>
      </c>
      <c r="H517" s="1" t="s">
        <v>88</v>
      </c>
      <c r="I517" s="1" t="s">
        <v>78</v>
      </c>
      <c r="J517" s="1" t="s">
        <v>33</v>
      </c>
      <c r="K517" s="1" t="s">
        <v>290</v>
      </c>
      <c r="L517" s="1" t="s">
        <v>309</v>
      </c>
      <c r="M517" s="1" t="s">
        <v>196</v>
      </c>
      <c r="N517" s="28">
        <v>4</v>
      </c>
    </row>
    <row r="518" spans="1:14" x14ac:dyDescent="0.25">
      <c r="A518" s="29">
        <v>2021</v>
      </c>
      <c r="B518" s="29">
        <v>5</v>
      </c>
      <c r="C518">
        <v>62</v>
      </c>
      <c r="D518" s="1" t="s">
        <v>8</v>
      </c>
      <c r="E518" s="72">
        <v>5874946000281</v>
      </c>
      <c r="F518" s="1" t="s">
        <v>149</v>
      </c>
      <c r="G518" s="1" t="s">
        <v>89</v>
      </c>
      <c r="H518" s="1" t="s">
        <v>90</v>
      </c>
      <c r="I518" s="1" t="s">
        <v>78</v>
      </c>
      <c r="J518" s="1" t="s">
        <v>18</v>
      </c>
      <c r="K518" s="1" t="s">
        <v>209</v>
      </c>
      <c r="L518" s="1" t="s">
        <v>310</v>
      </c>
      <c r="M518" s="1" t="s">
        <v>191</v>
      </c>
      <c r="N518" s="28">
        <v>2</v>
      </c>
    </row>
    <row r="519" spans="1:14" x14ac:dyDescent="0.25">
      <c r="A519" s="29">
        <v>2021</v>
      </c>
      <c r="B519" s="29">
        <v>5</v>
      </c>
      <c r="C519">
        <v>62</v>
      </c>
      <c r="D519" s="1" t="s">
        <v>8</v>
      </c>
      <c r="E519" s="72">
        <v>5874946000281</v>
      </c>
      <c r="F519" s="1" t="s">
        <v>149</v>
      </c>
      <c r="G519" s="1" t="s">
        <v>89</v>
      </c>
      <c r="H519" s="1" t="s">
        <v>90</v>
      </c>
      <c r="I519" s="1" t="s">
        <v>78</v>
      </c>
      <c r="J519" s="1" t="s">
        <v>83</v>
      </c>
      <c r="K519" s="1" t="s">
        <v>240</v>
      </c>
      <c r="L519" s="1" t="s">
        <v>311</v>
      </c>
      <c r="M519" s="1" t="s">
        <v>198</v>
      </c>
      <c r="N519" s="28">
        <v>2</v>
      </c>
    </row>
    <row r="520" spans="1:14" x14ac:dyDescent="0.25">
      <c r="A520" s="29">
        <v>2021</v>
      </c>
      <c r="B520" s="29">
        <v>5</v>
      </c>
      <c r="C520">
        <v>62</v>
      </c>
      <c r="D520" s="1" t="s">
        <v>8</v>
      </c>
      <c r="E520" s="72">
        <v>5874946000281</v>
      </c>
      <c r="F520" s="1" t="s">
        <v>149</v>
      </c>
      <c r="G520" s="1" t="s">
        <v>89</v>
      </c>
      <c r="H520" s="1" t="s">
        <v>90</v>
      </c>
      <c r="I520" s="1" t="s">
        <v>78</v>
      </c>
      <c r="J520" s="1" t="s">
        <v>33</v>
      </c>
      <c r="K520" s="1" t="s">
        <v>290</v>
      </c>
      <c r="L520" s="1" t="s">
        <v>309</v>
      </c>
      <c r="M520" s="1" t="s">
        <v>196</v>
      </c>
      <c r="N520" s="28">
        <v>2</v>
      </c>
    </row>
    <row r="521" spans="1:14" x14ac:dyDescent="0.25">
      <c r="A521" s="29">
        <v>2021</v>
      </c>
      <c r="B521" s="29">
        <v>5</v>
      </c>
      <c r="C521">
        <v>62</v>
      </c>
      <c r="D521" s="1" t="s">
        <v>8</v>
      </c>
      <c r="E521" s="72">
        <v>28102490000156</v>
      </c>
      <c r="F521" s="1" t="s">
        <v>462</v>
      </c>
      <c r="G521" s="1" t="s">
        <v>89</v>
      </c>
      <c r="H521" s="1" t="s">
        <v>90</v>
      </c>
      <c r="I521" s="1" t="s">
        <v>156</v>
      </c>
      <c r="J521" s="1" t="s">
        <v>18</v>
      </c>
      <c r="K521" s="1" t="s">
        <v>209</v>
      </c>
      <c r="L521" s="1" t="s">
        <v>310</v>
      </c>
      <c r="M521" s="1" t="s">
        <v>191</v>
      </c>
      <c r="N521" s="28">
        <v>20</v>
      </c>
    </row>
    <row r="522" spans="1:14" x14ac:dyDescent="0.25">
      <c r="A522" s="29">
        <v>2021</v>
      </c>
      <c r="B522" s="29">
        <v>5</v>
      </c>
      <c r="C522">
        <v>62</v>
      </c>
      <c r="D522" s="1" t="s">
        <v>8</v>
      </c>
      <c r="E522" s="72">
        <v>28102490000156</v>
      </c>
      <c r="F522" s="1" t="s">
        <v>462</v>
      </c>
      <c r="G522" s="1" t="s">
        <v>89</v>
      </c>
      <c r="H522" s="1" t="s">
        <v>90</v>
      </c>
      <c r="I522" s="1" t="s">
        <v>156</v>
      </c>
      <c r="J522" s="1" t="s">
        <v>83</v>
      </c>
      <c r="K522" s="1" t="s">
        <v>240</v>
      </c>
      <c r="L522" s="1" t="s">
        <v>311</v>
      </c>
      <c r="M522" s="1" t="s">
        <v>198</v>
      </c>
      <c r="N522" s="28">
        <v>20</v>
      </c>
    </row>
    <row r="523" spans="1:14" x14ac:dyDescent="0.25">
      <c r="A523" s="29">
        <v>2021</v>
      </c>
      <c r="B523" s="29">
        <v>5</v>
      </c>
      <c r="C523">
        <v>62</v>
      </c>
      <c r="D523" s="1" t="s">
        <v>8</v>
      </c>
      <c r="E523" s="72">
        <v>28102490000156</v>
      </c>
      <c r="F523" s="1" t="s">
        <v>462</v>
      </c>
      <c r="G523" s="1" t="s">
        <v>89</v>
      </c>
      <c r="H523" s="1" t="s">
        <v>90</v>
      </c>
      <c r="I523" s="1" t="s">
        <v>156</v>
      </c>
      <c r="J523" s="1" t="s">
        <v>33</v>
      </c>
      <c r="K523" s="1" t="s">
        <v>290</v>
      </c>
      <c r="L523" s="1" t="s">
        <v>309</v>
      </c>
      <c r="M523" s="1" t="s">
        <v>196</v>
      </c>
      <c r="N523" s="28">
        <v>20</v>
      </c>
    </row>
    <row r="524" spans="1:14" x14ac:dyDescent="0.25">
      <c r="A524" s="29">
        <v>2021</v>
      </c>
      <c r="B524" s="29">
        <v>5</v>
      </c>
      <c r="C524">
        <v>62</v>
      </c>
      <c r="D524" s="1" t="s">
        <v>8</v>
      </c>
      <c r="E524" s="72">
        <v>23443518000103</v>
      </c>
      <c r="F524" s="1" t="s">
        <v>528</v>
      </c>
      <c r="G524" s="1" t="s">
        <v>89</v>
      </c>
      <c r="H524" s="1" t="s">
        <v>90</v>
      </c>
      <c r="I524" s="1" t="s">
        <v>78</v>
      </c>
      <c r="J524" s="1" t="s">
        <v>18</v>
      </c>
      <c r="K524" s="1" t="s">
        <v>209</v>
      </c>
      <c r="L524" s="1" t="s">
        <v>310</v>
      </c>
      <c r="M524" s="1" t="s">
        <v>191</v>
      </c>
      <c r="N524" s="28">
        <v>5</v>
      </c>
    </row>
    <row r="525" spans="1:14" x14ac:dyDescent="0.25">
      <c r="A525" s="29">
        <v>2021</v>
      </c>
      <c r="B525" s="29">
        <v>5</v>
      </c>
      <c r="C525">
        <v>62</v>
      </c>
      <c r="D525" s="1" t="s">
        <v>8</v>
      </c>
      <c r="E525" s="72">
        <v>23443518000103</v>
      </c>
      <c r="F525" s="1" t="s">
        <v>528</v>
      </c>
      <c r="G525" s="1" t="s">
        <v>89</v>
      </c>
      <c r="H525" s="1" t="s">
        <v>90</v>
      </c>
      <c r="I525" s="1" t="s">
        <v>78</v>
      </c>
      <c r="J525" s="1" t="s">
        <v>83</v>
      </c>
      <c r="K525" s="1" t="s">
        <v>240</v>
      </c>
      <c r="L525" s="1" t="s">
        <v>311</v>
      </c>
      <c r="M525" s="1" t="s">
        <v>198</v>
      </c>
      <c r="N525" s="28">
        <v>5</v>
      </c>
    </row>
    <row r="526" spans="1:14" x14ac:dyDescent="0.25">
      <c r="A526" s="29">
        <v>2021</v>
      </c>
      <c r="B526" s="29">
        <v>5</v>
      </c>
      <c r="C526">
        <v>62</v>
      </c>
      <c r="D526" s="1" t="s">
        <v>8</v>
      </c>
      <c r="E526" s="72">
        <v>23443518000103</v>
      </c>
      <c r="F526" s="1" t="s">
        <v>528</v>
      </c>
      <c r="G526" s="1" t="s">
        <v>89</v>
      </c>
      <c r="H526" s="1" t="s">
        <v>90</v>
      </c>
      <c r="I526" s="1" t="s">
        <v>78</v>
      </c>
      <c r="J526" s="1" t="s">
        <v>33</v>
      </c>
      <c r="K526" s="1" t="s">
        <v>290</v>
      </c>
      <c r="L526" s="1" t="s">
        <v>309</v>
      </c>
      <c r="M526" s="1" t="s">
        <v>196</v>
      </c>
      <c r="N526" s="28">
        <v>5</v>
      </c>
    </row>
    <row r="527" spans="1:14" x14ac:dyDescent="0.25">
      <c r="A527" s="29">
        <v>2021</v>
      </c>
      <c r="B527" s="29">
        <v>5</v>
      </c>
      <c r="C527">
        <v>62</v>
      </c>
      <c r="D527" s="1" t="s">
        <v>8</v>
      </c>
      <c r="E527" s="72">
        <v>31635857000616</v>
      </c>
      <c r="F527" s="1" t="s">
        <v>553</v>
      </c>
      <c r="G527" s="1" t="s">
        <v>76</v>
      </c>
      <c r="H527" s="1" t="s">
        <v>77</v>
      </c>
      <c r="I527" s="1" t="s">
        <v>78</v>
      </c>
      <c r="J527" s="1" t="s">
        <v>16</v>
      </c>
      <c r="K527" s="1" t="s">
        <v>207</v>
      </c>
      <c r="L527" s="1" t="s">
        <v>310</v>
      </c>
      <c r="M527" s="1" t="s">
        <v>191</v>
      </c>
      <c r="N527" s="28">
        <v>20</v>
      </c>
    </row>
    <row r="528" spans="1:14" x14ac:dyDescent="0.25">
      <c r="A528" s="29">
        <v>2021</v>
      </c>
      <c r="B528" s="29">
        <v>5</v>
      </c>
      <c r="C528">
        <v>62</v>
      </c>
      <c r="D528" s="1" t="s">
        <v>8</v>
      </c>
      <c r="E528" s="72">
        <v>31635857000616</v>
      </c>
      <c r="F528" s="1" t="s">
        <v>553</v>
      </c>
      <c r="G528" s="1" t="s">
        <v>76</v>
      </c>
      <c r="H528" s="1" t="s">
        <v>77</v>
      </c>
      <c r="I528" s="1" t="s">
        <v>78</v>
      </c>
      <c r="J528" s="1" t="s">
        <v>79</v>
      </c>
      <c r="K528" s="1" t="s">
        <v>243</v>
      </c>
      <c r="L528" s="1" t="s">
        <v>309</v>
      </c>
      <c r="M528" s="1" t="s">
        <v>196</v>
      </c>
      <c r="N528" s="28">
        <v>20</v>
      </c>
    </row>
    <row r="529" spans="1:14" x14ac:dyDescent="0.25">
      <c r="A529" s="29">
        <v>2021</v>
      </c>
      <c r="B529" s="29">
        <v>5</v>
      </c>
      <c r="C529">
        <v>62</v>
      </c>
      <c r="D529" s="1" t="s">
        <v>8</v>
      </c>
      <c r="E529" s="72">
        <v>17214149000176</v>
      </c>
      <c r="F529" s="1" t="s">
        <v>519</v>
      </c>
      <c r="G529" s="1" t="s">
        <v>111</v>
      </c>
      <c r="H529" s="1" t="s">
        <v>108</v>
      </c>
      <c r="I529" s="1" t="s">
        <v>78</v>
      </c>
      <c r="J529" s="1" t="s">
        <v>15</v>
      </c>
      <c r="K529" s="1" t="s">
        <v>205</v>
      </c>
      <c r="L529" s="1" t="s">
        <v>311</v>
      </c>
      <c r="M529" s="1" t="s">
        <v>198</v>
      </c>
      <c r="N529" s="28">
        <v>25</v>
      </c>
    </row>
    <row r="530" spans="1:14" x14ac:dyDescent="0.25">
      <c r="A530" s="29">
        <v>2021</v>
      </c>
      <c r="B530" s="29">
        <v>5</v>
      </c>
      <c r="C530">
        <v>62</v>
      </c>
      <c r="D530" s="1" t="s">
        <v>8</v>
      </c>
      <c r="E530" s="72">
        <v>17214149000176</v>
      </c>
      <c r="F530" s="1" t="s">
        <v>519</v>
      </c>
      <c r="G530" s="1" t="s">
        <v>111</v>
      </c>
      <c r="H530" s="1" t="s">
        <v>108</v>
      </c>
      <c r="I530" s="1" t="s">
        <v>78</v>
      </c>
      <c r="J530" s="1" t="s">
        <v>109</v>
      </c>
      <c r="K530" s="1" t="s">
        <v>245</v>
      </c>
      <c r="L530" s="1" t="s">
        <v>309</v>
      </c>
      <c r="M530" s="1" t="s">
        <v>196</v>
      </c>
      <c r="N530" s="28">
        <v>25</v>
      </c>
    </row>
    <row r="531" spans="1:14" x14ac:dyDescent="0.25">
      <c r="A531" s="29">
        <v>2021</v>
      </c>
      <c r="B531" s="29">
        <v>5</v>
      </c>
      <c r="C531">
        <v>62</v>
      </c>
      <c r="D531" s="1" t="s">
        <v>8</v>
      </c>
      <c r="E531" s="72">
        <v>17214149000176</v>
      </c>
      <c r="F531" s="1" t="s">
        <v>519</v>
      </c>
      <c r="G531" s="1" t="s">
        <v>111</v>
      </c>
      <c r="H531" s="1" t="s">
        <v>108</v>
      </c>
      <c r="I531" s="1" t="s">
        <v>78</v>
      </c>
      <c r="J531" s="1" t="s">
        <v>110</v>
      </c>
      <c r="K531" s="1" t="s">
        <v>249</v>
      </c>
      <c r="L531" s="1" t="s">
        <v>310</v>
      </c>
      <c r="M531" s="1" t="s">
        <v>191</v>
      </c>
      <c r="N531" s="28">
        <v>25</v>
      </c>
    </row>
    <row r="532" spans="1:14" x14ac:dyDescent="0.25">
      <c r="A532" s="29">
        <v>2021</v>
      </c>
      <c r="B532" s="29">
        <v>5</v>
      </c>
      <c r="C532">
        <v>62</v>
      </c>
      <c r="D532" s="1" t="s">
        <v>8</v>
      </c>
      <c r="E532" s="72">
        <v>60922168000348</v>
      </c>
      <c r="F532" s="1" t="s">
        <v>411</v>
      </c>
      <c r="G532" s="1" t="s">
        <v>95</v>
      </c>
      <c r="H532" s="1" t="s">
        <v>96</v>
      </c>
      <c r="I532" s="1" t="s">
        <v>78</v>
      </c>
      <c r="J532" s="1" t="s">
        <v>30</v>
      </c>
      <c r="K532" s="1" t="s">
        <v>203</v>
      </c>
      <c r="L532" s="1" t="s">
        <v>309</v>
      </c>
      <c r="M532" s="1" t="s">
        <v>196</v>
      </c>
      <c r="N532" s="28">
        <v>8</v>
      </c>
    </row>
    <row r="533" spans="1:14" x14ac:dyDescent="0.25">
      <c r="A533" s="29">
        <v>2021</v>
      </c>
      <c r="B533" s="29">
        <v>5</v>
      </c>
      <c r="C533">
        <v>62</v>
      </c>
      <c r="D533" s="1" t="s">
        <v>8</v>
      </c>
      <c r="E533" s="72">
        <v>60922168000348</v>
      </c>
      <c r="F533" s="1" t="s">
        <v>411</v>
      </c>
      <c r="G533" s="1" t="s">
        <v>95</v>
      </c>
      <c r="H533" s="1" t="s">
        <v>96</v>
      </c>
      <c r="I533" s="1" t="s">
        <v>78</v>
      </c>
      <c r="J533" s="1" t="s">
        <v>97</v>
      </c>
      <c r="K533" s="1" t="s">
        <v>242</v>
      </c>
      <c r="L533" s="1" t="s">
        <v>311</v>
      </c>
      <c r="M533" s="1" t="s">
        <v>198</v>
      </c>
      <c r="N533" s="28">
        <v>8</v>
      </c>
    </row>
    <row r="534" spans="1:14" x14ac:dyDescent="0.25">
      <c r="A534" s="29">
        <v>2021</v>
      </c>
      <c r="B534" s="29">
        <v>5</v>
      </c>
      <c r="C534">
        <v>62</v>
      </c>
      <c r="D534" s="1" t="s">
        <v>8</v>
      </c>
      <c r="E534" s="72">
        <v>60922168000348</v>
      </c>
      <c r="F534" s="1" t="s">
        <v>411</v>
      </c>
      <c r="G534" s="1" t="s">
        <v>95</v>
      </c>
      <c r="H534" s="1" t="s">
        <v>96</v>
      </c>
      <c r="I534" s="1" t="s">
        <v>78</v>
      </c>
      <c r="J534" s="1" t="s">
        <v>22</v>
      </c>
      <c r="K534" s="1" t="s">
        <v>250</v>
      </c>
      <c r="L534" s="1" t="s">
        <v>310</v>
      </c>
      <c r="M534" s="1" t="s">
        <v>191</v>
      </c>
      <c r="N534" s="28">
        <v>8</v>
      </c>
    </row>
    <row r="535" spans="1:14" x14ac:dyDescent="0.25">
      <c r="A535" s="29">
        <v>2021</v>
      </c>
      <c r="B535" s="29">
        <v>5</v>
      </c>
      <c r="C535">
        <v>62</v>
      </c>
      <c r="D535" s="1" t="s">
        <v>8</v>
      </c>
      <c r="E535" s="72">
        <v>29435005005198</v>
      </c>
      <c r="F535" s="1" t="s">
        <v>114</v>
      </c>
      <c r="G535" s="1" t="s">
        <v>95</v>
      </c>
      <c r="H535" s="1" t="s">
        <v>96</v>
      </c>
      <c r="I535" s="1" t="s">
        <v>78</v>
      </c>
      <c r="J535" s="1" t="s">
        <v>30</v>
      </c>
      <c r="K535" s="1" t="s">
        <v>203</v>
      </c>
      <c r="L535" s="1" t="s">
        <v>309</v>
      </c>
      <c r="M535" s="1" t="s">
        <v>196</v>
      </c>
      <c r="N535" s="28">
        <v>6</v>
      </c>
    </row>
    <row r="536" spans="1:14" x14ac:dyDescent="0.25">
      <c r="A536" s="29">
        <v>2021</v>
      </c>
      <c r="B536" s="29">
        <v>5</v>
      </c>
      <c r="C536">
        <v>62</v>
      </c>
      <c r="D536" s="1" t="s">
        <v>8</v>
      </c>
      <c r="E536" s="72">
        <v>29435005005198</v>
      </c>
      <c r="F536" s="1" t="s">
        <v>114</v>
      </c>
      <c r="G536" s="1" t="s">
        <v>95</v>
      </c>
      <c r="H536" s="1" t="s">
        <v>96</v>
      </c>
      <c r="I536" s="1" t="s">
        <v>78</v>
      </c>
      <c r="J536" s="1" t="s">
        <v>97</v>
      </c>
      <c r="K536" s="1" t="s">
        <v>242</v>
      </c>
      <c r="L536" s="1" t="s">
        <v>311</v>
      </c>
      <c r="M536" s="1" t="s">
        <v>198</v>
      </c>
      <c r="N536" s="28">
        <v>6</v>
      </c>
    </row>
    <row r="537" spans="1:14" x14ac:dyDescent="0.25">
      <c r="A537" s="29">
        <v>2021</v>
      </c>
      <c r="B537" s="29">
        <v>5</v>
      </c>
      <c r="C537">
        <v>62</v>
      </c>
      <c r="D537" s="1" t="s">
        <v>8</v>
      </c>
      <c r="E537" s="72">
        <v>29435005005198</v>
      </c>
      <c r="F537" s="1" t="s">
        <v>114</v>
      </c>
      <c r="G537" s="1" t="s">
        <v>95</v>
      </c>
      <c r="H537" s="1" t="s">
        <v>96</v>
      </c>
      <c r="I537" s="1" t="s">
        <v>78</v>
      </c>
      <c r="J537" s="1" t="s">
        <v>22</v>
      </c>
      <c r="K537" s="1" t="s">
        <v>250</v>
      </c>
      <c r="L537" s="1" t="s">
        <v>310</v>
      </c>
      <c r="M537" s="1" t="s">
        <v>191</v>
      </c>
      <c r="N537" s="28">
        <v>6</v>
      </c>
    </row>
    <row r="538" spans="1:14" x14ac:dyDescent="0.25">
      <c r="A538" s="29">
        <v>2021</v>
      </c>
      <c r="B538" s="29">
        <v>5</v>
      </c>
      <c r="C538">
        <v>62</v>
      </c>
      <c r="D538" s="1" t="s">
        <v>8</v>
      </c>
      <c r="E538" s="72">
        <v>31635857000454</v>
      </c>
      <c r="F538" s="1" t="s">
        <v>498</v>
      </c>
      <c r="G538" s="1" t="s">
        <v>95</v>
      </c>
      <c r="H538" s="1" t="s">
        <v>96</v>
      </c>
      <c r="I538" s="1" t="s">
        <v>78</v>
      </c>
      <c r="J538" s="1" t="s">
        <v>30</v>
      </c>
      <c r="K538" s="1" t="s">
        <v>203</v>
      </c>
      <c r="L538" s="1" t="s">
        <v>309</v>
      </c>
      <c r="M538" s="1" t="s">
        <v>196</v>
      </c>
      <c r="N538" s="28">
        <v>6</v>
      </c>
    </row>
    <row r="539" spans="1:14" x14ac:dyDescent="0.25">
      <c r="A539" s="29">
        <v>2021</v>
      </c>
      <c r="B539" s="29">
        <v>5</v>
      </c>
      <c r="C539">
        <v>62</v>
      </c>
      <c r="D539" s="1" t="s">
        <v>8</v>
      </c>
      <c r="E539" s="72">
        <v>31635857000454</v>
      </c>
      <c r="F539" s="1" t="s">
        <v>498</v>
      </c>
      <c r="G539" s="1" t="s">
        <v>95</v>
      </c>
      <c r="H539" s="1" t="s">
        <v>96</v>
      </c>
      <c r="I539" s="1" t="s">
        <v>78</v>
      </c>
      <c r="J539" s="1" t="s">
        <v>97</v>
      </c>
      <c r="K539" s="1" t="s">
        <v>242</v>
      </c>
      <c r="L539" s="1" t="s">
        <v>311</v>
      </c>
      <c r="M539" s="1" t="s">
        <v>198</v>
      </c>
      <c r="N539" s="28">
        <v>6</v>
      </c>
    </row>
    <row r="540" spans="1:14" x14ac:dyDescent="0.25">
      <c r="A540" s="29">
        <v>2021</v>
      </c>
      <c r="B540" s="29">
        <v>5</v>
      </c>
      <c r="C540">
        <v>62</v>
      </c>
      <c r="D540" s="1" t="s">
        <v>8</v>
      </c>
      <c r="E540" s="72">
        <v>31635857000454</v>
      </c>
      <c r="F540" s="1" t="s">
        <v>498</v>
      </c>
      <c r="G540" s="1" t="s">
        <v>95</v>
      </c>
      <c r="H540" s="1" t="s">
        <v>96</v>
      </c>
      <c r="I540" s="1" t="s">
        <v>78</v>
      </c>
      <c r="J540" s="1" t="s">
        <v>22</v>
      </c>
      <c r="K540" s="1" t="s">
        <v>250</v>
      </c>
      <c r="L540" s="1" t="s">
        <v>310</v>
      </c>
      <c r="M540" s="1" t="s">
        <v>191</v>
      </c>
      <c r="N540" s="28">
        <v>6</v>
      </c>
    </row>
    <row r="541" spans="1:14" x14ac:dyDescent="0.25">
      <c r="A541" s="29">
        <v>2021</v>
      </c>
      <c r="B541" s="29">
        <v>5</v>
      </c>
      <c r="C541">
        <v>62</v>
      </c>
      <c r="D541" s="1" t="s">
        <v>8</v>
      </c>
      <c r="E541" s="72">
        <v>31635857000292</v>
      </c>
      <c r="F541" s="1" t="s">
        <v>551</v>
      </c>
      <c r="G541" s="1" t="s">
        <v>95</v>
      </c>
      <c r="H541" s="1" t="s">
        <v>96</v>
      </c>
      <c r="I541" s="1" t="s">
        <v>78</v>
      </c>
      <c r="J541" s="1" t="s">
        <v>30</v>
      </c>
      <c r="K541" s="1" t="s">
        <v>203</v>
      </c>
      <c r="L541" s="1" t="s">
        <v>309</v>
      </c>
      <c r="M541" s="1" t="s">
        <v>196</v>
      </c>
      <c r="N541" s="28">
        <v>2</v>
      </c>
    </row>
    <row r="542" spans="1:14" x14ac:dyDescent="0.25">
      <c r="A542" s="29">
        <v>2021</v>
      </c>
      <c r="B542" s="29">
        <v>5</v>
      </c>
      <c r="C542">
        <v>62</v>
      </c>
      <c r="D542" s="1" t="s">
        <v>8</v>
      </c>
      <c r="E542" s="72">
        <v>31635857000292</v>
      </c>
      <c r="F542" s="1" t="s">
        <v>551</v>
      </c>
      <c r="G542" s="1" t="s">
        <v>95</v>
      </c>
      <c r="H542" s="1" t="s">
        <v>96</v>
      </c>
      <c r="I542" s="1" t="s">
        <v>78</v>
      </c>
      <c r="J542" s="1" t="s">
        <v>97</v>
      </c>
      <c r="K542" s="1" t="s">
        <v>242</v>
      </c>
      <c r="L542" s="1" t="s">
        <v>311</v>
      </c>
      <c r="M542" s="1" t="s">
        <v>198</v>
      </c>
      <c r="N542" s="28">
        <v>2</v>
      </c>
    </row>
    <row r="543" spans="1:14" x14ac:dyDescent="0.25">
      <c r="A543" s="29">
        <v>2021</v>
      </c>
      <c r="B543" s="29">
        <v>5</v>
      </c>
      <c r="C543">
        <v>62</v>
      </c>
      <c r="D543" s="1" t="s">
        <v>8</v>
      </c>
      <c r="E543" s="72">
        <v>31635857000292</v>
      </c>
      <c r="F543" s="1" t="s">
        <v>551</v>
      </c>
      <c r="G543" s="1" t="s">
        <v>95</v>
      </c>
      <c r="H543" s="1" t="s">
        <v>96</v>
      </c>
      <c r="I543" s="1" t="s">
        <v>78</v>
      </c>
      <c r="J543" s="1" t="s">
        <v>22</v>
      </c>
      <c r="K543" s="1" t="s">
        <v>250</v>
      </c>
      <c r="L543" s="1" t="s">
        <v>310</v>
      </c>
      <c r="M543" s="1" t="s">
        <v>191</v>
      </c>
      <c r="N543" s="28">
        <v>2</v>
      </c>
    </row>
    <row r="544" spans="1:14" x14ac:dyDescent="0.25">
      <c r="A544" s="29">
        <v>2021</v>
      </c>
      <c r="B544" s="29">
        <v>5</v>
      </c>
      <c r="C544">
        <v>62</v>
      </c>
      <c r="D544" s="1" t="s">
        <v>8</v>
      </c>
      <c r="E544" s="72">
        <v>6047087000996</v>
      </c>
      <c r="F544" s="1" t="s">
        <v>142</v>
      </c>
      <c r="G544" s="1" t="s">
        <v>95</v>
      </c>
      <c r="H544" s="1" t="s">
        <v>96</v>
      </c>
      <c r="I544" s="1" t="s">
        <v>78</v>
      </c>
      <c r="J544" s="1" t="s">
        <v>30</v>
      </c>
      <c r="K544" s="1" t="s">
        <v>203</v>
      </c>
      <c r="L544" s="1" t="s">
        <v>309</v>
      </c>
      <c r="M544" s="1" t="s">
        <v>196</v>
      </c>
      <c r="N544" s="28">
        <v>6</v>
      </c>
    </row>
    <row r="545" spans="1:14" x14ac:dyDescent="0.25">
      <c r="A545" s="29">
        <v>2021</v>
      </c>
      <c r="B545" s="29">
        <v>5</v>
      </c>
      <c r="C545">
        <v>62</v>
      </c>
      <c r="D545" s="1" t="s">
        <v>8</v>
      </c>
      <c r="E545" s="72">
        <v>6047087000996</v>
      </c>
      <c r="F545" s="1" t="s">
        <v>142</v>
      </c>
      <c r="G545" s="1" t="s">
        <v>95</v>
      </c>
      <c r="H545" s="1" t="s">
        <v>96</v>
      </c>
      <c r="I545" s="1" t="s">
        <v>78</v>
      </c>
      <c r="J545" s="1" t="s">
        <v>97</v>
      </c>
      <c r="K545" s="1" t="s">
        <v>242</v>
      </c>
      <c r="L545" s="1" t="s">
        <v>311</v>
      </c>
      <c r="M545" s="1" t="s">
        <v>198</v>
      </c>
      <c r="N545" s="28">
        <v>6</v>
      </c>
    </row>
    <row r="546" spans="1:14" x14ac:dyDescent="0.25">
      <c r="A546" s="29">
        <v>2021</v>
      </c>
      <c r="B546" s="29">
        <v>5</v>
      </c>
      <c r="C546">
        <v>62</v>
      </c>
      <c r="D546" s="1" t="s">
        <v>8</v>
      </c>
      <c r="E546" s="72">
        <v>6047087000996</v>
      </c>
      <c r="F546" s="1" t="s">
        <v>142</v>
      </c>
      <c r="G546" s="1" t="s">
        <v>95</v>
      </c>
      <c r="H546" s="1" t="s">
        <v>96</v>
      </c>
      <c r="I546" s="1" t="s">
        <v>78</v>
      </c>
      <c r="J546" s="1" t="s">
        <v>22</v>
      </c>
      <c r="K546" s="1" t="s">
        <v>250</v>
      </c>
      <c r="L546" s="1" t="s">
        <v>310</v>
      </c>
      <c r="M546" s="1" t="s">
        <v>191</v>
      </c>
      <c r="N546" s="28">
        <v>6</v>
      </c>
    </row>
    <row r="547" spans="1:14" x14ac:dyDescent="0.25">
      <c r="A547" s="29">
        <v>2021</v>
      </c>
      <c r="B547" s="29">
        <v>5</v>
      </c>
      <c r="C547">
        <v>62</v>
      </c>
      <c r="D547" s="1" t="s">
        <v>8</v>
      </c>
      <c r="E547" s="72">
        <v>6047087002697</v>
      </c>
      <c r="F547" s="1" t="s">
        <v>98</v>
      </c>
      <c r="G547" s="1" t="s">
        <v>95</v>
      </c>
      <c r="H547" s="1" t="s">
        <v>96</v>
      </c>
      <c r="I547" s="1" t="s">
        <v>78</v>
      </c>
      <c r="J547" s="1" t="s">
        <v>30</v>
      </c>
      <c r="K547" s="1" t="s">
        <v>203</v>
      </c>
      <c r="L547" s="1" t="s">
        <v>309</v>
      </c>
      <c r="M547" s="1" t="s">
        <v>196</v>
      </c>
      <c r="N547" s="28">
        <v>30</v>
      </c>
    </row>
    <row r="548" spans="1:14" x14ac:dyDescent="0.25">
      <c r="A548" s="29">
        <v>2021</v>
      </c>
      <c r="B548" s="29">
        <v>5</v>
      </c>
      <c r="C548">
        <v>62</v>
      </c>
      <c r="D548" s="1" t="s">
        <v>8</v>
      </c>
      <c r="E548" s="72">
        <v>6047087002697</v>
      </c>
      <c r="F548" s="1" t="s">
        <v>98</v>
      </c>
      <c r="G548" s="1" t="s">
        <v>95</v>
      </c>
      <c r="H548" s="1" t="s">
        <v>96</v>
      </c>
      <c r="I548" s="1" t="s">
        <v>78</v>
      </c>
      <c r="J548" s="1" t="s">
        <v>97</v>
      </c>
      <c r="K548" s="1" t="s">
        <v>242</v>
      </c>
      <c r="L548" s="1" t="s">
        <v>311</v>
      </c>
      <c r="M548" s="1" t="s">
        <v>198</v>
      </c>
      <c r="N548" s="28">
        <v>30</v>
      </c>
    </row>
    <row r="549" spans="1:14" x14ac:dyDescent="0.25">
      <c r="A549" s="29">
        <v>2021</v>
      </c>
      <c r="B549" s="29">
        <v>5</v>
      </c>
      <c r="C549">
        <v>62</v>
      </c>
      <c r="D549" s="1" t="s">
        <v>8</v>
      </c>
      <c r="E549" s="72">
        <v>6047087002697</v>
      </c>
      <c r="F549" s="1" t="s">
        <v>98</v>
      </c>
      <c r="G549" s="1" t="s">
        <v>95</v>
      </c>
      <c r="H549" s="1" t="s">
        <v>96</v>
      </c>
      <c r="I549" s="1" t="s">
        <v>78</v>
      </c>
      <c r="J549" s="1" t="s">
        <v>22</v>
      </c>
      <c r="K549" s="1" t="s">
        <v>250</v>
      </c>
      <c r="L549" s="1" t="s">
        <v>310</v>
      </c>
      <c r="M549" s="1" t="s">
        <v>191</v>
      </c>
      <c r="N549" s="28">
        <v>30</v>
      </c>
    </row>
    <row r="550" spans="1:14" x14ac:dyDescent="0.25">
      <c r="A550" s="29">
        <v>2021</v>
      </c>
      <c r="B550" s="29">
        <v>5</v>
      </c>
      <c r="C550">
        <v>62</v>
      </c>
      <c r="D550" s="1" t="s">
        <v>8</v>
      </c>
      <c r="E550" s="72">
        <v>6047087001020</v>
      </c>
      <c r="F550" s="1" t="s">
        <v>94</v>
      </c>
      <c r="G550" s="1" t="s">
        <v>95</v>
      </c>
      <c r="H550" s="1" t="s">
        <v>96</v>
      </c>
      <c r="I550" s="1" t="s">
        <v>78</v>
      </c>
      <c r="J550" s="1" t="s">
        <v>30</v>
      </c>
      <c r="K550" s="1" t="s">
        <v>203</v>
      </c>
      <c r="L550" s="1" t="s">
        <v>309</v>
      </c>
      <c r="M550" s="1" t="s">
        <v>196</v>
      </c>
      <c r="N550" s="28">
        <v>8</v>
      </c>
    </row>
    <row r="551" spans="1:14" x14ac:dyDescent="0.25">
      <c r="A551" s="29">
        <v>2021</v>
      </c>
      <c r="B551" s="29">
        <v>5</v>
      </c>
      <c r="C551">
        <v>62</v>
      </c>
      <c r="D551" s="1" t="s">
        <v>8</v>
      </c>
      <c r="E551" s="72">
        <v>6047087001020</v>
      </c>
      <c r="F551" s="1" t="s">
        <v>94</v>
      </c>
      <c r="G551" s="1" t="s">
        <v>95</v>
      </c>
      <c r="H551" s="1" t="s">
        <v>96</v>
      </c>
      <c r="I551" s="1" t="s">
        <v>78</v>
      </c>
      <c r="J551" s="1" t="s">
        <v>97</v>
      </c>
      <c r="K551" s="1" t="s">
        <v>242</v>
      </c>
      <c r="L551" s="1" t="s">
        <v>311</v>
      </c>
      <c r="M551" s="1" t="s">
        <v>198</v>
      </c>
      <c r="N551" s="28">
        <v>8</v>
      </c>
    </row>
    <row r="552" spans="1:14" x14ac:dyDescent="0.25">
      <c r="A552" s="29">
        <v>2021</v>
      </c>
      <c r="B552" s="29">
        <v>5</v>
      </c>
      <c r="C552">
        <v>62</v>
      </c>
      <c r="D552" s="1" t="s">
        <v>8</v>
      </c>
      <c r="E552" s="72">
        <v>6047087001020</v>
      </c>
      <c r="F552" s="1" t="s">
        <v>94</v>
      </c>
      <c r="G552" s="1" t="s">
        <v>95</v>
      </c>
      <c r="H552" s="1" t="s">
        <v>96</v>
      </c>
      <c r="I552" s="1" t="s">
        <v>78</v>
      </c>
      <c r="J552" s="1" t="s">
        <v>22</v>
      </c>
      <c r="K552" s="1" t="s">
        <v>250</v>
      </c>
      <c r="L552" s="1" t="s">
        <v>310</v>
      </c>
      <c r="M552" s="1" t="s">
        <v>191</v>
      </c>
      <c r="N552" s="28">
        <v>8</v>
      </c>
    </row>
    <row r="553" spans="1:14" x14ac:dyDescent="0.25">
      <c r="A553" s="29">
        <v>2021</v>
      </c>
      <c r="B553" s="29">
        <v>5</v>
      </c>
      <c r="C553">
        <v>62</v>
      </c>
      <c r="D553" s="1" t="s">
        <v>8</v>
      </c>
      <c r="E553" s="72">
        <v>394544021344</v>
      </c>
      <c r="F553" s="1" t="s">
        <v>520</v>
      </c>
      <c r="G553" s="1" t="s">
        <v>95</v>
      </c>
      <c r="H553" s="1" t="s">
        <v>96</v>
      </c>
      <c r="I553" s="1" t="s">
        <v>151</v>
      </c>
      <c r="J553" s="1" t="s">
        <v>30</v>
      </c>
      <c r="K553" s="1" t="s">
        <v>203</v>
      </c>
      <c r="L553" s="1" t="s">
        <v>309</v>
      </c>
      <c r="M553" s="1" t="s">
        <v>196</v>
      </c>
      <c r="N553" s="28">
        <v>50</v>
      </c>
    </row>
    <row r="554" spans="1:14" x14ac:dyDescent="0.25">
      <c r="A554" s="29">
        <v>2021</v>
      </c>
      <c r="B554" s="29">
        <v>5</v>
      </c>
      <c r="C554">
        <v>62</v>
      </c>
      <c r="D554" s="1" t="s">
        <v>8</v>
      </c>
      <c r="E554" s="72">
        <v>394544021344</v>
      </c>
      <c r="F554" s="1" t="s">
        <v>520</v>
      </c>
      <c r="G554" s="1" t="s">
        <v>95</v>
      </c>
      <c r="H554" s="1" t="s">
        <v>96</v>
      </c>
      <c r="I554" s="1" t="s">
        <v>151</v>
      </c>
      <c r="J554" s="1" t="s">
        <v>97</v>
      </c>
      <c r="K554" s="1" t="s">
        <v>242</v>
      </c>
      <c r="L554" s="1" t="s">
        <v>311</v>
      </c>
      <c r="M554" s="1" t="s">
        <v>198</v>
      </c>
      <c r="N554" s="28">
        <v>50</v>
      </c>
    </row>
    <row r="555" spans="1:14" x14ac:dyDescent="0.25">
      <c r="A555" s="29">
        <v>2021</v>
      </c>
      <c r="B555" s="29">
        <v>5</v>
      </c>
      <c r="C555">
        <v>62</v>
      </c>
      <c r="D555" s="1" t="s">
        <v>8</v>
      </c>
      <c r="E555" s="72">
        <v>394544021344</v>
      </c>
      <c r="F555" s="1" t="s">
        <v>520</v>
      </c>
      <c r="G555" s="1" t="s">
        <v>95</v>
      </c>
      <c r="H555" s="1" t="s">
        <v>96</v>
      </c>
      <c r="I555" s="1" t="s">
        <v>151</v>
      </c>
      <c r="J555" s="1" t="s">
        <v>22</v>
      </c>
      <c r="K555" s="1" t="s">
        <v>250</v>
      </c>
      <c r="L555" s="1" t="s">
        <v>310</v>
      </c>
      <c r="M555" s="1" t="s">
        <v>191</v>
      </c>
      <c r="N555" s="28">
        <v>50</v>
      </c>
    </row>
    <row r="556" spans="1:14" x14ac:dyDescent="0.25">
      <c r="A556" s="29">
        <v>2021</v>
      </c>
      <c r="B556" s="29">
        <v>5</v>
      </c>
      <c r="C556">
        <v>62</v>
      </c>
      <c r="D556" s="1" t="s">
        <v>8</v>
      </c>
      <c r="E556" s="72">
        <v>9219138000584</v>
      </c>
      <c r="F556" s="1" t="s">
        <v>100</v>
      </c>
      <c r="G556" s="1" t="s">
        <v>95</v>
      </c>
      <c r="H556" s="1" t="s">
        <v>96</v>
      </c>
      <c r="I556" s="1" t="s">
        <v>78</v>
      </c>
      <c r="J556" s="1" t="s">
        <v>30</v>
      </c>
      <c r="K556" s="1" t="s">
        <v>203</v>
      </c>
      <c r="L556" s="1" t="s">
        <v>309</v>
      </c>
      <c r="M556" s="1" t="s">
        <v>196</v>
      </c>
      <c r="N556" s="28">
        <v>1</v>
      </c>
    </row>
    <row r="557" spans="1:14" x14ac:dyDescent="0.25">
      <c r="A557" s="29">
        <v>2021</v>
      </c>
      <c r="B557" s="29">
        <v>5</v>
      </c>
      <c r="C557">
        <v>62</v>
      </c>
      <c r="D557" s="1" t="s">
        <v>8</v>
      </c>
      <c r="E557" s="72">
        <v>9219138000584</v>
      </c>
      <c r="F557" s="1" t="s">
        <v>100</v>
      </c>
      <c r="G557" s="1" t="s">
        <v>95</v>
      </c>
      <c r="H557" s="1" t="s">
        <v>96</v>
      </c>
      <c r="I557" s="1" t="s">
        <v>78</v>
      </c>
      <c r="J557" s="1" t="s">
        <v>21</v>
      </c>
      <c r="K557" s="1" t="s">
        <v>214</v>
      </c>
      <c r="L557" s="1" t="s">
        <v>310</v>
      </c>
      <c r="M557" s="1" t="s">
        <v>191</v>
      </c>
      <c r="N557" s="28">
        <v>1</v>
      </c>
    </row>
    <row r="558" spans="1:14" x14ac:dyDescent="0.25">
      <c r="A558" s="29">
        <v>2021</v>
      </c>
      <c r="B558" s="29">
        <v>5</v>
      </c>
      <c r="C558">
        <v>62</v>
      </c>
      <c r="D558" s="1" t="s">
        <v>8</v>
      </c>
      <c r="E558" s="72">
        <v>9219138000584</v>
      </c>
      <c r="F558" s="1" t="s">
        <v>100</v>
      </c>
      <c r="G558" s="1" t="s">
        <v>95</v>
      </c>
      <c r="H558" s="1" t="s">
        <v>96</v>
      </c>
      <c r="I558" s="1" t="s">
        <v>78</v>
      </c>
      <c r="J558" s="1" t="s">
        <v>97</v>
      </c>
      <c r="K558" s="1" t="s">
        <v>242</v>
      </c>
      <c r="L558" s="1" t="s">
        <v>311</v>
      </c>
      <c r="M558" s="1" t="s">
        <v>198</v>
      </c>
      <c r="N558" s="28">
        <v>1</v>
      </c>
    </row>
    <row r="559" spans="1:14" x14ac:dyDescent="0.25">
      <c r="A559" s="29">
        <v>2021</v>
      </c>
      <c r="B559" s="29">
        <v>5</v>
      </c>
      <c r="C559">
        <v>62</v>
      </c>
      <c r="D559" s="1" t="s">
        <v>8</v>
      </c>
      <c r="E559" s="72">
        <v>92815000000168</v>
      </c>
      <c r="F559" s="1" t="s">
        <v>140</v>
      </c>
      <c r="G559" s="1" t="s">
        <v>137</v>
      </c>
      <c r="H559" s="1" t="s">
        <v>138</v>
      </c>
      <c r="I559" s="1" t="s">
        <v>78</v>
      </c>
      <c r="J559" s="1" t="s">
        <v>9</v>
      </c>
      <c r="K559" s="1" t="s">
        <v>189</v>
      </c>
      <c r="L559" s="1" t="s">
        <v>310</v>
      </c>
      <c r="M559" s="1" t="s">
        <v>191</v>
      </c>
      <c r="N559" s="28">
        <v>10</v>
      </c>
    </row>
    <row r="560" spans="1:14" x14ac:dyDescent="0.25">
      <c r="A560" s="29">
        <v>2021</v>
      </c>
      <c r="B560" s="29">
        <v>5</v>
      </c>
      <c r="C560">
        <v>62</v>
      </c>
      <c r="D560" s="1" t="s">
        <v>8</v>
      </c>
      <c r="E560" s="72">
        <v>92815000000168</v>
      </c>
      <c r="F560" s="1" t="s">
        <v>140</v>
      </c>
      <c r="G560" s="1" t="s">
        <v>137</v>
      </c>
      <c r="H560" s="1" t="s">
        <v>138</v>
      </c>
      <c r="I560" s="1" t="s">
        <v>78</v>
      </c>
      <c r="J560" s="1" t="s">
        <v>32</v>
      </c>
      <c r="K560" s="1" t="s">
        <v>215</v>
      </c>
      <c r="L560" s="1" t="s">
        <v>309</v>
      </c>
      <c r="M560" s="1" t="s">
        <v>196</v>
      </c>
      <c r="N560" s="28">
        <v>10</v>
      </c>
    </row>
    <row r="561" spans="1:14" x14ac:dyDescent="0.25">
      <c r="A561" s="29">
        <v>2021</v>
      </c>
      <c r="B561" s="29">
        <v>5</v>
      </c>
      <c r="C561">
        <v>62</v>
      </c>
      <c r="D561" s="1" t="s">
        <v>8</v>
      </c>
      <c r="E561" s="72">
        <v>92815000000168</v>
      </c>
      <c r="F561" s="1" t="s">
        <v>140</v>
      </c>
      <c r="G561" s="1" t="s">
        <v>137</v>
      </c>
      <c r="H561" s="1" t="s">
        <v>138</v>
      </c>
      <c r="I561" s="1" t="s">
        <v>78</v>
      </c>
      <c r="J561" s="1" t="s">
        <v>97</v>
      </c>
      <c r="K561" s="1" t="s">
        <v>242</v>
      </c>
      <c r="L561" s="1" t="s">
        <v>311</v>
      </c>
      <c r="M561" s="1" t="s">
        <v>198</v>
      </c>
      <c r="N561" s="28">
        <v>10</v>
      </c>
    </row>
    <row r="562" spans="1:14" x14ac:dyDescent="0.25">
      <c r="A562" s="29">
        <v>2021</v>
      </c>
      <c r="B562" s="29">
        <v>5</v>
      </c>
      <c r="C562">
        <v>62</v>
      </c>
      <c r="D562" s="1" t="s">
        <v>8</v>
      </c>
      <c r="E562" s="72">
        <v>57571275001760</v>
      </c>
      <c r="F562" s="1" t="s">
        <v>452</v>
      </c>
      <c r="G562" s="1" t="s">
        <v>120</v>
      </c>
      <c r="H562" s="1" t="s">
        <v>92</v>
      </c>
      <c r="I562" s="1" t="s">
        <v>78</v>
      </c>
      <c r="J562" s="1" t="s">
        <v>11</v>
      </c>
      <c r="K562" s="1" t="s">
        <v>192</v>
      </c>
      <c r="L562" s="1" t="s">
        <v>310</v>
      </c>
      <c r="M562" s="1" t="s">
        <v>191</v>
      </c>
      <c r="N562" s="28">
        <v>10</v>
      </c>
    </row>
    <row r="563" spans="1:14" x14ac:dyDescent="0.25">
      <c r="A563" s="29">
        <v>2021</v>
      </c>
      <c r="B563" s="29">
        <v>5</v>
      </c>
      <c r="C563">
        <v>62</v>
      </c>
      <c r="D563" s="1" t="s">
        <v>8</v>
      </c>
      <c r="E563" s="72">
        <v>57571275001760</v>
      </c>
      <c r="F563" s="1" t="s">
        <v>452</v>
      </c>
      <c r="G563" s="1" t="s">
        <v>120</v>
      </c>
      <c r="H563" s="1" t="s">
        <v>92</v>
      </c>
      <c r="I563" s="1" t="s">
        <v>78</v>
      </c>
      <c r="J563" s="1" t="s">
        <v>118</v>
      </c>
      <c r="K563" s="1" t="s">
        <v>244</v>
      </c>
      <c r="L563" s="1" t="s">
        <v>309</v>
      </c>
      <c r="M563" s="1" t="s">
        <v>196</v>
      </c>
      <c r="N563" s="28">
        <v>10</v>
      </c>
    </row>
    <row r="564" spans="1:14" x14ac:dyDescent="0.25">
      <c r="A564" s="29">
        <v>2021</v>
      </c>
      <c r="B564" s="29">
        <v>5</v>
      </c>
      <c r="C564">
        <v>62</v>
      </c>
      <c r="D564" s="1" t="s">
        <v>8</v>
      </c>
      <c r="E564" s="72">
        <v>60884855000316</v>
      </c>
      <c r="F564" s="1" t="s">
        <v>127</v>
      </c>
      <c r="G564" s="1" t="s">
        <v>91</v>
      </c>
      <c r="H564" s="1" t="s">
        <v>92</v>
      </c>
      <c r="I564" s="1" t="s">
        <v>78</v>
      </c>
      <c r="J564" s="1" t="s">
        <v>118</v>
      </c>
      <c r="K564" s="1" t="s">
        <v>244</v>
      </c>
      <c r="L564" s="1" t="s">
        <v>309</v>
      </c>
      <c r="M564" s="1" t="s">
        <v>196</v>
      </c>
      <c r="N564" s="28">
        <v>51</v>
      </c>
    </row>
    <row r="565" spans="1:14" x14ac:dyDescent="0.25">
      <c r="A565" s="29">
        <v>2021</v>
      </c>
      <c r="B565" s="29">
        <v>5</v>
      </c>
      <c r="C565">
        <v>62</v>
      </c>
      <c r="D565" s="1" t="s">
        <v>8</v>
      </c>
      <c r="E565" s="72">
        <v>60884855000316</v>
      </c>
      <c r="F565" s="1" t="s">
        <v>127</v>
      </c>
      <c r="G565" s="1" t="s">
        <v>91</v>
      </c>
      <c r="H565" s="1" t="s">
        <v>92</v>
      </c>
      <c r="I565" s="1" t="s">
        <v>78</v>
      </c>
      <c r="J565" s="1" t="s">
        <v>23</v>
      </c>
      <c r="K565" s="1" t="s">
        <v>254</v>
      </c>
      <c r="L565" s="1" t="s">
        <v>310</v>
      </c>
      <c r="M565" s="1" t="s">
        <v>191</v>
      </c>
      <c r="N565" s="28">
        <v>51</v>
      </c>
    </row>
    <row r="566" spans="1:14" x14ac:dyDescent="0.25">
      <c r="A566" s="29">
        <v>2021</v>
      </c>
      <c r="B566" s="29">
        <v>5</v>
      </c>
      <c r="C566">
        <v>62</v>
      </c>
      <c r="D566" s="1" t="s">
        <v>8</v>
      </c>
      <c r="E566" s="72">
        <v>60726502000711</v>
      </c>
      <c r="F566" s="1" t="s">
        <v>126</v>
      </c>
      <c r="G566" s="1" t="s">
        <v>91</v>
      </c>
      <c r="H566" s="1" t="s">
        <v>92</v>
      </c>
      <c r="I566" s="1" t="s">
        <v>78</v>
      </c>
      <c r="J566" s="1" t="s">
        <v>118</v>
      </c>
      <c r="K566" s="1" t="s">
        <v>244</v>
      </c>
      <c r="L566" s="1" t="s">
        <v>309</v>
      </c>
      <c r="M566" s="1" t="s">
        <v>196</v>
      </c>
      <c r="N566" s="28">
        <v>15</v>
      </c>
    </row>
    <row r="567" spans="1:14" x14ac:dyDescent="0.25">
      <c r="A567" s="29">
        <v>2021</v>
      </c>
      <c r="B567" s="29">
        <v>5</v>
      </c>
      <c r="C567">
        <v>62</v>
      </c>
      <c r="D567" s="1" t="s">
        <v>8</v>
      </c>
      <c r="E567" s="72">
        <v>60726502000711</v>
      </c>
      <c r="F567" s="1" t="s">
        <v>126</v>
      </c>
      <c r="G567" s="1" t="s">
        <v>91</v>
      </c>
      <c r="H567" s="1" t="s">
        <v>92</v>
      </c>
      <c r="I567" s="1" t="s">
        <v>78</v>
      </c>
      <c r="J567" s="1" t="s">
        <v>23</v>
      </c>
      <c r="K567" s="1" t="s">
        <v>254</v>
      </c>
      <c r="L567" s="1" t="s">
        <v>310</v>
      </c>
      <c r="M567" s="1" t="s">
        <v>191</v>
      </c>
      <c r="N567" s="28">
        <v>15</v>
      </c>
    </row>
    <row r="568" spans="1:14" x14ac:dyDescent="0.25">
      <c r="A568" s="29">
        <v>2021</v>
      </c>
      <c r="B568" s="29">
        <v>5</v>
      </c>
      <c r="C568">
        <v>62</v>
      </c>
      <c r="D568" s="1" t="s">
        <v>8</v>
      </c>
      <c r="E568" s="72">
        <v>60678604000113</v>
      </c>
      <c r="F568" s="1" t="s">
        <v>124</v>
      </c>
      <c r="G568" s="1" t="s">
        <v>91</v>
      </c>
      <c r="H568" s="1" t="s">
        <v>92</v>
      </c>
      <c r="I568" s="1" t="s">
        <v>78</v>
      </c>
      <c r="J568" s="1" t="s">
        <v>11</v>
      </c>
      <c r="K568" s="1" t="s">
        <v>192</v>
      </c>
      <c r="L568" s="1" t="s">
        <v>310</v>
      </c>
      <c r="M568" s="1" t="s">
        <v>191</v>
      </c>
      <c r="N568" s="28">
        <v>20</v>
      </c>
    </row>
    <row r="569" spans="1:14" x14ac:dyDescent="0.25">
      <c r="A569" s="29">
        <v>2021</v>
      </c>
      <c r="B569" s="29">
        <v>5</v>
      </c>
      <c r="C569">
        <v>62</v>
      </c>
      <c r="D569" s="1" t="s">
        <v>8</v>
      </c>
      <c r="E569" s="72">
        <v>60678604000113</v>
      </c>
      <c r="F569" s="1" t="s">
        <v>124</v>
      </c>
      <c r="G569" s="1" t="s">
        <v>91</v>
      </c>
      <c r="H569" s="1" t="s">
        <v>92</v>
      </c>
      <c r="I569" s="1" t="s">
        <v>78</v>
      </c>
      <c r="J569" s="1" t="s">
        <v>31</v>
      </c>
      <c r="K569" s="1" t="s">
        <v>206</v>
      </c>
      <c r="L569" s="1" t="s">
        <v>309</v>
      </c>
      <c r="M569" s="1" t="s">
        <v>196</v>
      </c>
      <c r="N569" s="28">
        <v>20</v>
      </c>
    </row>
    <row r="570" spans="1:14" x14ac:dyDescent="0.25">
      <c r="A570" s="29">
        <v>2021</v>
      </c>
      <c r="B570" s="29">
        <v>5</v>
      </c>
      <c r="C570">
        <v>62</v>
      </c>
      <c r="D570" s="1" t="s">
        <v>8</v>
      </c>
      <c r="E570" s="72">
        <v>60678604000113</v>
      </c>
      <c r="F570" s="1" t="s">
        <v>124</v>
      </c>
      <c r="G570" s="1" t="s">
        <v>91</v>
      </c>
      <c r="H570" s="1" t="s">
        <v>92</v>
      </c>
      <c r="I570" s="1" t="s">
        <v>78</v>
      </c>
      <c r="J570" s="1" t="s">
        <v>93</v>
      </c>
      <c r="K570" s="1" t="s">
        <v>241</v>
      </c>
      <c r="L570" s="1" t="s">
        <v>311</v>
      </c>
      <c r="M570" s="1" t="s">
        <v>198</v>
      </c>
      <c r="N570" s="28">
        <v>20</v>
      </c>
    </row>
    <row r="571" spans="1:14" x14ac:dyDescent="0.25">
      <c r="A571" s="29">
        <v>2021</v>
      </c>
      <c r="B571" s="29">
        <v>5</v>
      </c>
      <c r="C571">
        <v>62</v>
      </c>
      <c r="D571" s="1" t="s">
        <v>8</v>
      </c>
      <c r="E571" s="72">
        <v>61213674000240</v>
      </c>
      <c r="F571" s="1" t="s">
        <v>133</v>
      </c>
      <c r="G571" s="1" t="s">
        <v>91</v>
      </c>
      <c r="H571" s="1" t="s">
        <v>92</v>
      </c>
      <c r="I571" s="1" t="s">
        <v>78</v>
      </c>
      <c r="J571" s="1" t="s">
        <v>11</v>
      </c>
      <c r="K571" s="1" t="s">
        <v>192</v>
      </c>
      <c r="L571" s="1" t="s">
        <v>310</v>
      </c>
      <c r="M571" s="1" t="s">
        <v>191</v>
      </c>
      <c r="N571" s="28">
        <v>4</v>
      </c>
    </row>
    <row r="572" spans="1:14" x14ac:dyDescent="0.25">
      <c r="A572" s="29">
        <v>2021</v>
      </c>
      <c r="B572" s="29">
        <v>5</v>
      </c>
      <c r="C572">
        <v>62</v>
      </c>
      <c r="D572" s="1" t="s">
        <v>8</v>
      </c>
      <c r="E572" s="72">
        <v>61213674000240</v>
      </c>
      <c r="F572" s="1" t="s">
        <v>133</v>
      </c>
      <c r="G572" s="1" t="s">
        <v>91</v>
      </c>
      <c r="H572" s="1" t="s">
        <v>92</v>
      </c>
      <c r="I572" s="1" t="s">
        <v>78</v>
      </c>
      <c r="J572" s="1" t="s">
        <v>118</v>
      </c>
      <c r="K572" s="1" t="s">
        <v>244</v>
      </c>
      <c r="L572" s="1" t="s">
        <v>309</v>
      </c>
      <c r="M572" s="1" t="s">
        <v>196</v>
      </c>
      <c r="N572" s="28">
        <v>4</v>
      </c>
    </row>
    <row r="573" spans="1:14" x14ac:dyDescent="0.25">
      <c r="A573" s="29">
        <v>2021</v>
      </c>
      <c r="B573" s="29">
        <v>5</v>
      </c>
      <c r="C573">
        <v>62</v>
      </c>
      <c r="D573" s="1" t="s">
        <v>8</v>
      </c>
      <c r="E573" s="72">
        <v>60922168000771</v>
      </c>
      <c r="F573" s="1" t="s">
        <v>540</v>
      </c>
      <c r="G573" s="1" t="s">
        <v>91</v>
      </c>
      <c r="H573" s="1" t="s">
        <v>92</v>
      </c>
      <c r="I573" s="1" t="s">
        <v>78</v>
      </c>
      <c r="J573" s="1" t="s">
        <v>118</v>
      </c>
      <c r="K573" s="1" t="s">
        <v>244</v>
      </c>
      <c r="L573" s="1" t="s">
        <v>309</v>
      </c>
      <c r="M573" s="1" t="s">
        <v>196</v>
      </c>
      <c r="N573" s="28">
        <v>2</v>
      </c>
    </row>
    <row r="574" spans="1:14" x14ac:dyDescent="0.25">
      <c r="A574" s="29">
        <v>2021</v>
      </c>
      <c r="B574" s="29">
        <v>5</v>
      </c>
      <c r="C574">
        <v>62</v>
      </c>
      <c r="D574" s="1" t="s">
        <v>8</v>
      </c>
      <c r="E574" s="72">
        <v>60922168000771</v>
      </c>
      <c r="F574" s="1" t="s">
        <v>540</v>
      </c>
      <c r="G574" s="1" t="s">
        <v>91</v>
      </c>
      <c r="H574" s="1" t="s">
        <v>92</v>
      </c>
      <c r="I574" s="1" t="s">
        <v>78</v>
      </c>
      <c r="J574" s="1" t="s">
        <v>23</v>
      </c>
      <c r="K574" s="1" t="s">
        <v>254</v>
      </c>
      <c r="L574" s="1" t="s">
        <v>310</v>
      </c>
      <c r="M574" s="1" t="s">
        <v>191</v>
      </c>
      <c r="N574" s="28">
        <v>2</v>
      </c>
    </row>
    <row r="575" spans="1:14" x14ac:dyDescent="0.25">
      <c r="A575" s="29">
        <v>2021</v>
      </c>
      <c r="B575" s="29">
        <v>5</v>
      </c>
      <c r="C575">
        <v>62</v>
      </c>
      <c r="D575" s="1" t="s">
        <v>8</v>
      </c>
      <c r="E575" s="72">
        <v>60975737001204</v>
      </c>
      <c r="F575" s="1" t="s">
        <v>132</v>
      </c>
      <c r="G575" s="1" t="s">
        <v>91</v>
      </c>
      <c r="H575" s="1" t="s">
        <v>92</v>
      </c>
      <c r="I575" s="1" t="s">
        <v>78</v>
      </c>
      <c r="J575" s="1" t="s">
        <v>29</v>
      </c>
      <c r="K575" s="1" t="s">
        <v>197</v>
      </c>
      <c r="L575" s="1" t="s">
        <v>311</v>
      </c>
      <c r="M575" s="1" t="s">
        <v>198</v>
      </c>
      <c r="N575" s="28">
        <v>6</v>
      </c>
    </row>
    <row r="576" spans="1:14" x14ac:dyDescent="0.25">
      <c r="A576" s="29">
        <v>2021</v>
      </c>
      <c r="B576" s="29">
        <v>5</v>
      </c>
      <c r="C576">
        <v>62</v>
      </c>
      <c r="D576" s="1" t="s">
        <v>8</v>
      </c>
      <c r="E576" s="72">
        <v>60975737001204</v>
      </c>
      <c r="F576" s="1" t="s">
        <v>132</v>
      </c>
      <c r="G576" s="1" t="s">
        <v>91</v>
      </c>
      <c r="H576" s="1" t="s">
        <v>92</v>
      </c>
      <c r="I576" s="1" t="s">
        <v>78</v>
      </c>
      <c r="J576" s="1" t="s">
        <v>31</v>
      </c>
      <c r="K576" s="1" t="s">
        <v>206</v>
      </c>
      <c r="L576" s="1" t="s">
        <v>309</v>
      </c>
      <c r="M576" s="1" t="s">
        <v>196</v>
      </c>
      <c r="N576" s="28">
        <v>6</v>
      </c>
    </row>
    <row r="577" spans="1:14" x14ac:dyDescent="0.25">
      <c r="A577" s="29">
        <v>2021</v>
      </c>
      <c r="B577" s="29">
        <v>5</v>
      </c>
      <c r="C577">
        <v>62</v>
      </c>
      <c r="D577" s="1" t="s">
        <v>8</v>
      </c>
      <c r="E577" s="72">
        <v>60975737001204</v>
      </c>
      <c r="F577" s="1" t="s">
        <v>132</v>
      </c>
      <c r="G577" s="1" t="s">
        <v>91</v>
      </c>
      <c r="H577" s="1" t="s">
        <v>92</v>
      </c>
      <c r="I577" s="1" t="s">
        <v>78</v>
      </c>
      <c r="J577" s="1" t="s">
        <v>247</v>
      </c>
      <c r="K577" s="1" t="s">
        <v>248</v>
      </c>
      <c r="L577" s="1" t="s">
        <v>310</v>
      </c>
      <c r="M577" s="1" t="s">
        <v>191</v>
      </c>
      <c r="N577" s="28">
        <v>6</v>
      </c>
    </row>
    <row r="578" spans="1:14" x14ac:dyDescent="0.25">
      <c r="A578" s="29">
        <v>2021</v>
      </c>
      <c r="B578" s="29">
        <v>5</v>
      </c>
      <c r="C578">
        <v>62</v>
      </c>
      <c r="D578" s="1" t="s">
        <v>8</v>
      </c>
      <c r="E578" s="72">
        <v>6047087000210</v>
      </c>
      <c r="F578" s="1" t="s">
        <v>430</v>
      </c>
      <c r="G578" s="1" t="s">
        <v>91</v>
      </c>
      <c r="H578" s="1" t="s">
        <v>92</v>
      </c>
      <c r="I578" s="1" t="s">
        <v>78</v>
      </c>
      <c r="J578" s="1" t="s">
        <v>11</v>
      </c>
      <c r="K578" s="1" t="s">
        <v>192</v>
      </c>
      <c r="L578" s="1" t="s">
        <v>310</v>
      </c>
      <c r="M578" s="1" t="s">
        <v>191</v>
      </c>
      <c r="N578" s="28">
        <v>20</v>
      </c>
    </row>
    <row r="579" spans="1:14" x14ac:dyDescent="0.25">
      <c r="A579" s="29">
        <v>2021</v>
      </c>
      <c r="B579" s="29">
        <v>5</v>
      </c>
      <c r="C579">
        <v>62</v>
      </c>
      <c r="D579" s="1" t="s">
        <v>8</v>
      </c>
      <c r="E579" s="72">
        <v>6047087000210</v>
      </c>
      <c r="F579" s="1" t="s">
        <v>430</v>
      </c>
      <c r="G579" s="1" t="s">
        <v>91</v>
      </c>
      <c r="H579" s="1" t="s">
        <v>92</v>
      </c>
      <c r="I579" s="1" t="s">
        <v>78</v>
      </c>
      <c r="J579" s="1" t="s">
        <v>31</v>
      </c>
      <c r="K579" s="1" t="s">
        <v>206</v>
      </c>
      <c r="L579" s="1" t="s">
        <v>309</v>
      </c>
      <c r="M579" s="1" t="s">
        <v>196</v>
      </c>
      <c r="N579" s="28">
        <v>20</v>
      </c>
    </row>
    <row r="580" spans="1:14" x14ac:dyDescent="0.25">
      <c r="A580" s="29">
        <v>2021</v>
      </c>
      <c r="B580" s="29">
        <v>5</v>
      </c>
      <c r="C580">
        <v>62</v>
      </c>
      <c r="D580" s="1" t="s">
        <v>8</v>
      </c>
      <c r="E580" s="72">
        <v>6047087000210</v>
      </c>
      <c r="F580" s="1" t="s">
        <v>430</v>
      </c>
      <c r="G580" s="1" t="s">
        <v>91</v>
      </c>
      <c r="H580" s="1" t="s">
        <v>92</v>
      </c>
      <c r="I580" s="1" t="s">
        <v>78</v>
      </c>
      <c r="J580" s="1" t="s">
        <v>93</v>
      </c>
      <c r="K580" s="1" t="s">
        <v>241</v>
      </c>
      <c r="L580" s="1" t="s">
        <v>311</v>
      </c>
      <c r="M580" s="1" t="s">
        <v>198</v>
      </c>
      <c r="N580" s="28">
        <v>20</v>
      </c>
    </row>
    <row r="581" spans="1:14" x14ac:dyDescent="0.25">
      <c r="A581" s="29">
        <v>2021</v>
      </c>
      <c r="B581" s="29">
        <v>5</v>
      </c>
      <c r="C581">
        <v>62</v>
      </c>
      <c r="D581" s="1" t="s">
        <v>8</v>
      </c>
      <c r="E581" s="72">
        <v>28290788000137</v>
      </c>
      <c r="F581" s="1" t="s">
        <v>413</v>
      </c>
      <c r="G581" s="1" t="s">
        <v>91</v>
      </c>
      <c r="H581" s="1" t="s">
        <v>92</v>
      </c>
      <c r="I581" s="1" t="s">
        <v>78</v>
      </c>
      <c r="J581" s="1" t="s">
        <v>11</v>
      </c>
      <c r="K581" s="1" t="s">
        <v>192</v>
      </c>
      <c r="L581" s="1" t="s">
        <v>310</v>
      </c>
      <c r="M581" s="1" t="s">
        <v>191</v>
      </c>
      <c r="N581" s="28">
        <v>30</v>
      </c>
    </row>
    <row r="582" spans="1:14" x14ac:dyDescent="0.25">
      <c r="A582" s="29">
        <v>2021</v>
      </c>
      <c r="B582" s="29">
        <v>5</v>
      </c>
      <c r="C582">
        <v>62</v>
      </c>
      <c r="D582" s="1" t="s">
        <v>8</v>
      </c>
      <c r="E582" s="72">
        <v>28290788000137</v>
      </c>
      <c r="F582" s="1" t="s">
        <v>413</v>
      </c>
      <c r="G582" s="1" t="s">
        <v>91</v>
      </c>
      <c r="H582" s="1" t="s">
        <v>92</v>
      </c>
      <c r="I582" s="1" t="s">
        <v>78</v>
      </c>
      <c r="J582" s="1" t="s">
        <v>31</v>
      </c>
      <c r="K582" s="1" t="s">
        <v>206</v>
      </c>
      <c r="L582" s="1" t="s">
        <v>309</v>
      </c>
      <c r="M582" s="1" t="s">
        <v>196</v>
      </c>
      <c r="N582" s="28">
        <v>30</v>
      </c>
    </row>
    <row r="583" spans="1:14" x14ac:dyDescent="0.25">
      <c r="A583" s="29">
        <v>2021</v>
      </c>
      <c r="B583" s="29">
        <v>5</v>
      </c>
      <c r="C583">
        <v>62</v>
      </c>
      <c r="D583" s="1" t="s">
        <v>8</v>
      </c>
      <c r="E583" s="72">
        <v>28290788000137</v>
      </c>
      <c r="F583" s="1" t="s">
        <v>413</v>
      </c>
      <c r="G583" s="1" t="s">
        <v>91</v>
      </c>
      <c r="H583" s="1" t="s">
        <v>92</v>
      </c>
      <c r="I583" s="1" t="s">
        <v>78</v>
      </c>
      <c r="J583" s="1" t="s">
        <v>93</v>
      </c>
      <c r="K583" s="1" t="s">
        <v>241</v>
      </c>
      <c r="L583" s="1" t="s">
        <v>311</v>
      </c>
      <c r="M583" s="1" t="s">
        <v>198</v>
      </c>
      <c r="N583" s="28">
        <v>30</v>
      </c>
    </row>
    <row r="584" spans="1:14" x14ac:dyDescent="0.25">
      <c r="A584" s="29">
        <v>2021</v>
      </c>
      <c r="B584" s="29">
        <v>5</v>
      </c>
      <c r="C584">
        <v>62</v>
      </c>
      <c r="D584" s="1" t="s">
        <v>8</v>
      </c>
      <c r="E584" s="72">
        <v>44649812028490</v>
      </c>
      <c r="F584" s="1" t="s">
        <v>506</v>
      </c>
      <c r="G584" s="1" t="s">
        <v>91</v>
      </c>
      <c r="H584" s="1" t="s">
        <v>92</v>
      </c>
      <c r="I584" s="1" t="s">
        <v>78</v>
      </c>
      <c r="J584" s="1" t="s">
        <v>118</v>
      </c>
      <c r="K584" s="1" t="s">
        <v>244</v>
      </c>
      <c r="L584" s="1" t="s">
        <v>309</v>
      </c>
      <c r="M584" s="1" t="s">
        <v>196</v>
      </c>
      <c r="N584" s="28">
        <v>1</v>
      </c>
    </row>
    <row r="585" spans="1:14" x14ac:dyDescent="0.25">
      <c r="A585" s="29">
        <v>2021</v>
      </c>
      <c r="B585" s="29">
        <v>5</v>
      </c>
      <c r="C585">
        <v>62</v>
      </c>
      <c r="D585" s="1" t="s">
        <v>8</v>
      </c>
      <c r="E585" s="72">
        <v>44649812028490</v>
      </c>
      <c r="F585" s="1" t="s">
        <v>506</v>
      </c>
      <c r="G585" s="1" t="s">
        <v>91</v>
      </c>
      <c r="H585" s="1" t="s">
        <v>92</v>
      </c>
      <c r="I585" s="1" t="s">
        <v>78</v>
      </c>
      <c r="J585" s="1" t="s">
        <v>23</v>
      </c>
      <c r="K585" s="1" t="s">
        <v>254</v>
      </c>
      <c r="L585" s="1" t="s">
        <v>310</v>
      </c>
      <c r="M585" s="1" t="s">
        <v>191</v>
      </c>
      <c r="N585" s="28">
        <v>1</v>
      </c>
    </row>
    <row r="586" spans="1:14" x14ac:dyDescent="0.25">
      <c r="A586" s="29">
        <v>2021</v>
      </c>
      <c r="B586" s="29">
        <v>5</v>
      </c>
      <c r="C586">
        <v>62</v>
      </c>
      <c r="D586" s="1" t="s">
        <v>8</v>
      </c>
      <c r="E586" s="72">
        <v>60961422000155</v>
      </c>
      <c r="F586" s="1" t="s">
        <v>131</v>
      </c>
      <c r="G586" s="1" t="s">
        <v>91</v>
      </c>
      <c r="H586" s="1" t="s">
        <v>92</v>
      </c>
      <c r="I586" s="1" t="s">
        <v>78</v>
      </c>
      <c r="J586" s="1" t="s">
        <v>11</v>
      </c>
      <c r="K586" s="1" t="s">
        <v>192</v>
      </c>
      <c r="L586" s="1" t="s">
        <v>310</v>
      </c>
      <c r="M586" s="1" t="s">
        <v>191</v>
      </c>
      <c r="N586" s="28">
        <v>2</v>
      </c>
    </row>
    <row r="587" spans="1:14" x14ac:dyDescent="0.25">
      <c r="A587" s="29">
        <v>2021</v>
      </c>
      <c r="B587" s="29">
        <v>5</v>
      </c>
      <c r="C587">
        <v>62</v>
      </c>
      <c r="D587" s="1" t="s">
        <v>8</v>
      </c>
      <c r="E587" s="72">
        <v>60961422000155</v>
      </c>
      <c r="F587" s="1" t="s">
        <v>131</v>
      </c>
      <c r="G587" s="1" t="s">
        <v>91</v>
      </c>
      <c r="H587" s="1" t="s">
        <v>92</v>
      </c>
      <c r="I587" s="1" t="s">
        <v>78</v>
      </c>
      <c r="J587" s="1" t="s">
        <v>31</v>
      </c>
      <c r="K587" s="1" t="s">
        <v>206</v>
      </c>
      <c r="L587" s="1" t="s">
        <v>309</v>
      </c>
      <c r="M587" s="1" t="s">
        <v>196</v>
      </c>
      <c r="N587" s="28">
        <v>2</v>
      </c>
    </row>
    <row r="588" spans="1:14" x14ac:dyDescent="0.25">
      <c r="A588" s="29">
        <v>2021</v>
      </c>
      <c r="B588" s="29">
        <v>5</v>
      </c>
      <c r="C588">
        <v>62</v>
      </c>
      <c r="D588" s="1" t="s">
        <v>8</v>
      </c>
      <c r="E588" s="72">
        <v>60961422000155</v>
      </c>
      <c r="F588" s="1" t="s">
        <v>131</v>
      </c>
      <c r="G588" s="1" t="s">
        <v>91</v>
      </c>
      <c r="H588" s="1" t="s">
        <v>92</v>
      </c>
      <c r="I588" s="1" t="s">
        <v>78</v>
      </c>
      <c r="J588" s="1" t="s">
        <v>93</v>
      </c>
      <c r="K588" s="1" t="s">
        <v>241</v>
      </c>
      <c r="L588" s="1" t="s">
        <v>311</v>
      </c>
      <c r="M588" s="1" t="s">
        <v>198</v>
      </c>
      <c r="N588" s="28">
        <v>2</v>
      </c>
    </row>
    <row r="589" spans="1:14" x14ac:dyDescent="0.25">
      <c r="A589" s="29">
        <v>2021</v>
      </c>
      <c r="B589" s="29">
        <v>5</v>
      </c>
      <c r="C589">
        <v>62</v>
      </c>
      <c r="D589" s="1" t="s">
        <v>8</v>
      </c>
      <c r="E589" s="72">
        <v>61590410000124</v>
      </c>
      <c r="F589" s="1" t="s">
        <v>134</v>
      </c>
      <c r="G589" s="1" t="s">
        <v>91</v>
      </c>
      <c r="H589" s="1" t="s">
        <v>92</v>
      </c>
      <c r="I589" s="1" t="s">
        <v>78</v>
      </c>
      <c r="J589" s="1" t="s">
        <v>29</v>
      </c>
      <c r="K589" s="1" t="s">
        <v>197</v>
      </c>
      <c r="L589" s="1" t="s">
        <v>311</v>
      </c>
      <c r="M589" s="1" t="s">
        <v>198</v>
      </c>
      <c r="N589" s="28">
        <v>20</v>
      </c>
    </row>
    <row r="590" spans="1:14" x14ac:dyDescent="0.25">
      <c r="A590" s="29">
        <v>2021</v>
      </c>
      <c r="B590" s="29">
        <v>5</v>
      </c>
      <c r="C590">
        <v>62</v>
      </c>
      <c r="D590" s="1" t="s">
        <v>8</v>
      </c>
      <c r="E590" s="72">
        <v>61590410000124</v>
      </c>
      <c r="F590" s="1" t="s">
        <v>134</v>
      </c>
      <c r="G590" s="1" t="s">
        <v>91</v>
      </c>
      <c r="H590" s="1" t="s">
        <v>92</v>
      </c>
      <c r="I590" s="1" t="s">
        <v>78</v>
      </c>
      <c r="J590" s="1" t="s">
        <v>118</v>
      </c>
      <c r="K590" s="1" t="s">
        <v>244</v>
      </c>
      <c r="L590" s="1" t="s">
        <v>309</v>
      </c>
      <c r="M590" s="1" t="s">
        <v>196</v>
      </c>
      <c r="N590" s="28">
        <v>20</v>
      </c>
    </row>
    <row r="591" spans="1:14" x14ac:dyDescent="0.25">
      <c r="A591" s="29">
        <v>2021</v>
      </c>
      <c r="B591" s="29">
        <v>5</v>
      </c>
      <c r="C591">
        <v>62</v>
      </c>
      <c r="D591" s="1" t="s">
        <v>8</v>
      </c>
      <c r="E591" s="72">
        <v>61590410000124</v>
      </c>
      <c r="F591" s="1" t="s">
        <v>134</v>
      </c>
      <c r="G591" s="1" t="s">
        <v>91</v>
      </c>
      <c r="H591" s="1" t="s">
        <v>92</v>
      </c>
      <c r="I591" s="1" t="s">
        <v>78</v>
      </c>
      <c r="J591" s="1" t="s">
        <v>247</v>
      </c>
      <c r="K591" s="1" t="s">
        <v>248</v>
      </c>
      <c r="L591" s="1" t="s">
        <v>310</v>
      </c>
      <c r="M591" s="1" t="s">
        <v>191</v>
      </c>
      <c r="N591" s="28">
        <v>20</v>
      </c>
    </row>
    <row r="596" spans="6:6" x14ac:dyDescent="0.25">
      <c r="F596" s="73" t="s">
        <v>333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214"/>
  <sheetViews>
    <sheetView showGridLines="0" zoomScaleNormal="10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4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174</v>
      </c>
    </row>
    <row r="4" spans="1:14" x14ac:dyDescent="0.25">
      <c r="J4" s="4" t="s">
        <v>357</v>
      </c>
      <c r="K4" s="5"/>
      <c r="N4" s="40">
        <f>SUBTOTAL(9,MOVIMENTO_IV_DEMANDA[EQ])</f>
        <v>3900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68</v>
      </c>
      <c r="F5" s="4" t="s">
        <v>69</v>
      </c>
      <c r="G5" s="4" t="s">
        <v>70</v>
      </c>
      <c r="H5" s="4" t="s">
        <v>71</v>
      </c>
      <c r="I5" s="4" t="s">
        <v>72</v>
      </c>
      <c r="J5" s="4" t="s">
        <v>73</v>
      </c>
      <c r="K5" s="4" t="s">
        <v>74</v>
      </c>
      <c r="L5" s="4" t="s">
        <v>75</v>
      </c>
      <c r="M5" s="4" t="s">
        <v>5</v>
      </c>
      <c r="N5" s="5" t="s">
        <v>7</v>
      </c>
    </row>
    <row r="6" spans="1:14" x14ac:dyDescent="0.25">
      <c r="A6" s="5">
        <v>2021</v>
      </c>
      <c r="B6" s="5">
        <v>4</v>
      </c>
      <c r="C6" s="4">
        <v>64</v>
      </c>
      <c r="D6" s="6" t="s">
        <v>26</v>
      </c>
      <c r="E6" s="4">
        <v>44782779000110</v>
      </c>
      <c r="F6" s="6" t="s">
        <v>400</v>
      </c>
      <c r="G6" s="6" t="s">
        <v>401</v>
      </c>
      <c r="H6" s="6" t="s">
        <v>92</v>
      </c>
      <c r="I6" s="6" t="s">
        <v>78</v>
      </c>
      <c r="J6" s="6" t="s">
        <v>28</v>
      </c>
      <c r="K6" s="6" t="s">
        <v>13</v>
      </c>
      <c r="L6" s="6" t="s">
        <v>93</v>
      </c>
      <c r="M6" s="6" t="s">
        <v>12</v>
      </c>
      <c r="N6" s="32">
        <v>4</v>
      </c>
    </row>
    <row r="7" spans="1:14" x14ac:dyDescent="0.25">
      <c r="A7" s="5">
        <v>2021</v>
      </c>
      <c r="B7" s="5">
        <v>4</v>
      </c>
      <c r="C7" s="4">
        <v>64</v>
      </c>
      <c r="D7" s="6" t="s">
        <v>26</v>
      </c>
      <c r="E7" s="4">
        <v>46020301000269</v>
      </c>
      <c r="F7" s="6" t="s">
        <v>397</v>
      </c>
      <c r="G7" s="6" t="s">
        <v>148</v>
      </c>
      <c r="H7" s="6" t="s">
        <v>92</v>
      </c>
      <c r="I7" s="6" t="s">
        <v>78</v>
      </c>
      <c r="J7" s="6" t="s">
        <v>28</v>
      </c>
      <c r="K7" s="6" t="s">
        <v>13</v>
      </c>
      <c r="L7" s="6" t="s">
        <v>93</v>
      </c>
      <c r="M7" s="6" t="s">
        <v>12</v>
      </c>
      <c r="N7" s="32">
        <v>3</v>
      </c>
    </row>
    <row r="8" spans="1:14" x14ac:dyDescent="0.25">
      <c r="A8" s="5">
        <v>2021</v>
      </c>
      <c r="B8" s="5">
        <v>4</v>
      </c>
      <c r="C8" s="4">
        <v>64</v>
      </c>
      <c r="D8" s="6" t="s">
        <v>26</v>
      </c>
      <c r="E8" s="4">
        <v>44593523000245</v>
      </c>
      <c r="F8" s="6" t="s">
        <v>419</v>
      </c>
      <c r="G8" s="6" t="s">
        <v>148</v>
      </c>
      <c r="H8" s="6" t="s">
        <v>92</v>
      </c>
      <c r="I8" s="6" t="s">
        <v>78</v>
      </c>
      <c r="J8" s="6" t="s">
        <v>28</v>
      </c>
      <c r="K8" s="6" t="s">
        <v>13</v>
      </c>
      <c r="L8" s="6" t="s">
        <v>93</v>
      </c>
      <c r="M8" s="6" t="s">
        <v>12</v>
      </c>
      <c r="N8" s="32">
        <v>1</v>
      </c>
    </row>
    <row r="9" spans="1:14" x14ac:dyDescent="0.25">
      <c r="A9" s="5">
        <v>2021</v>
      </c>
      <c r="B9" s="5">
        <v>4</v>
      </c>
      <c r="C9" s="4">
        <v>64</v>
      </c>
      <c r="D9" s="6" t="s">
        <v>26</v>
      </c>
      <c r="E9" s="4">
        <v>56727134001216</v>
      </c>
      <c r="F9" s="6" t="s">
        <v>493</v>
      </c>
      <c r="G9" s="6" t="s">
        <v>494</v>
      </c>
      <c r="H9" s="6" t="s">
        <v>92</v>
      </c>
      <c r="I9" s="6" t="s">
        <v>78</v>
      </c>
      <c r="J9" s="6" t="s">
        <v>28</v>
      </c>
      <c r="K9" s="6" t="s">
        <v>13</v>
      </c>
      <c r="L9" s="6" t="s">
        <v>93</v>
      </c>
      <c r="M9" s="6" t="s">
        <v>12</v>
      </c>
      <c r="N9" s="32">
        <v>2</v>
      </c>
    </row>
    <row r="10" spans="1:14" x14ac:dyDescent="0.25">
      <c r="A10" s="5">
        <v>2021</v>
      </c>
      <c r="B10" s="5">
        <v>4</v>
      </c>
      <c r="C10" s="4">
        <v>64</v>
      </c>
      <c r="D10" s="6" t="s">
        <v>26</v>
      </c>
      <c r="E10" s="4">
        <v>60003761000129</v>
      </c>
      <c r="F10" s="6" t="s">
        <v>121</v>
      </c>
      <c r="G10" s="6" t="s">
        <v>122</v>
      </c>
      <c r="H10" s="6" t="s">
        <v>92</v>
      </c>
      <c r="I10" s="6" t="s">
        <v>78</v>
      </c>
      <c r="J10" s="6" t="s">
        <v>28</v>
      </c>
      <c r="K10" s="6" t="s">
        <v>13</v>
      </c>
      <c r="L10" s="6" t="s">
        <v>93</v>
      </c>
      <c r="M10" s="6" t="s">
        <v>12</v>
      </c>
      <c r="N10" s="32">
        <v>18</v>
      </c>
    </row>
    <row r="11" spans="1:14" x14ac:dyDescent="0.25">
      <c r="A11" s="5">
        <v>2021</v>
      </c>
      <c r="B11" s="5">
        <v>4</v>
      </c>
      <c r="C11" s="4">
        <v>64</v>
      </c>
      <c r="D11" s="6" t="s">
        <v>26</v>
      </c>
      <c r="E11" s="4">
        <v>19803199000114</v>
      </c>
      <c r="F11" s="6" t="s">
        <v>146</v>
      </c>
      <c r="G11" s="6" t="s">
        <v>91</v>
      </c>
      <c r="H11" s="6" t="s">
        <v>92</v>
      </c>
      <c r="I11" s="6" t="s">
        <v>78</v>
      </c>
      <c r="J11" s="6" t="s">
        <v>28</v>
      </c>
      <c r="K11" s="6" t="s">
        <v>13</v>
      </c>
      <c r="L11" s="6" t="s">
        <v>93</v>
      </c>
      <c r="M11" s="6" t="s">
        <v>12</v>
      </c>
      <c r="N11" s="32">
        <v>4</v>
      </c>
    </row>
    <row r="12" spans="1:14" x14ac:dyDescent="0.25">
      <c r="A12" s="5">
        <v>2021</v>
      </c>
      <c r="B12" s="5">
        <v>4</v>
      </c>
      <c r="C12" s="4">
        <v>64</v>
      </c>
      <c r="D12" s="6" t="s">
        <v>26</v>
      </c>
      <c r="E12" s="4">
        <v>71491732000170</v>
      </c>
      <c r="F12" s="6" t="s">
        <v>420</v>
      </c>
      <c r="G12" s="6" t="s">
        <v>421</v>
      </c>
      <c r="H12" s="6" t="s">
        <v>92</v>
      </c>
      <c r="I12" s="6" t="s">
        <v>78</v>
      </c>
      <c r="J12" s="6" t="s">
        <v>28</v>
      </c>
      <c r="K12" s="6" t="s">
        <v>23</v>
      </c>
      <c r="L12" s="6" t="s">
        <v>93</v>
      </c>
      <c r="M12" s="6" t="s">
        <v>12</v>
      </c>
      <c r="N12" s="32">
        <v>2</v>
      </c>
    </row>
    <row r="13" spans="1:14" x14ac:dyDescent="0.25">
      <c r="A13" s="5">
        <v>2021</v>
      </c>
      <c r="B13" s="5">
        <v>4</v>
      </c>
      <c r="C13" s="4">
        <v>62</v>
      </c>
      <c r="D13" s="6" t="s">
        <v>8</v>
      </c>
      <c r="E13" s="4">
        <v>44456036000311</v>
      </c>
      <c r="F13" s="6" t="s">
        <v>422</v>
      </c>
      <c r="G13" s="6" t="s">
        <v>423</v>
      </c>
      <c r="H13" s="6" t="s">
        <v>92</v>
      </c>
      <c r="I13" s="6" t="s">
        <v>78</v>
      </c>
      <c r="J13" s="6" t="s">
        <v>28</v>
      </c>
      <c r="K13" s="6" t="s">
        <v>13</v>
      </c>
      <c r="L13" s="6" t="s">
        <v>93</v>
      </c>
      <c r="M13" s="6" t="s">
        <v>12</v>
      </c>
      <c r="N13" s="32">
        <v>5</v>
      </c>
    </row>
    <row r="14" spans="1:14" x14ac:dyDescent="0.25">
      <c r="A14" s="5">
        <v>2021</v>
      </c>
      <c r="B14" s="5">
        <v>4</v>
      </c>
      <c r="C14" s="4">
        <v>62</v>
      </c>
      <c r="D14" s="6" t="s">
        <v>8</v>
      </c>
      <c r="E14" s="4">
        <v>60003761000129</v>
      </c>
      <c r="F14" s="6" t="s">
        <v>121</v>
      </c>
      <c r="G14" s="6" t="s">
        <v>122</v>
      </c>
      <c r="H14" s="6" t="s">
        <v>92</v>
      </c>
      <c r="I14" s="6" t="s">
        <v>78</v>
      </c>
      <c r="J14" s="6" t="s">
        <v>28</v>
      </c>
      <c r="K14" s="6" t="s">
        <v>13</v>
      </c>
      <c r="L14" s="6" t="s">
        <v>93</v>
      </c>
      <c r="M14" s="6" t="s">
        <v>12</v>
      </c>
      <c r="N14" s="32">
        <v>22</v>
      </c>
    </row>
    <row r="15" spans="1:14" x14ac:dyDescent="0.25">
      <c r="A15" s="5">
        <v>2021</v>
      </c>
      <c r="B15" s="5">
        <v>4</v>
      </c>
      <c r="C15" s="4">
        <v>64</v>
      </c>
      <c r="D15" s="6" t="s">
        <v>26</v>
      </c>
      <c r="E15" s="4">
        <v>51722957000506</v>
      </c>
      <c r="F15" s="6" t="s">
        <v>429</v>
      </c>
      <c r="G15" s="6" t="s">
        <v>91</v>
      </c>
      <c r="H15" s="6" t="s">
        <v>92</v>
      </c>
      <c r="I15" s="6" t="s">
        <v>78</v>
      </c>
      <c r="J15" s="6" t="s">
        <v>31</v>
      </c>
      <c r="K15" s="6" t="s">
        <v>23</v>
      </c>
      <c r="L15" s="6" t="s">
        <v>93</v>
      </c>
      <c r="M15" s="6" t="s">
        <v>12</v>
      </c>
      <c r="N15" s="32">
        <v>3</v>
      </c>
    </row>
    <row r="16" spans="1:14" x14ac:dyDescent="0.25">
      <c r="A16" s="5">
        <v>2021</v>
      </c>
      <c r="B16" s="5">
        <v>4</v>
      </c>
      <c r="C16" s="4">
        <v>64</v>
      </c>
      <c r="D16" s="6" t="s">
        <v>26</v>
      </c>
      <c r="E16" s="4">
        <v>72775745000133</v>
      </c>
      <c r="F16" s="6" t="s">
        <v>412</v>
      </c>
      <c r="G16" s="6" t="s">
        <v>91</v>
      </c>
      <c r="H16" s="6" t="s">
        <v>92</v>
      </c>
      <c r="I16" s="6" t="s">
        <v>78</v>
      </c>
      <c r="J16" s="6" t="s">
        <v>31</v>
      </c>
      <c r="K16" s="6" t="s">
        <v>11</v>
      </c>
      <c r="L16" s="6" t="s">
        <v>93</v>
      </c>
      <c r="M16" s="6" t="s">
        <v>12</v>
      </c>
      <c r="N16" s="32">
        <v>20</v>
      </c>
    </row>
    <row r="17" spans="1:14" x14ac:dyDescent="0.25">
      <c r="A17" s="5">
        <v>2021</v>
      </c>
      <c r="B17" s="5">
        <v>4</v>
      </c>
      <c r="C17" s="4">
        <v>64</v>
      </c>
      <c r="D17" s="6" t="s">
        <v>26</v>
      </c>
      <c r="E17" s="4">
        <v>21371777000132</v>
      </c>
      <c r="F17" s="6" t="s">
        <v>113</v>
      </c>
      <c r="G17" s="6" t="s">
        <v>91</v>
      </c>
      <c r="H17" s="6" t="s">
        <v>92</v>
      </c>
      <c r="I17" s="6" t="s">
        <v>78</v>
      </c>
      <c r="J17" s="6" t="s">
        <v>31</v>
      </c>
      <c r="K17" s="6" t="s">
        <v>23</v>
      </c>
      <c r="L17" s="6" t="s">
        <v>93</v>
      </c>
      <c r="M17" s="6" t="s">
        <v>12</v>
      </c>
      <c r="N17" s="32">
        <v>7</v>
      </c>
    </row>
    <row r="18" spans="1:14" x14ac:dyDescent="0.25">
      <c r="A18" s="5">
        <v>2021</v>
      </c>
      <c r="B18" s="5">
        <v>4</v>
      </c>
      <c r="C18" s="4">
        <v>64</v>
      </c>
      <c r="D18" s="6" t="s">
        <v>26</v>
      </c>
      <c r="E18" s="4">
        <v>19056055000141</v>
      </c>
      <c r="F18" s="6" t="s">
        <v>112</v>
      </c>
      <c r="G18" s="6" t="s">
        <v>91</v>
      </c>
      <c r="H18" s="6" t="s">
        <v>92</v>
      </c>
      <c r="I18" s="6" t="s">
        <v>78</v>
      </c>
      <c r="J18" s="6" t="s">
        <v>31</v>
      </c>
      <c r="K18" s="6" t="s">
        <v>247</v>
      </c>
      <c r="L18" s="6" t="s">
        <v>29</v>
      </c>
      <c r="M18" s="6" t="s">
        <v>12</v>
      </c>
      <c r="N18" s="32">
        <v>13</v>
      </c>
    </row>
    <row r="19" spans="1:14" x14ac:dyDescent="0.25">
      <c r="A19" s="5">
        <v>2021</v>
      </c>
      <c r="B19" s="5">
        <v>4</v>
      </c>
      <c r="C19" s="4">
        <v>64</v>
      </c>
      <c r="D19" s="6" t="s">
        <v>26</v>
      </c>
      <c r="E19" s="4">
        <v>60975737005110</v>
      </c>
      <c r="F19" s="6" t="s">
        <v>150</v>
      </c>
      <c r="G19" s="6" t="s">
        <v>91</v>
      </c>
      <c r="H19" s="6" t="s">
        <v>92</v>
      </c>
      <c r="I19" s="6" t="s">
        <v>78</v>
      </c>
      <c r="J19" s="6" t="s">
        <v>31</v>
      </c>
      <c r="K19" s="6" t="s">
        <v>247</v>
      </c>
      <c r="L19" s="6" t="s">
        <v>29</v>
      </c>
      <c r="M19" s="6" t="s">
        <v>12</v>
      </c>
      <c r="N19" s="32">
        <v>4</v>
      </c>
    </row>
    <row r="20" spans="1:14" x14ac:dyDescent="0.25">
      <c r="A20" s="5">
        <v>2021</v>
      </c>
      <c r="B20" s="5">
        <v>4</v>
      </c>
      <c r="C20" s="4">
        <v>64</v>
      </c>
      <c r="D20" s="6" t="s">
        <v>26</v>
      </c>
      <c r="E20" s="4">
        <v>60975737001204</v>
      </c>
      <c r="F20" s="6" t="s">
        <v>132</v>
      </c>
      <c r="G20" s="6" t="s">
        <v>91</v>
      </c>
      <c r="H20" s="6" t="s">
        <v>92</v>
      </c>
      <c r="I20" s="6" t="s">
        <v>78</v>
      </c>
      <c r="J20" s="6" t="s">
        <v>31</v>
      </c>
      <c r="K20" s="6" t="s">
        <v>247</v>
      </c>
      <c r="L20" s="6" t="s">
        <v>29</v>
      </c>
      <c r="M20" s="6" t="s">
        <v>12</v>
      </c>
      <c r="N20" s="32">
        <v>3</v>
      </c>
    </row>
    <row r="21" spans="1:14" x14ac:dyDescent="0.25">
      <c r="A21" s="5">
        <v>2021</v>
      </c>
      <c r="B21" s="5">
        <v>4</v>
      </c>
      <c r="C21" s="4">
        <v>64</v>
      </c>
      <c r="D21" s="6" t="s">
        <v>26</v>
      </c>
      <c r="E21" s="4">
        <v>6047087000139</v>
      </c>
      <c r="F21" s="6" t="s">
        <v>405</v>
      </c>
      <c r="G21" s="6" t="s">
        <v>91</v>
      </c>
      <c r="H21" s="6" t="s">
        <v>92</v>
      </c>
      <c r="I21" s="6" t="s">
        <v>78</v>
      </c>
      <c r="J21" s="6" t="s">
        <v>31</v>
      </c>
      <c r="K21" s="6" t="s">
        <v>11</v>
      </c>
      <c r="L21" s="6" t="s">
        <v>93</v>
      </c>
      <c r="M21" s="6" t="s">
        <v>12</v>
      </c>
      <c r="N21" s="32">
        <v>70</v>
      </c>
    </row>
    <row r="22" spans="1:14" x14ac:dyDescent="0.25">
      <c r="A22" s="5">
        <v>2021</v>
      </c>
      <c r="B22" s="5">
        <v>4</v>
      </c>
      <c r="C22" s="4">
        <v>64</v>
      </c>
      <c r="D22" s="6" t="s">
        <v>26</v>
      </c>
      <c r="E22" s="4">
        <v>6047087000210</v>
      </c>
      <c r="F22" s="6" t="s">
        <v>430</v>
      </c>
      <c r="G22" s="6" t="s">
        <v>91</v>
      </c>
      <c r="H22" s="6" t="s">
        <v>92</v>
      </c>
      <c r="I22" s="6" t="s">
        <v>78</v>
      </c>
      <c r="J22" s="6" t="s">
        <v>31</v>
      </c>
      <c r="K22" s="6" t="s">
        <v>11</v>
      </c>
      <c r="L22" s="6" t="s">
        <v>93</v>
      </c>
      <c r="M22" s="6" t="s">
        <v>12</v>
      </c>
      <c r="N22" s="32">
        <v>120</v>
      </c>
    </row>
    <row r="23" spans="1:14" x14ac:dyDescent="0.25">
      <c r="A23" s="5">
        <v>2021</v>
      </c>
      <c r="B23" s="5">
        <v>4</v>
      </c>
      <c r="C23" s="4">
        <v>64</v>
      </c>
      <c r="D23" s="6" t="s">
        <v>26</v>
      </c>
      <c r="E23" s="4">
        <v>62779145000190</v>
      </c>
      <c r="F23" s="6" t="s">
        <v>147</v>
      </c>
      <c r="G23" s="6" t="s">
        <v>91</v>
      </c>
      <c r="H23" s="6" t="s">
        <v>92</v>
      </c>
      <c r="I23" s="6" t="s">
        <v>78</v>
      </c>
      <c r="J23" s="6" t="s">
        <v>31</v>
      </c>
      <c r="K23" s="6" t="s">
        <v>247</v>
      </c>
      <c r="L23" s="6" t="s">
        <v>29</v>
      </c>
      <c r="M23" s="6" t="s">
        <v>12</v>
      </c>
      <c r="N23" s="32">
        <v>6</v>
      </c>
    </row>
    <row r="24" spans="1:14" x14ac:dyDescent="0.25">
      <c r="A24" s="5">
        <v>2021</v>
      </c>
      <c r="B24" s="5">
        <v>4</v>
      </c>
      <c r="C24" s="4">
        <v>62</v>
      </c>
      <c r="D24" s="6" t="s">
        <v>8</v>
      </c>
      <c r="E24" s="4">
        <v>21371777000132</v>
      </c>
      <c r="F24" s="6" t="s">
        <v>113</v>
      </c>
      <c r="G24" s="6" t="s">
        <v>91</v>
      </c>
      <c r="H24" s="6" t="s">
        <v>92</v>
      </c>
      <c r="I24" s="6" t="s">
        <v>78</v>
      </c>
      <c r="J24" s="6" t="s">
        <v>31</v>
      </c>
      <c r="K24" s="6" t="s">
        <v>23</v>
      </c>
      <c r="L24" s="6" t="s">
        <v>93</v>
      </c>
      <c r="M24" s="6" t="s">
        <v>12</v>
      </c>
      <c r="N24" s="32">
        <v>11</v>
      </c>
    </row>
    <row r="25" spans="1:14" x14ac:dyDescent="0.25">
      <c r="A25" s="5">
        <v>2021</v>
      </c>
      <c r="B25" s="5">
        <v>4</v>
      </c>
      <c r="C25" s="4">
        <v>62</v>
      </c>
      <c r="D25" s="6" t="s">
        <v>8</v>
      </c>
      <c r="E25" s="4">
        <v>60678604000113</v>
      </c>
      <c r="F25" s="6" t="s">
        <v>124</v>
      </c>
      <c r="G25" s="6" t="s">
        <v>91</v>
      </c>
      <c r="H25" s="6" t="s">
        <v>92</v>
      </c>
      <c r="I25" s="6" t="s">
        <v>78</v>
      </c>
      <c r="J25" s="6" t="s">
        <v>31</v>
      </c>
      <c r="K25" s="6" t="s">
        <v>11</v>
      </c>
      <c r="L25" s="6" t="s">
        <v>93</v>
      </c>
      <c r="M25" s="6" t="s">
        <v>12</v>
      </c>
      <c r="N25" s="32">
        <v>35</v>
      </c>
    </row>
    <row r="26" spans="1:14" x14ac:dyDescent="0.25">
      <c r="A26" s="5">
        <v>2021</v>
      </c>
      <c r="B26" s="5">
        <v>4</v>
      </c>
      <c r="C26" s="4">
        <v>62</v>
      </c>
      <c r="D26" s="6" t="s">
        <v>8</v>
      </c>
      <c r="E26" s="4">
        <v>60552098000111</v>
      </c>
      <c r="F26" s="6" t="s">
        <v>431</v>
      </c>
      <c r="G26" s="6" t="s">
        <v>91</v>
      </c>
      <c r="H26" s="6" t="s">
        <v>92</v>
      </c>
      <c r="I26" s="6" t="s">
        <v>78</v>
      </c>
      <c r="J26" s="6" t="s">
        <v>31</v>
      </c>
      <c r="K26" s="6" t="s">
        <v>11</v>
      </c>
      <c r="L26" s="6" t="s">
        <v>93</v>
      </c>
      <c r="M26" s="6" t="s">
        <v>12</v>
      </c>
      <c r="N26" s="32">
        <v>2</v>
      </c>
    </row>
    <row r="27" spans="1:14" x14ac:dyDescent="0.25">
      <c r="A27" s="5">
        <v>2021</v>
      </c>
      <c r="B27" s="5">
        <v>4</v>
      </c>
      <c r="C27" s="4">
        <v>62</v>
      </c>
      <c r="D27" s="6" t="s">
        <v>8</v>
      </c>
      <c r="E27" s="4">
        <v>60975737005110</v>
      </c>
      <c r="F27" s="6" t="s">
        <v>150</v>
      </c>
      <c r="G27" s="6" t="s">
        <v>91</v>
      </c>
      <c r="H27" s="6" t="s">
        <v>92</v>
      </c>
      <c r="I27" s="6" t="s">
        <v>78</v>
      </c>
      <c r="J27" s="6" t="s">
        <v>31</v>
      </c>
      <c r="K27" s="6" t="s">
        <v>247</v>
      </c>
      <c r="L27" s="6" t="s">
        <v>29</v>
      </c>
      <c r="M27" s="6" t="s">
        <v>12</v>
      </c>
      <c r="N27" s="32">
        <v>4</v>
      </c>
    </row>
    <row r="28" spans="1:14" x14ac:dyDescent="0.25">
      <c r="A28" s="5">
        <v>2021</v>
      </c>
      <c r="B28" s="5">
        <v>4</v>
      </c>
      <c r="C28" s="4">
        <v>62</v>
      </c>
      <c r="D28" s="6" t="s">
        <v>8</v>
      </c>
      <c r="E28" s="4">
        <v>60975737001204</v>
      </c>
      <c r="F28" s="6" t="s">
        <v>132</v>
      </c>
      <c r="G28" s="6" t="s">
        <v>91</v>
      </c>
      <c r="H28" s="6" t="s">
        <v>92</v>
      </c>
      <c r="I28" s="6" t="s">
        <v>78</v>
      </c>
      <c r="J28" s="6" t="s">
        <v>31</v>
      </c>
      <c r="K28" s="6" t="s">
        <v>247</v>
      </c>
      <c r="L28" s="6" t="s">
        <v>29</v>
      </c>
      <c r="M28" s="6" t="s">
        <v>12</v>
      </c>
      <c r="N28" s="32">
        <v>3</v>
      </c>
    </row>
    <row r="29" spans="1:14" x14ac:dyDescent="0.25">
      <c r="A29" s="5">
        <v>2021</v>
      </c>
      <c r="B29" s="5">
        <v>4</v>
      </c>
      <c r="C29" s="4">
        <v>62</v>
      </c>
      <c r="D29" s="6" t="s">
        <v>8</v>
      </c>
      <c r="E29" s="4">
        <v>6047087000210</v>
      </c>
      <c r="F29" s="6" t="s">
        <v>430</v>
      </c>
      <c r="G29" s="6" t="s">
        <v>91</v>
      </c>
      <c r="H29" s="6" t="s">
        <v>92</v>
      </c>
      <c r="I29" s="6" t="s">
        <v>78</v>
      </c>
      <c r="J29" s="6" t="s">
        <v>31</v>
      </c>
      <c r="K29" s="6" t="s">
        <v>11</v>
      </c>
      <c r="L29" s="6" t="s">
        <v>93</v>
      </c>
      <c r="M29" s="6" t="s">
        <v>12</v>
      </c>
      <c r="N29" s="32">
        <v>113</v>
      </c>
    </row>
    <row r="30" spans="1:14" x14ac:dyDescent="0.25">
      <c r="A30" s="5">
        <v>2021</v>
      </c>
      <c r="B30" s="5">
        <v>4</v>
      </c>
      <c r="C30" s="4">
        <v>62</v>
      </c>
      <c r="D30" s="6" t="s">
        <v>8</v>
      </c>
      <c r="E30" s="4">
        <v>28290788000137</v>
      </c>
      <c r="F30" s="6" t="s">
        <v>413</v>
      </c>
      <c r="G30" s="6" t="s">
        <v>91</v>
      </c>
      <c r="H30" s="6" t="s">
        <v>92</v>
      </c>
      <c r="I30" s="6" t="s">
        <v>78</v>
      </c>
      <c r="J30" s="6" t="s">
        <v>31</v>
      </c>
      <c r="K30" s="6" t="s">
        <v>11</v>
      </c>
      <c r="L30" s="6" t="s">
        <v>93</v>
      </c>
      <c r="M30" s="6" t="s">
        <v>12</v>
      </c>
      <c r="N30" s="32">
        <v>110</v>
      </c>
    </row>
    <row r="31" spans="1:14" x14ac:dyDescent="0.25">
      <c r="A31" s="5">
        <v>2021</v>
      </c>
      <c r="B31" s="5">
        <v>4</v>
      </c>
      <c r="C31" s="4">
        <v>62</v>
      </c>
      <c r="D31" s="6" t="s">
        <v>8</v>
      </c>
      <c r="E31" s="4">
        <v>60961422000155</v>
      </c>
      <c r="F31" s="6" t="s">
        <v>131</v>
      </c>
      <c r="G31" s="6" t="s">
        <v>91</v>
      </c>
      <c r="H31" s="6" t="s">
        <v>92</v>
      </c>
      <c r="I31" s="6" t="s">
        <v>78</v>
      </c>
      <c r="J31" s="6" t="s">
        <v>31</v>
      </c>
      <c r="K31" s="6" t="s">
        <v>11</v>
      </c>
      <c r="L31" s="6" t="s">
        <v>93</v>
      </c>
      <c r="M31" s="6" t="s">
        <v>12</v>
      </c>
      <c r="N31" s="32">
        <v>9</v>
      </c>
    </row>
    <row r="32" spans="1:14" x14ac:dyDescent="0.25">
      <c r="A32" s="5">
        <v>2021</v>
      </c>
      <c r="B32" s="5">
        <v>4</v>
      </c>
      <c r="C32" s="4">
        <v>62</v>
      </c>
      <c r="D32" s="6" t="s">
        <v>8</v>
      </c>
      <c r="E32" s="4">
        <v>13715216000185</v>
      </c>
      <c r="F32" s="6" t="s">
        <v>441</v>
      </c>
      <c r="G32" s="6" t="s">
        <v>91</v>
      </c>
      <c r="H32" s="6" t="s">
        <v>92</v>
      </c>
      <c r="I32" s="6" t="s">
        <v>78</v>
      </c>
      <c r="J32" s="6" t="s">
        <v>31</v>
      </c>
      <c r="K32" s="6" t="s">
        <v>11</v>
      </c>
      <c r="L32" s="6" t="s">
        <v>93</v>
      </c>
      <c r="M32" s="6" t="s">
        <v>12</v>
      </c>
      <c r="N32" s="32">
        <v>1</v>
      </c>
    </row>
    <row r="33" spans="1:14" x14ac:dyDescent="0.25">
      <c r="A33" s="5">
        <v>2021</v>
      </c>
      <c r="B33" s="5">
        <v>4</v>
      </c>
      <c r="C33" s="4">
        <v>64</v>
      </c>
      <c r="D33" s="6" t="s">
        <v>26</v>
      </c>
      <c r="E33" s="4">
        <v>48858450000146</v>
      </c>
      <c r="F33" s="6" t="s">
        <v>407</v>
      </c>
      <c r="G33" s="6" t="s">
        <v>408</v>
      </c>
      <c r="H33" s="6" t="s">
        <v>92</v>
      </c>
      <c r="I33" s="6" t="s">
        <v>78</v>
      </c>
      <c r="J33" s="6" t="s">
        <v>118</v>
      </c>
      <c r="K33" s="6" t="s">
        <v>11</v>
      </c>
      <c r="L33" s="6" t="s">
        <v>29</v>
      </c>
      <c r="M33" s="6" t="s">
        <v>12</v>
      </c>
      <c r="N33" s="32">
        <v>2</v>
      </c>
    </row>
    <row r="34" spans="1:14" x14ac:dyDescent="0.25">
      <c r="A34" s="5">
        <v>2021</v>
      </c>
      <c r="B34" s="5">
        <v>4</v>
      </c>
      <c r="C34" s="4">
        <v>64</v>
      </c>
      <c r="D34" s="6" t="s">
        <v>26</v>
      </c>
      <c r="E34" s="4">
        <v>57571275001760</v>
      </c>
      <c r="F34" s="6" t="s">
        <v>452</v>
      </c>
      <c r="G34" s="6" t="s">
        <v>120</v>
      </c>
      <c r="H34" s="6" t="s">
        <v>92</v>
      </c>
      <c r="I34" s="6" t="s">
        <v>78</v>
      </c>
      <c r="J34" s="6" t="s">
        <v>118</v>
      </c>
      <c r="K34" s="6" t="s">
        <v>11</v>
      </c>
      <c r="L34" s="6" t="s">
        <v>29</v>
      </c>
      <c r="M34" s="6" t="s">
        <v>12</v>
      </c>
      <c r="N34" s="32">
        <v>3</v>
      </c>
    </row>
    <row r="35" spans="1:14" x14ac:dyDescent="0.25">
      <c r="A35" s="5">
        <v>2021</v>
      </c>
      <c r="B35" s="5">
        <v>4</v>
      </c>
      <c r="C35" s="4">
        <v>64</v>
      </c>
      <c r="D35" s="6" t="s">
        <v>26</v>
      </c>
      <c r="E35" s="4">
        <v>29435005009932</v>
      </c>
      <c r="F35" s="6" t="s">
        <v>117</v>
      </c>
      <c r="G35" s="6" t="s">
        <v>91</v>
      </c>
      <c r="H35" s="6" t="s">
        <v>92</v>
      </c>
      <c r="I35" s="6" t="s">
        <v>78</v>
      </c>
      <c r="J35" s="6" t="s">
        <v>118</v>
      </c>
      <c r="K35" s="6" t="s">
        <v>11</v>
      </c>
      <c r="L35" s="6" t="s">
        <v>29</v>
      </c>
      <c r="M35" s="6" t="s">
        <v>12</v>
      </c>
      <c r="N35" s="32">
        <v>2</v>
      </c>
    </row>
    <row r="36" spans="1:14" x14ac:dyDescent="0.25">
      <c r="A36" s="5">
        <v>2021</v>
      </c>
      <c r="B36" s="5">
        <v>4</v>
      </c>
      <c r="C36" s="4">
        <v>64</v>
      </c>
      <c r="D36" s="6" t="s">
        <v>26</v>
      </c>
      <c r="E36" s="4">
        <v>60884855000316</v>
      </c>
      <c r="F36" s="6" t="s">
        <v>127</v>
      </c>
      <c r="G36" s="6" t="s">
        <v>91</v>
      </c>
      <c r="H36" s="6" t="s">
        <v>92</v>
      </c>
      <c r="I36" s="6" t="s">
        <v>78</v>
      </c>
      <c r="J36" s="6" t="s">
        <v>118</v>
      </c>
      <c r="K36" s="6" t="s">
        <v>23</v>
      </c>
      <c r="L36" s="6" t="s">
        <v>29</v>
      </c>
      <c r="M36" s="6" t="s">
        <v>12</v>
      </c>
      <c r="N36" s="32">
        <v>50</v>
      </c>
    </row>
    <row r="37" spans="1:14" x14ac:dyDescent="0.25">
      <c r="A37" s="5">
        <v>2021</v>
      </c>
      <c r="B37" s="5">
        <v>4</v>
      </c>
      <c r="C37" s="4">
        <v>64</v>
      </c>
      <c r="D37" s="6" t="s">
        <v>26</v>
      </c>
      <c r="E37" s="4">
        <v>60726502000126</v>
      </c>
      <c r="F37" s="6" t="s">
        <v>125</v>
      </c>
      <c r="G37" s="6" t="s">
        <v>91</v>
      </c>
      <c r="H37" s="6" t="s">
        <v>92</v>
      </c>
      <c r="I37" s="6" t="s">
        <v>78</v>
      </c>
      <c r="J37" s="6" t="s">
        <v>118</v>
      </c>
      <c r="K37" s="6" t="s">
        <v>23</v>
      </c>
      <c r="L37" s="6" t="s">
        <v>29</v>
      </c>
      <c r="M37" s="6" t="s">
        <v>12</v>
      </c>
      <c r="N37" s="32">
        <v>18</v>
      </c>
    </row>
    <row r="38" spans="1:14" x14ac:dyDescent="0.25">
      <c r="A38" s="5">
        <v>2021</v>
      </c>
      <c r="B38" s="5">
        <v>4</v>
      </c>
      <c r="C38" s="4">
        <v>64</v>
      </c>
      <c r="D38" s="6" t="s">
        <v>26</v>
      </c>
      <c r="E38" s="4">
        <v>60453024000390</v>
      </c>
      <c r="F38" s="6" t="s">
        <v>123</v>
      </c>
      <c r="G38" s="6" t="s">
        <v>91</v>
      </c>
      <c r="H38" s="6" t="s">
        <v>92</v>
      </c>
      <c r="I38" s="6" t="s">
        <v>78</v>
      </c>
      <c r="J38" s="6" t="s">
        <v>118</v>
      </c>
      <c r="K38" s="6" t="s">
        <v>23</v>
      </c>
      <c r="L38" s="6" t="s">
        <v>29</v>
      </c>
      <c r="M38" s="6" t="s">
        <v>12</v>
      </c>
      <c r="N38" s="32">
        <v>8</v>
      </c>
    </row>
    <row r="39" spans="1:14" x14ac:dyDescent="0.25">
      <c r="A39" s="5">
        <v>2021</v>
      </c>
      <c r="B39" s="5">
        <v>4</v>
      </c>
      <c r="C39" s="4">
        <v>64</v>
      </c>
      <c r="D39" s="6" t="s">
        <v>26</v>
      </c>
      <c r="E39" s="4">
        <v>61213674000240</v>
      </c>
      <c r="F39" s="6" t="s">
        <v>133</v>
      </c>
      <c r="G39" s="6" t="s">
        <v>91</v>
      </c>
      <c r="H39" s="6" t="s">
        <v>92</v>
      </c>
      <c r="I39" s="6" t="s">
        <v>78</v>
      </c>
      <c r="J39" s="6" t="s">
        <v>118</v>
      </c>
      <c r="K39" s="6" t="s">
        <v>11</v>
      </c>
      <c r="L39" s="6" t="s">
        <v>29</v>
      </c>
      <c r="M39" s="6" t="s">
        <v>12</v>
      </c>
      <c r="N39" s="32">
        <v>3</v>
      </c>
    </row>
    <row r="40" spans="1:14" x14ac:dyDescent="0.25">
      <c r="A40" s="5">
        <v>2021</v>
      </c>
      <c r="B40" s="5">
        <v>4</v>
      </c>
      <c r="C40" s="4">
        <v>64</v>
      </c>
      <c r="D40" s="6" t="s">
        <v>26</v>
      </c>
      <c r="E40" s="4">
        <v>44649812028490</v>
      </c>
      <c r="F40" s="6" t="s">
        <v>506</v>
      </c>
      <c r="G40" s="6" t="s">
        <v>91</v>
      </c>
      <c r="H40" s="6" t="s">
        <v>92</v>
      </c>
      <c r="I40" s="6" t="s">
        <v>78</v>
      </c>
      <c r="J40" s="6" t="s">
        <v>118</v>
      </c>
      <c r="K40" s="6" t="s">
        <v>23</v>
      </c>
      <c r="L40" s="6" t="s">
        <v>29</v>
      </c>
      <c r="M40" s="6" t="s">
        <v>12</v>
      </c>
      <c r="N40" s="32">
        <v>10</v>
      </c>
    </row>
    <row r="41" spans="1:14" x14ac:dyDescent="0.25">
      <c r="A41" s="5">
        <v>2021</v>
      </c>
      <c r="B41" s="5">
        <v>4</v>
      </c>
      <c r="C41" s="4">
        <v>64</v>
      </c>
      <c r="D41" s="6" t="s">
        <v>26</v>
      </c>
      <c r="E41" s="4">
        <v>61599908000158</v>
      </c>
      <c r="F41" s="6" t="s">
        <v>135</v>
      </c>
      <c r="G41" s="6" t="s">
        <v>91</v>
      </c>
      <c r="H41" s="6" t="s">
        <v>92</v>
      </c>
      <c r="I41" s="6" t="s">
        <v>78</v>
      </c>
      <c r="J41" s="6" t="s">
        <v>118</v>
      </c>
      <c r="K41" s="6" t="s">
        <v>23</v>
      </c>
      <c r="L41" s="6" t="s">
        <v>29</v>
      </c>
      <c r="M41" s="6" t="s">
        <v>12</v>
      </c>
      <c r="N41" s="32">
        <v>30</v>
      </c>
    </row>
    <row r="42" spans="1:14" x14ac:dyDescent="0.25">
      <c r="A42" s="5">
        <v>2021</v>
      </c>
      <c r="B42" s="5">
        <v>4</v>
      </c>
      <c r="C42" s="4">
        <v>64</v>
      </c>
      <c r="D42" s="6" t="s">
        <v>26</v>
      </c>
      <c r="E42" s="4">
        <v>61590410000124</v>
      </c>
      <c r="F42" s="6" t="s">
        <v>134</v>
      </c>
      <c r="G42" s="6" t="s">
        <v>91</v>
      </c>
      <c r="H42" s="6" t="s">
        <v>92</v>
      </c>
      <c r="I42" s="6" t="s">
        <v>78</v>
      </c>
      <c r="J42" s="6" t="s">
        <v>118</v>
      </c>
      <c r="K42" s="6" t="s">
        <v>247</v>
      </c>
      <c r="L42" s="6" t="s">
        <v>29</v>
      </c>
      <c r="M42" s="6" t="s">
        <v>12</v>
      </c>
      <c r="N42" s="32">
        <v>25</v>
      </c>
    </row>
    <row r="43" spans="1:14" x14ac:dyDescent="0.25">
      <c r="A43" s="5">
        <v>2021</v>
      </c>
      <c r="B43" s="5">
        <v>4</v>
      </c>
      <c r="C43" s="4">
        <v>62</v>
      </c>
      <c r="D43" s="6" t="s">
        <v>8</v>
      </c>
      <c r="E43" s="4">
        <v>48858450000146</v>
      </c>
      <c r="F43" s="6" t="s">
        <v>407</v>
      </c>
      <c r="G43" s="6" t="s">
        <v>408</v>
      </c>
      <c r="H43" s="6" t="s">
        <v>92</v>
      </c>
      <c r="I43" s="6" t="s">
        <v>78</v>
      </c>
      <c r="J43" s="6" t="s">
        <v>118</v>
      </c>
      <c r="K43" s="6" t="s">
        <v>11</v>
      </c>
      <c r="L43" s="6" t="s">
        <v>29</v>
      </c>
      <c r="M43" s="6" t="s">
        <v>12</v>
      </c>
      <c r="N43" s="32">
        <v>10</v>
      </c>
    </row>
    <row r="44" spans="1:14" x14ac:dyDescent="0.25">
      <c r="A44" s="5">
        <v>2021</v>
      </c>
      <c r="B44" s="5">
        <v>4</v>
      </c>
      <c r="C44" s="4">
        <v>62</v>
      </c>
      <c r="D44" s="6" t="s">
        <v>8</v>
      </c>
      <c r="E44" s="4">
        <v>57571275001760</v>
      </c>
      <c r="F44" s="6" t="s">
        <v>452</v>
      </c>
      <c r="G44" s="6" t="s">
        <v>120</v>
      </c>
      <c r="H44" s="6" t="s">
        <v>92</v>
      </c>
      <c r="I44" s="6" t="s">
        <v>78</v>
      </c>
      <c r="J44" s="6" t="s">
        <v>118</v>
      </c>
      <c r="K44" s="6" t="s">
        <v>11</v>
      </c>
      <c r="L44" s="6" t="s">
        <v>29</v>
      </c>
      <c r="M44" s="6" t="s">
        <v>12</v>
      </c>
      <c r="N44" s="32">
        <v>19</v>
      </c>
    </row>
    <row r="45" spans="1:14" x14ac:dyDescent="0.25">
      <c r="A45" s="5">
        <v>2021</v>
      </c>
      <c r="B45" s="5">
        <v>4</v>
      </c>
      <c r="C45" s="4">
        <v>62</v>
      </c>
      <c r="D45" s="6" t="s">
        <v>8</v>
      </c>
      <c r="E45" s="4">
        <v>60992427000650</v>
      </c>
      <c r="F45" s="6" t="s">
        <v>453</v>
      </c>
      <c r="G45" s="6" t="s">
        <v>91</v>
      </c>
      <c r="H45" s="6" t="s">
        <v>92</v>
      </c>
      <c r="I45" s="6" t="s">
        <v>78</v>
      </c>
      <c r="J45" s="6" t="s">
        <v>118</v>
      </c>
      <c r="K45" s="6" t="s">
        <v>23</v>
      </c>
      <c r="L45" s="6" t="s">
        <v>29</v>
      </c>
      <c r="M45" s="6" t="s">
        <v>12</v>
      </c>
      <c r="N45" s="32">
        <v>2</v>
      </c>
    </row>
    <row r="46" spans="1:14" x14ac:dyDescent="0.25">
      <c r="A46" s="5">
        <v>2021</v>
      </c>
      <c r="B46" s="5">
        <v>4</v>
      </c>
      <c r="C46" s="4">
        <v>62</v>
      </c>
      <c r="D46" s="6" t="s">
        <v>8</v>
      </c>
      <c r="E46" s="4">
        <v>29435005009932</v>
      </c>
      <c r="F46" s="6" t="s">
        <v>117</v>
      </c>
      <c r="G46" s="6" t="s">
        <v>91</v>
      </c>
      <c r="H46" s="6" t="s">
        <v>92</v>
      </c>
      <c r="I46" s="6" t="s">
        <v>78</v>
      </c>
      <c r="J46" s="6" t="s">
        <v>118</v>
      </c>
      <c r="K46" s="6" t="s">
        <v>11</v>
      </c>
      <c r="L46" s="6" t="s">
        <v>29</v>
      </c>
      <c r="M46" s="6" t="s">
        <v>12</v>
      </c>
      <c r="N46" s="32">
        <v>8</v>
      </c>
    </row>
    <row r="47" spans="1:14" x14ac:dyDescent="0.25">
      <c r="A47" s="5">
        <v>2021</v>
      </c>
      <c r="B47" s="5">
        <v>4</v>
      </c>
      <c r="C47" s="4">
        <v>62</v>
      </c>
      <c r="D47" s="6" t="s">
        <v>8</v>
      </c>
      <c r="E47" s="4">
        <v>60884855000316</v>
      </c>
      <c r="F47" s="6" t="s">
        <v>127</v>
      </c>
      <c r="G47" s="6" t="s">
        <v>91</v>
      </c>
      <c r="H47" s="6" t="s">
        <v>92</v>
      </c>
      <c r="I47" s="6" t="s">
        <v>78</v>
      </c>
      <c r="J47" s="6" t="s">
        <v>118</v>
      </c>
      <c r="K47" s="6" t="s">
        <v>23</v>
      </c>
      <c r="L47" s="6" t="s">
        <v>29</v>
      </c>
      <c r="M47" s="6" t="s">
        <v>12</v>
      </c>
      <c r="N47" s="32">
        <v>11</v>
      </c>
    </row>
    <row r="48" spans="1:14" x14ac:dyDescent="0.25">
      <c r="A48" s="5">
        <v>2021</v>
      </c>
      <c r="B48" s="5">
        <v>4</v>
      </c>
      <c r="C48" s="4">
        <v>62</v>
      </c>
      <c r="D48" s="6" t="s">
        <v>8</v>
      </c>
      <c r="E48" s="4">
        <v>60726502000126</v>
      </c>
      <c r="F48" s="6" t="s">
        <v>125</v>
      </c>
      <c r="G48" s="6" t="s">
        <v>91</v>
      </c>
      <c r="H48" s="6" t="s">
        <v>92</v>
      </c>
      <c r="I48" s="6" t="s">
        <v>78</v>
      </c>
      <c r="J48" s="6" t="s">
        <v>118</v>
      </c>
      <c r="K48" s="6" t="s">
        <v>23</v>
      </c>
      <c r="L48" s="6" t="s">
        <v>29</v>
      </c>
      <c r="M48" s="6" t="s">
        <v>12</v>
      </c>
      <c r="N48" s="32">
        <v>10</v>
      </c>
    </row>
    <row r="49" spans="1:14" x14ac:dyDescent="0.25">
      <c r="A49" s="5">
        <v>2021</v>
      </c>
      <c r="B49" s="5">
        <v>4</v>
      </c>
      <c r="C49" s="4">
        <v>62</v>
      </c>
      <c r="D49" s="6" t="s">
        <v>8</v>
      </c>
      <c r="E49" s="4">
        <v>60726502000711</v>
      </c>
      <c r="F49" s="6" t="s">
        <v>126</v>
      </c>
      <c r="G49" s="6" t="s">
        <v>91</v>
      </c>
      <c r="H49" s="6" t="s">
        <v>92</v>
      </c>
      <c r="I49" s="6" t="s">
        <v>78</v>
      </c>
      <c r="J49" s="6" t="s">
        <v>118</v>
      </c>
      <c r="K49" s="6" t="s">
        <v>23</v>
      </c>
      <c r="L49" s="6" t="s">
        <v>29</v>
      </c>
      <c r="M49" s="6" t="s">
        <v>12</v>
      </c>
      <c r="N49" s="32">
        <v>10</v>
      </c>
    </row>
    <row r="50" spans="1:14" x14ac:dyDescent="0.25">
      <c r="A50" s="5">
        <v>2021</v>
      </c>
      <c r="B50" s="5">
        <v>4</v>
      </c>
      <c r="C50" s="4">
        <v>62</v>
      </c>
      <c r="D50" s="6" t="s">
        <v>8</v>
      </c>
      <c r="E50" s="4">
        <v>61213674000240</v>
      </c>
      <c r="F50" s="6" t="s">
        <v>133</v>
      </c>
      <c r="G50" s="6" t="s">
        <v>91</v>
      </c>
      <c r="H50" s="6" t="s">
        <v>92</v>
      </c>
      <c r="I50" s="6" t="s">
        <v>78</v>
      </c>
      <c r="J50" s="6" t="s">
        <v>118</v>
      </c>
      <c r="K50" s="6" t="s">
        <v>11</v>
      </c>
      <c r="L50" s="6" t="s">
        <v>29</v>
      </c>
      <c r="M50" s="6" t="s">
        <v>12</v>
      </c>
      <c r="N50" s="32">
        <v>3</v>
      </c>
    </row>
    <row r="51" spans="1:14" x14ac:dyDescent="0.25">
      <c r="A51" s="5">
        <v>2021</v>
      </c>
      <c r="B51" s="5">
        <v>4</v>
      </c>
      <c r="C51" s="4">
        <v>62</v>
      </c>
      <c r="D51" s="6" t="s">
        <v>8</v>
      </c>
      <c r="E51" s="4">
        <v>60922168000771</v>
      </c>
      <c r="F51" s="6" t="s">
        <v>540</v>
      </c>
      <c r="G51" s="6" t="s">
        <v>91</v>
      </c>
      <c r="H51" s="6" t="s">
        <v>92</v>
      </c>
      <c r="I51" s="6" t="s">
        <v>78</v>
      </c>
      <c r="J51" s="6" t="s">
        <v>118</v>
      </c>
      <c r="K51" s="6" t="s">
        <v>23</v>
      </c>
      <c r="L51" s="6" t="s">
        <v>29</v>
      </c>
      <c r="M51" s="6" t="s">
        <v>12</v>
      </c>
      <c r="N51" s="32">
        <v>2</v>
      </c>
    </row>
    <row r="52" spans="1:14" x14ac:dyDescent="0.25">
      <c r="A52" s="5">
        <v>2021</v>
      </c>
      <c r="B52" s="5">
        <v>4</v>
      </c>
      <c r="C52" s="4">
        <v>62</v>
      </c>
      <c r="D52" s="6" t="s">
        <v>8</v>
      </c>
      <c r="E52" s="4">
        <v>61590410000124</v>
      </c>
      <c r="F52" s="6" t="s">
        <v>134</v>
      </c>
      <c r="G52" s="6" t="s">
        <v>91</v>
      </c>
      <c r="H52" s="6" t="s">
        <v>92</v>
      </c>
      <c r="I52" s="6" t="s">
        <v>78</v>
      </c>
      <c r="J52" s="6" t="s">
        <v>118</v>
      </c>
      <c r="K52" s="6" t="s">
        <v>247</v>
      </c>
      <c r="L52" s="6" t="s">
        <v>29</v>
      </c>
      <c r="M52" s="6" t="s">
        <v>12</v>
      </c>
      <c r="N52" s="32">
        <v>110</v>
      </c>
    </row>
    <row r="53" spans="1:14" x14ac:dyDescent="0.25">
      <c r="A53" s="5">
        <v>2021</v>
      </c>
      <c r="B53" s="5">
        <v>5</v>
      </c>
      <c r="C53" s="4">
        <v>64</v>
      </c>
      <c r="D53" s="6" t="s">
        <v>26</v>
      </c>
      <c r="E53" s="4">
        <v>46020301000269</v>
      </c>
      <c r="F53" s="6" t="s">
        <v>397</v>
      </c>
      <c r="G53" s="6" t="s">
        <v>148</v>
      </c>
      <c r="H53" s="6" t="s">
        <v>92</v>
      </c>
      <c r="I53" s="6" t="s">
        <v>78</v>
      </c>
      <c r="J53" s="6" t="s">
        <v>28</v>
      </c>
      <c r="K53" s="6" t="s">
        <v>13</v>
      </c>
      <c r="L53" s="6" t="s">
        <v>93</v>
      </c>
      <c r="M53" s="6" t="s">
        <v>12</v>
      </c>
      <c r="N53" s="32">
        <v>1</v>
      </c>
    </row>
    <row r="54" spans="1:14" x14ac:dyDescent="0.25">
      <c r="A54" s="5">
        <v>2021</v>
      </c>
      <c r="B54" s="5">
        <v>5</v>
      </c>
      <c r="C54" s="4">
        <v>64</v>
      </c>
      <c r="D54" s="6" t="s">
        <v>26</v>
      </c>
      <c r="E54" s="4">
        <v>60777901000116</v>
      </c>
      <c r="F54" s="6" t="s">
        <v>539</v>
      </c>
      <c r="G54" s="6" t="s">
        <v>91</v>
      </c>
      <c r="H54" s="6" t="s">
        <v>92</v>
      </c>
      <c r="I54" s="6" t="s">
        <v>78</v>
      </c>
      <c r="J54" s="6" t="s">
        <v>31</v>
      </c>
      <c r="K54" s="6" t="s">
        <v>23</v>
      </c>
      <c r="L54" s="6" t="s">
        <v>93</v>
      </c>
      <c r="M54" s="6" t="s">
        <v>12</v>
      </c>
      <c r="N54" s="32">
        <v>10</v>
      </c>
    </row>
    <row r="55" spans="1:14" x14ac:dyDescent="0.25">
      <c r="A55" s="5">
        <v>2021</v>
      </c>
      <c r="B55" s="5">
        <v>5</v>
      </c>
      <c r="C55" s="4">
        <v>64</v>
      </c>
      <c r="D55" s="6" t="s">
        <v>26</v>
      </c>
      <c r="E55" s="4">
        <v>60975737000232</v>
      </c>
      <c r="F55" s="6" t="s">
        <v>530</v>
      </c>
      <c r="G55" s="6" t="s">
        <v>91</v>
      </c>
      <c r="H55" s="6" t="s">
        <v>92</v>
      </c>
      <c r="I55" s="6" t="s">
        <v>78</v>
      </c>
      <c r="J55" s="6" t="s">
        <v>31</v>
      </c>
      <c r="K55" s="6" t="s">
        <v>247</v>
      </c>
      <c r="L55" s="6" t="s">
        <v>29</v>
      </c>
      <c r="M55" s="6" t="s">
        <v>12</v>
      </c>
      <c r="N55" s="32">
        <v>1</v>
      </c>
    </row>
    <row r="56" spans="1:14" x14ac:dyDescent="0.25">
      <c r="A56" s="5">
        <v>2021</v>
      </c>
      <c r="B56" s="5">
        <v>5</v>
      </c>
      <c r="C56" s="4">
        <v>62</v>
      </c>
      <c r="D56" s="6" t="s">
        <v>8</v>
      </c>
      <c r="E56" s="4">
        <v>60678604000113</v>
      </c>
      <c r="F56" s="6" t="s">
        <v>124</v>
      </c>
      <c r="G56" s="6" t="s">
        <v>91</v>
      </c>
      <c r="H56" s="6" t="s">
        <v>92</v>
      </c>
      <c r="I56" s="6" t="s">
        <v>78</v>
      </c>
      <c r="J56" s="6" t="s">
        <v>31</v>
      </c>
      <c r="K56" s="6" t="s">
        <v>11</v>
      </c>
      <c r="L56" s="6" t="s">
        <v>93</v>
      </c>
      <c r="M56" s="6" t="s">
        <v>12</v>
      </c>
      <c r="N56" s="32">
        <v>20</v>
      </c>
    </row>
    <row r="57" spans="1:14" x14ac:dyDescent="0.25">
      <c r="A57" s="5">
        <v>2021</v>
      </c>
      <c r="B57" s="5">
        <v>5</v>
      </c>
      <c r="C57" s="4">
        <v>62</v>
      </c>
      <c r="D57" s="6" t="s">
        <v>8</v>
      </c>
      <c r="E57" s="4">
        <v>60975737001204</v>
      </c>
      <c r="F57" s="6" t="s">
        <v>132</v>
      </c>
      <c r="G57" s="6" t="s">
        <v>91</v>
      </c>
      <c r="H57" s="6" t="s">
        <v>92</v>
      </c>
      <c r="I57" s="6" t="s">
        <v>78</v>
      </c>
      <c r="J57" s="6" t="s">
        <v>31</v>
      </c>
      <c r="K57" s="6" t="s">
        <v>247</v>
      </c>
      <c r="L57" s="6" t="s">
        <v>29</v>
      </c>
      <c r="M57" s="6" t="s">
        <v>12</v>
      </c>
      <c r="N57" s="32">
        <v>6</v>
      </c>
    </row>
    <row r="58" spans="1:14" x14ac:dyDescent="0.25">
      <c r="A58" s="5">
        <v>2021</v>
      </c>
      <c r="B58" s="5">
        <v>5</v>
      </c>
      <c r="C58" s="4">
        <v>62</v>
      </c>
      <c r="D58" s="6" t="s">
        <v>8</v>
      </c>
      <c r="E58" s="4">
        <v>6047087000210</v>
      </c>
      <c r="F58" s="6" t="s">
        <v>430</v>
      </c>
      <c r="G58" s="6" t="s">
        <v>91</v>
      </c>
      <c r="H58" s="6" t="s">
        <v>92</v>
      </c>
      <c r="I58" s="6" t="s">
        <v>78</v>
      </c>
      <c r="J58" s="6" t="s">
        <v>31</v>
      </c>
      <c r="K58" s="6" t="s">
        <v>11</v>
      </c>
      <c r="L58" s="6" t="s">
        <v>93</v>
      </c>
      <c r="M58" s="6" t="s">
        <v>12</v>
      </c>
      <c r="N58" s="32">
        <v>20</v>
      </c>
    </row>
    <row r="59" spans="1:14" x14ac:dyDescent="0.25">
      <c r="A59" s="5">
        <v>2021</v>
      </c>
      <c r="B59" s="5">
        <v>5</v>
      </c>
      <c r="C59" s="4">
        <v>62</v>
      </c>
      <c r="D59" s="6" t="s">
        <v>8</v>
      </c>
      <c r="E59" s="4">
        <v>28290788000137</v>
      </c>
      <c r="F59" s="6" t="s">
        <v>413</v>
      </c>
      <c r="G59" s="6" t="s">
        <v>91</v>
      </c>
      <c r="H59" s="6" t="s">
        <v>92</v>
      </c>
      <c r="I59" s="6" t="s">
        <v>78</v>
      </c>
      <c r="J59" s="6" t="s">
        <v>31</v>
      </c>
      <c r="K59" s="6" t="s">
        <v>11</v>
      </c>
      <c r="L59" s="6" t="s">
        <v>93</v>
      </c>
      <c r="M59" s="6" t="s">
        <v>12</v>
      </c>
      <c r="N59" s="32">
        <v>30</v>
      </c>
    </row>
    <row r="60" spans="1:14" x14ac:dyDescent="0.25">
      <c r="A60" s="5">
        <v>2021</v>
      </c>
      <c r="B60" s="5">
        <v>5</v>
      </c>
      <c r="C60" s="4">
        <v>62</v>
      </c>
      <c r="D60" s="6" t="s">
        <v>8</v>
      </c>
      <c r="E60" s="4">
        <v>60961422000155</v>
      </c>
      <c r="F60" s="6" t="s">
        <v>131</v>
      </c>
      <c r="G60" s="6" t="s">
        <v>91</v>
      </c>
      <c r="H60" s="6" t="s">
        <v>92</v>
      </c>
      <c r="I60" s="6" t="s">
        <v>78</v>
      </c>
      <c r="J60" s="6" t="s">
        <v>31</v>
      </c>
      <c r="K60" s="6" t="s">
        <v>11</v>
      </c>
      <c r="L60" s="6" t="s">
        <v>93</v>
      </c>
      <c r="M60" s="6" t="s">
        <v>12</v>
      </c>
      <c r="N60" s="32">
        <v>2</v>
      </c>
    </row>
    <row r="61" spans="1:14" x14ac:dyDescent="0.25">
      <c r="A61" s="5">
        <v>2021</v>
      </c>
      <c r="B61" s="5">
        <v>5</v>
      </c>
      <c r="C61" s="4">
        <v>64</v>
      </c>
      <c r="D61" s="6" t="s">
        <v>26</v>
      </c>
      <c r="E61" s="4">
        <v>60884855000316</v>
      </c>
      <c r="F61" s="6" t="s">
        <v>127</v>
      </c>
      <c r="G61" s="6" t="s">
        <v>91</v>
      </c>
      <c r="H61" s="6" t="s">
        <v>92</v>
      </c>
      <c r="I61" s="6" t="s">
        <v>78</v>
      </c>
      <c r="J61" s="6" t="s">
        <v>118</v>
      </c>
      <c r="K61" s="6" t="s">
        <v>23</v>
      </c>
      <c r="L61" s="6" t="s">
        <v>29</v>
      </c>
      <c r="M61" s="6" t="s">
        <v>12</v>
      </c>
      <c r="N61" s="32">
        <v>68</v>
      </c>
    </row>
    <row r="62" spans="1:14" x14ac:dyDescent="0.25">
      <c r="A62" s="5">
        <v>2021</v>
      </c>
      <c r="B62" s="5">
        <v>5</v>
      </c>
      <c r="C62" s="4">
        <v>64</v>
      </c>
      <c r="D62" s="6" t="s">
        <v>26</v>
      </c>
      <c r="E62" s="4">
        <v>60453024000390</v>
      </c>
      <c r="F62" s="6" t="s">
        <v>123</v>
      </c>
      <c r="G62" s="6" t="s">
        <v>91</v>
      </c>
      <c r="H62" s="6" t="s">
        <v>92</v>
      </c>
      <c r="I62" s="6" t="s">
        <v>78</v>
      </c>
      <c r="J62" s="6" t="s">
        <v>118</v>
      </c>
      <c r="K62" s="6" t="s">
        <v>23</v>
      </c>
      <c r="L62" s="6" t="s">
        <v>29</v>
      </c>
      <c r="M62" s="6" t="s">
        <v>12</v>
      </c>
      <c r="N62" s="32">
        <v>7</v>
      </c>
    </row>
    <row r="63" spans="1:14" x14ac:dyDescent="0.25">
      <c r="A63" s="5">
        <v>2021</v>
      </c>
      <c r="B63" s="5">
        <v>5</v>
      </c>
      <c r="C63" s="4">
        <v>64</v>
      </c>
      <c r="D63" s="6" t="s">
        <v>26</v>
      </c>
      <c r="E63" s="4">
        <v>61213674000240</v>
      </c>
      <c r="F63" s="6" t="s">
        <v>133</v>
      </c>
      <c r="G63" s="6" t="s">
        <v>91</v>
      </c>
      <c r="H63" s="6" t="s">
        <v>92</v>
      </c>
      <c r="I63" s="6" t="s">
        <v>78</v>
      </c>
      <c r="J63" s="6" t="s">
        <v>118</v>
      </c>
      <c r="K63" s="6" t="s">
        <v>11</v>
      </c>
      <c r="L63" s="6" t="s">
        <v>29</v>
      </c>
      <c r="M63" s="6" t="s">
        <v>12</v>
      </c>
      <c r="N63" s="32">
        <v>2</v>
      </c>
    </row>
    <row r="64" spans="1:14" x14ac:dyDescent="0.25">
      <c r="A64" s="5">
        <v>2021</v>
      </c>
      <c r="B64" s="5">
        <v>5</v>
      </c>
      <c r="C64" s="4">
        <v>64</v>
      </c>
      <c r="D64" s="6" t="s">
        <v>26</v>
      </c>
      <c r="E64" s="4">
        <v>61599908000158</v>
      </c>
      <c r="F64" s="6" t="s">
        <v>135</v>
      </c>
      <c r="G64" s="6" t="s">
        <v>91</v>
      </c>
      <c r="H64" s="6" t="s">
        <v>92</v>
      </c>
      <c r="I64" s="6" t="s">
        <v>78</v>
      </c>
      <c r="J64" s="6" t="s">
        <v>118</v>
      </c>
      <c r="K64" s="6" t="s">
        <v>23</v>
      </c>
      <c r="L64" s="6" t="s">
        <v>29</v>
      </c>
      <c r="M64" s="6" t="s">
        <v>12</v>
      </c>
      <c r="N64" s="32">
        <v>40</v>
      </c>
    </row>
    <row r="65" spans="1:14" x14ac:dyDescent="0.25">
      <c r="A65" s="5">
        <v>2021</v>
      </c>
      <c r="B65" s="5">
        <v>5</v>
      </c>
      <c r="C65" s="4">
        <v>64</v>
      </c>
      <c r="D65" s="6" t="s">
        <v>26</v>
      </c>
      <c r="E65" s="4">
        <v>61590410000124</v>
      </c>
      <c r="F65" s="6" t="s">
        <v>134</v>
      </c>
      <c r="G65" s="6" t="s">
        <v>91</v>
      </c>
      <c r="H65" s="6" t="s">
        <v>92</v>
      </c>
      <c r="I65" s="6" t="s">
        <v>78</v>
      </c>
      <c r="J65" s="6" t="s">
        <v>118</v>
      </c>
      <c r="K65" s="6" t="s">
        <v>247</v>
      </c>
      <c r="L65" s="6" t="s">
        <v>29</v>
      </c>
      <c r="M65" s="6" t="s">
        <v>12</v>
      </c>
      <c r="N65" s="32">
        <v>30</v>
      </c>
    </row>
    <row r="66" spans="1:14" x14ac:dyDescent="0.25">
      <c r="A66" s="5">
        <v>2021</v>
      </c>
      <c r="B66" s="5">
        <v>5</v>
      </c>
      <c r="C66" s="4">
        <v>64</v>
      </c>
      <c r="D66" s="6" t="s">
        <v>26</v>
      </c>
      <c r="E66" s="4">
        <v>61699567000435</v>
      </c>
      <c r="F66" s="6" t="s">
        <v>535</v>
      </c>
      <c r="G66" s="6" t="s">
        <v>536</v>
      </c>
      <c r="H66" s="6" t="s">
        <v>92</v>
      </c>
      <c r="I66" s="6" t="s">
        <v>78</v>
      </c>
      <c r="J66" s="6" t="s">
        <v>118</v>
      </c>
      <c r="K66" s="6" t="s">
        <v>23</v>
      </c>
      <c r="L66" s="6" t="s">
        <v>93</v>
      </c>
      <c r="M66" s="6" t="s">
        <v>12</v>
      </c>
      <c r="N66" s="32">
        <v>2</v>
      </c>
    </row>
    <row r="67" spans="1:14" x14ac:dyDescent="0.25">
      <c r="A67" s="5">
        <v>2021</v>
      </c>
      <c r="B67" s="5">
        <v>5</v>
      </c>
      <c r="C67" s="4">
        <v>62</v>
      </c>
      <c r="D67" s="6" t="s">
        <v>8</v>
      </c>
      <c r="E67" s="4">
        <v>57571275001760</v>
      </c>
      <c r="F67" s="6" t="s">
        <v>452</v>
      </c>
      <c r="G67" s="6" t="s">
        <v>120</v>
      </c>
      <c r="H67" s="6" t="s">
        <v>92</v>
      </c>
      <c r="I67" s="6" t="s">
        <v>78</v>
      </c>
      <c r="J67" s="6" t="s">
        <v>118</v>
      </c>
      <c r="K67" s="6" t="s">
        <v>11</v>
      </c>
      <c r="L67" s="6" t="s">
        <v>29</v>
      </c>
      <c r="M67" s="6" t="s">
        <v>12</v>
      </c>
      <c r="N67" s="32">
        <v>10</v>
      </c>
    </row>
    <row r="68" spans="1:14" x14ac:dyDescent="0.25">
      <c r="A68" s="5">
        <v>2021</v>
      </c>
      <c r="B68" s="5">
        <v>5</v>
      </c>
      <c r="C68" s="4">
        <v>62</v>
      </c>
      <c r="D68" s="6" t="s">
        <v>8</v>
      </c>
      <c r="E68" s="4">
        <v>60884855000316</v>
      </c>
      <c r="F68" s="6" t="s">
        <v>127</v>
      </c>
      <c r="G68" s="6" t="s">
        <v>91</v>
      </c>
      <c r="H68" s="6" t="s">
        <v>92</v>
      </c>
      <c r="I68" s="6" t="s">
        <v>78</v>
      </c>
      <c r="J68" s="6" t="s">
        <v>118</v>
      </c>
      <c r="K68" s="6" t="s">
        <v>23</v>
      </c>
      <c r="L68" s="6" t="s">
        <v>29</v>
      </c>
      <c r="M68" s="6" t="s">
        <v>12</v>
      </c>
      <c r="N68" s="32">
        <v>51</v>
      </c>
    </row>
    <row r="69" spans="1:14" x14ac:dyDescent="0.25">
      <c r="A69" s="5">
        <v>2021</v>
      </c>
      <c r="B69" s="5">
        <v>5</v>
      </c>
      <c r="C69" s="4">
        <v>62</v>
      </c>
      <c r="D69" s="6" t="s">
        <v>8</v>
      </c>
      <c r="E69" s="4">
        <v>60726502000711</v>
      </c>
      <c r="F69" s="6" t="s">
        <v>126</v>
      </c>
      <c r="G69" s="6" t="s">
        <v>91</v>
      </c>
      <c r="H69" s="6" t="s">
        <v>92</v>
      </c>
      <c r="I69" s="6" t="s">
        <v>78</v>
      </c>
      <c r="J69" s="6" t="s">
        <v>118</v>
      </c>
      <c r="K69" s="6" t="s">
        <v>23</v>
      </c>
      <c r="L69" s="6" t="s">
        <v>29</v>
      </c>
      <c r="M69" s="6" t="s">
        <v>12</v>
      </c>
      <c r="N69" s="32">
        <v>15</v>
      </c>
    </row>
    <row r="70" spans="1:14" x14ac:dyDescent="0.25">
      <c r="A70" s="5">
        <v>2021</v>
      </c>
      <c r="B70" s="5">
        <v>5</v>
      </c>
      <c r="C70" s="4">
        <v>62</v>
      </c>
      <c r="D70" s="6" t="s">
        <v>8</v>
      </c>
      <c r="E70" s="4">
        <v>61213674000240</v>
      </c>
      <c r="F70" s="6" t="s">
        <v>133</v>
      </c>
      <c r="G70" s="6" t="s">
        <v>91</v>
      </c>
      <c r="H70" s="6" t="s">
        <v>92</v>
      </c>
      <c r="I70" s="6" t="s">
        <v>78</v>
      </c>
      <c r="J70" s="6" t="s">
        <v>118</v>
      </c>
      <c r="K70" s="6" t="s">
        <v>11</v>
      </c>
      <c r="L70" s="6" t="s">
        <v>29</v>
      </c>
      <c r="M70" s="6" t="s">
        <v>12</v>
      </c>
      <c r="N70" s="32">
        <v>4</v>
      </c>
    </row>
    <row r="71" spans="1:14" x14ac:dyDescent="0.25">
      <c r="A71" s="5">
        <v>2021</v>
      </c>
      <c r="B71" s="5">
        <v>5</v>
      </c>
      <c r="C71" s="4">
        <v>62</v>
      </c>
      <c r="D71" s="6" t="s">
        <v>8</v>
      </c>
      <c r="E71" s="4">
        <v>60922168000771</v>
      </c>
      <c r="F71" s="6" t="s">
        <v>540</v>
      </c>
      <c r="G71" s="6" t="s">
        <v>91</v>
      </c>
      <c r="H71" s="6" t="s">
        <v>92</v>
      </c>
      <c r="I71" s="6" t="s">
        <v>78</v>
      </c>
      <c r="J71" s="6" t="s">
        <v>118</v>
      </c>
      <c r="K71" s="6" t="s">
        <v>23</v>
      </c>
      <c r="L71" s="6" t="s">
        <v>29</v>
      </c>
      <c r="M71" s="6" t="s">
        <v>12</v>
      </c>
      <c r="N71" s="32">
        <v>2</v>
      </c>
    </row>
    <row r="72" spans="1:14" x14ac:dyDescent="0.25">
      <c r="A72" s="5">
        <v>2021</v>
      </c>
      <c r="B72" s="5">
        <v>5</v>
      </c>
      <c r="C72" s="4">
        <v>62</v>
      </c>
      <c r="D72" s="6" t="s">
        <v>8</v>
      </c>
      <c r="E72" s="4">
        <v>44649812028490</v>
      </c>
      <c r="F72" s="6" t="s">
        <v>506</v>
      </c>
      <c r="G72" s="6" t="s">
        <v>91</v>
      </c>
      <c r="H72" s="6" t="s">
        <v>92</v>
      </c>
      <c r="I72" s="6" t="s">
        <v>78</v>
      </c>
      <c r="J72" s="6" t="s">
        <v>118</v>
      </c>
      <c r="K72" s="6" t="s">
        <v>23</v>
      </c>
      <c r="L72" s="6" t="s">
        <v>29</v>
      </c>
      <c r="M72" s="6" t="s">
        <v>12</v>
      </c>
      <c r="N72" s="32">
        <v>1</v>
      </c>
    </row>
    <row r="73" spans="1:14" x14ac:dyDescent="0.25">
      <c r="A73" s="5">
        <v>2021</v>
      </c>
      <c r="B73" s="5">
        <v>5</v>
      </c>
      <c r="C73" s="4">
        <v>62</v>
      </c>
      <c r="D73" s="6" t="s">
        <v>8</v>
      </c>
      <c r="E73" s="4">
        <v>61590410000124</v>
      </c>
      <c r="F73" s="6" t="s">
        <v>134</v>
      </c>
      <c r="G73" s="6" t="s">
        <v>91</v>
      </c>
      <c r="H73" s="6" t="s">
        <v>92</v>
      </c>
      <c r="I73" s="6" t="s">
        <v>78</v>
      </c>
      <c r="J73" s="6" t="s">
        <v>118</v>
      </c>
      <c r="K73" s="6" t="s">
        <v>247</v>
      </c>
      <c r="L73" s="6" t="s">
        <v>29</v>
      </c>
      <c r="M73" s="6" t="s">
        <v>12</v>
      </c>
      <c r="N73" s="32">
        <v>20</v>
      </c>
    </row>
    <row r="74" spans="1:14" x14ac:dyDescent="0.25">
      <c r="A74" s="5">
        <v>2021</v>
      </c>
      <c r="B74" s="5">
        <v>4</v>
      </c>
      <c r="C74" s="4">
        <v>64</v>
      </c>
      <c r="D74" s="6" t="s">
        <v>26</v>
      </c>
      <c r="E74" s="4">
        <v>8562523000133</v>
      </c>
      <c r="F74" s="6" t="s">
        <v>495</v>
      </c>
      <c r="G74" s="6" t="s">
        <v>496</v>
      </c>
      <c r="H74" s="6" t="s">
        <v>96</v>
      </c>
      <c r="I74" s="6" t="s">
        <v>78</v>
      </c>
      <c r="J74" s="6" t="s">
        <v>30</v>
      </c>
      <c r="K74" s="6" t="s">
        <v>21</v>
      </c>
      <c r="L74" s="6" t="s">
        <v>97</v>
      </c>
      <c r="M74" s="6" t="s">
        <v>10</v>
      </c>
      <c r="N74" s="32">
        <v>2</v>
      </c>
    </row>
    <row r="75" spans="1:14" x14ac:dyDescent="0.25">
      <c r="A75" s="5">
        <v>2021</v>
      </c>
      <c r="B75" s="5">
        <v>4</v>
      </c>
      <c r="C75" s="4">
        <v>64</v>
      </c>
      <c r="D75" s="6" t="s">
        <v>26</v>
      </c>
      <c r="E75" s="4">
        <v>29640612000120</v>
      </c>
      <c r="F75" s="6" t="s">
        <v>513</v>
      </c>
      <c r="G75" s="6" t="s">
        <v>514</v>
      </c>
      <c r="H75" s="6" t="s">
        <v>96</v>
      </c>
      <c r="I75" s="6" t="s">
        <v>78</v>
      </c>
      <c r="J75" s="6" t="s">
        <v>30</v>
      </c>
      <c r="K75" s="6" t="s">
        <v>21</v>
      </c>
      <c r="L75" s="6" t="s">
        <v>97</v>
      </c>
      <c r="M75" s="6" t="s">
        <v>10</v>
      </c>
      <c r="N75" s="32">
        <v>2</v>
      </c>
    </row>
    <row r="76" spans="1:14" x14ac:dyDescent="0.25">
      <c r="A76" s="5">
        <v>2021</v>
      </c>
      <c r="B76" s="5">
        <v>4</v>
      </c>
      <c r="C76" s="4">
        <v>64</v>
      </c>
      <c r="D76" s="6" t="s">
        <v>26</v>
      </c>
      <c r="E76" s="4">
        <v>31635857000101</v>
      </c>
      <c r="F76" s="6" t="s">
        <v>497</v>
      </c>
      <c r="G76" s="6" t="s">
        <v>95</v>
      </c>
      <c r="H76" s="6" t="s">
        <v>96</v>
      </c>
      <c r="I76" s="6" t="s">
        <v>78</v>
      </c>
      <c r="J76" s="6" t="s">
        <v>30</v>
      </c>
      <c r="K76" s="6" t="s">
        <v>21</v>
      </c>
      <c r="L76" s="6" t="s">
        <v>97</v>
      </c>
      <c r="M76" s="6" t="s">
        <v>10</v>
      </c>
      <c r="N76" s="32">
        <v>14</v>
      </c>
    </row>
    <row r="77" spans="1:14" x14ac:dyDescent="0.25">
      <c r="A77" s="5">
        <v>2021</v>
      </c>
      <c r="B77" s="5">
        <v>4</v>
      </c>
      <c r="C77" s="4">
        <v>64</v>
      </c>
      <c r="D77" s="6" t="s">
        <v>26</v>
      </c>
      <c r="E77" s="4">
        <v>29435005005198</v>
      </c>
      <c r="F77" s="6" t="s">
        <v>114</v>
      </c>
      <c r="G77" s="6" t="s">
        <v>95</v>
      </c>
      <c r="H77" s="6" t="s">
        <v>96</v>
      </c>
      <c r="I77" s="6" t="s">
        <v>78</v>
      </c>
      <c r="J77" s="6" t="s">
        <v>30</v>
      </c>
      <c r="K77" s="6" t="s">
        <v>22</v>
      </c>
      <c r="L77" s="6" t="s">
        <v>97</v>
      </c>
      <c r="M77" s="6" t="s">
        <v>10</v>
      </c>
      <c r="N77" s="32">
        <v>6</v>
      </c>
    </row>
    <row r="78" spans="1:14" x14ac:dyDescent="0.25">
      <c r="A78" s="5">
        <v>2021</v>
      </c>
      <c r="B78" s="5">
        <v>4</v>
      </c>
      <c r="C78" s="4">
        <v>64</v>
      </c>
      <c r="D78" s="6" t="s">
        <v>26</v>
      </c>
      <c r="E78" s="4">
        <v>31635857000454</v>
      </c>
      <c r="F78" s="6" t="s">
        <v>498</v>
      </c>
      <c r="G78" s="6" t="s">
        <v>95</v>
      </c>
      <c r="H78" s="6" t="s">
        <v>96</v>
      </c>
      <c r="I78" s="6" t="s">
        <v>78</v>
      </c>
      <c r="J78" s="6" t="s">
        <v>30</v>
      </c>
      <c r="K78" s="6" t="s">
        <v>22</v>
      </c>
      <c r="L78" s="6" t="s">
        <v>97</v>
      </c>
      <c r="M78" s="6" t="s">
        <v>10</v>
      </c>
      <c r="N78" s="32">
        <v>3</v>
      </c>
    </row>
    <row r="79" spans="1:14" x14ac:dyDescent="0.25">
      <c r="A79" s="5">
        <v>2021</v>
      </c>
      <c r="B79" s="5">
        <v>4</v>
      </c>
      <c r="C79" s="4">
        <v>64</v>
      </c>
      <c r="D79" s="6" t="s">
        <v>26</v>
      </c>
      <c r="E79" s="4">
        <v>6047087000996</v>
      </c>
      <c r="F79" s="6" t="s">
        <v>142</v>
      </c>
      <c r="G79" s="6" t="s">
        <v>95</v>
      </c>
      <c r="H79" s="6" t="s">
        <v>96</v>
      </c>
      <c r="I79" s="6" t="s">
        <v>78</v>
      </c>
      <c r="J79" s="6" t="s">
        <v>30</v>
      </c>
      <c r="K79" s="6" t="s">
        <v>22</v>
      </c>
      <c r="L79" s="6" t="s">
        <v>97</v>
      </c>
      <c r="M79" s="6" t="s">
        <v>10</v>
      </c>
      <c r="N79" s="32">
        <v>31</v>
      </c>
    </row>
    <row r="80" spans="1:14" x14ac:dyDescent="0.25">
      <c r="A80" s="5">
        <v>2021</v>
      </c>
      <c r="B80" s="5">
        <v>4</v>
      </c>
      <c r="C80" s="4">
        <v>64</v>
      </c>
      <c r="D80" s="6" t="s">
        <v>26</v>
      </c>
      <c r="E80" s="4">
        <v>6047087002697</v>
      </c>
      <c r="F80" s="6" t="s">
        <v>98</v>
      </c>
      <c r="G80" s="6" t="s">
        <v>95</v>
      </c>
      <c r="H80" s="6" t="s">
        <v>96</v>
      </c>
      <c r="I80" s="6" t="s">
        <v>78</v>
      </c>
      <c r="J80" s="6" t="s">
        <v>30</v>
      </c>
      <c r="K80" s="6" t="s">
        <v>22</v>
      </c>
      <c r="L80" s="6" t="s">
        <v>97</v>
      </c>
      <c r="M80" s="6" t="s">
        <v>10</v>
      </c>
      <c r="N80" s="32">
        <v>2</v>
      </c>
    </row>
    <row r="81" spans="1:14" x14ac:dyDescent="0.25">
      <c r="A81" s="5">
        <v>2021</v>
      </c>
      <c r="B81" s="5">
        <v>4</v>
      </c>
      <c r="C81" s="4">
        <v>64</v>
      </c>
      <c r="D81" s="6" t="s">
        <v>26</v>
      </c>
      <c r="E81" s="4">
        <v>34058123000103</v>
      </c>
      <c r="F81" s="6" t="s">
        <v>426</v>
      </c>
      <c r="G81" s="6" t="s">
        <v>95</v>
      </c>
      <c r="H81" s="6" t="s">
        <v>96</v>
      </c>
      <c r="I81" s="6" t="s">
        <v>78</v>
      </c>
      <c r="J81" s="6" t="s">
        <v>30</v>
      </c>
      <c r="K81" s="6" t="s">
        <v>22</v>
      </c>
      <c r="L81" s="6" t="s">
        <v>97</v>
      </c>
      <c r="M81" s="6" t="s">
        <v>10</v>
      </c>
      <c r="N81" s="32">
        <v>8</v>
      </c>
    </row>
    <row r="82" spans="1:14" x14ac:dyDescent="0.25">
      <c r="A82" s="5">
        <v>2021</v>
      </c>
      <c r="B82" s="5">
        <v>4</v>
      </c>
      <c r="C82" s="4">
        <v>64</v>
      </c>
      <c r="D82" s="6" t="s">
        <v>26</v>
      </c>
      <c r="E82" s="4">
        <v>9578217000158</v>
      </c>
      <c r="F82" s="6" t="s">
        <v>499</v>
      </c>
      <c r="G82" s="6" t="s">
        <v>95</v>
      </c>
      <c r="H82" s="6" t="s">
        <v>96</v>
      </c>
      <c r="I82" s="6" t="s">
        <v>78</v>
      </c>
      <c r="J82" s="6" t="s">
        <v>30</v>
      </c>
      <c r="K82" s="6" t="s">
        <v>22</v>
      </c>
      <c r="L82" s="6" t="s">
        <v>97</v>
      </c>
      <c r="M82" s="6" t="s">
        <v>10</v>
      </c>
      <c r="N82" s="32">
        <v>7</v>
      </c>
    </row>
    <row r="83" spans="1:14" x14ac:dyDescent="0.25">
      <c r="A83" s="5">
        <v>2021</v>
      </c>
      <c r="B83" s="5">
        <v>4</v>
      </c>
      <c r="C83" s="4">
        <v>64</v>
      </c>
      <c r="D83" s="6" t="s">
        <v>26</v>
      </c>
      <c r="E83" s="4">
        <v>6047087003316</v>
      </c>
      <c r="F83" s="6" t="s">
        <v>500</v>
      </c>
      <c r="G83" s="6" t="s">
        <v>95</v>
      </c>
      <c r="H83" s="6" t="s">
        <v>96</v>
      </c>
      <c r="I83" s="6" t="s">
        <v>78</v>
      </c>
      <c r="J83" s="6" t="s">
        <v>30</v>
      </c>
      <c r="K83" s="6" t="s">
        <v>22</v>
      </c>
      <c r="L83" s="6" t="s">
        <v>97</v>
      </c>
      <c r="M83" s="6" t="s">
        <v>10</v>
      </c>
      <c r="N83" s="32">
        <v>2</v>
      </c>
    </row>
    <row r="84" spans="1:14" x14ac:dyDescent="0.25">
      <c r="A84" s="5">
        <v>2021</v>
      </c>
      <c r="B84" s="5">
        <v>4</v>
      </c>
      <c r="C84" s="4">
        <v>64</v>
      </c>
      <c r="D84" s="6" t="s">
        <v>26</v>
      </c>
      <c r="E84" s="4">
        <v>6047087001020</v>
      </c>
      <c r="F84" s="6" t="s">
        <v>94</v>
      </c>
      <c r="G84" s="6" t="s">
        <v>95</v>
      </c>
      <c r="H84" s="6" t="s">
        <v>96</v>
      </c>
      <c r="I84" s="6" t="s">
        <v>78</v>
      </c>
      <c r="J84" s="6" t="s">
        <v>30</v>
      </c>
      <c r="K84" s="6" t="s">
        <v>22</v>
      </c>
      <c r="L84" s="6" t="s">
        <v>97</v>
      </c>
      <c r="M84" s="6" t="s">
        <v>10</v>
      </c>
      <c r="N84" s="32">
        <v>33</v>
      </c>
    </row>
    <row r="85" spans="1:14" x14ac:dyDescent="0.25">
      <c r="A85" s="5">
        <v>2021</v>
      </c>
      <c r="B85" s="5">
        <v>4</v>
      </c>
      <c r="C85" s="4">
        <v>64</v>
      </c>
      <c r="D85" s="6" t="s">
        <v>26</v>
      </c>
      <c r="E85" s="4">
        <v>60884855001630</v>
      </c>
      <c r="F85" s="6" t="s">
        <v>128</v>
      </c>
      <c r="G85" s="6" t="s">
        <v>95</v>
      </c>
      <c r="H85" s="6" t="s">
        <v>96</v>
      </c>
      <c r="I85" s="6" t="s">
        <v>78</v>
      </c>
      <c r="J85" s="6" t="s">
        <v>30</v>
      </c>
      <c r="K85" s="6" t="s">
        <v>21</v>
      </c>
      <c r="L85" s="6" t="s">
        <v>97</v>
      </c>
      <c r="M85" s="6" t="s">
        <v>10</v>
      </c>
      <c r="N85" s="32">
        <v>50</v>
      </c>
    </row>
    <row r="86" spans="1:14" x14ac:dyDescent="0.25">
      <c r="A86" s="5">
        <v>2021</v>
      </c>
      <c r="B86" s="5">
        <v>4</v>
      </c>
      <c r="C86" s="4">
        <v>64</v>
      </c>
      <c r="D86" s="6" t="s">
        <v>26</v>
      </c>
      <c r="E86" s="4">
        <v>33419482000259</v>
      </c>
      <c r="F86" s="6" t="s">
        <v>119</v>
      </c>
      <c r="G86" s="6" t="s">
        <v>95</v>
      </c>
      <c r="H86" s="6" t="s">
        <v>96</v>
      </c>
      <c r="I86" s="6" t="s">
        <v>78</v>
      </c>
      <c r="J86" s="6" t="s">
        <v>30</v>
      </c>
      <c r="K86" s="6" t="s">
        <v>22</v>
      </c>
      <c r="L86" s="6" t="s">
        <v>97</v>
      </c>
      <c r="M86" s="6" t="s">
        <v>10</v>
      </c>
      <c r="N86" s="32">
        <v>2</v>
      </c>
    </row>
    <row r="87" spans="1:14" x14ac:dyDescent="0.25">
      <c r="A87" s="5">
        <v>2021</v>
      </c>
      <c r="B87" s="5">
        <v>4</v>
      </c>
      <c r="C87" s="4">
        <v>64</v>
      </c>
      <c r="D87" s="6" t="s">
        <v>26</v>
      </c>
      <c r="E87" s="4">
        <v>9219138000584</v>
      </c>
      <c r="F87" s="6" t="s">
        <v>100</v>
      </c>
      <c r="G87" s="6" t="s">
        <v>95</v>
      </c>
      <c r="H87" s="6" t="s">
        <v>96</v>
      </c>
      <c r="I87" s="6" t="s">
        <v>78</v>
      </c>
      <c r="J87" s="6" t="s">
        <v>30</v>
      </c>
      <c r="K87" s="6" t="s">
        <v>21</v>
      </c>
      <c r="L87" s="6" t="s">
        <v>97</v>
      </c>
      <c r="M87" s="6" t="s">
        <v>10</v>
      </c>
      <c r="N87" s="32">
        <v>11</v>
      </c>
    </row>
    <row r="88" spans="1:14" x14ac:dyDescent="0.25">
      <c r="A88" s="5">
        <v>2021</v>
      </c>
      <c r="B88" s="5">
        <v>4</v>
      </c>
      <c r="C88" s="4">
        <v>64</v>
      </c>
      <c r="D88" s="6" t="s">
        <v>26</v>
      </c>
      <c r="E88" s="4">
        <v>31671480000146</v>
      </c>
      <c r="F88" s="6" t="s">
        <v>391</v>
      </c>
      <c r="G88" s="6" t="s">
        <v>392</v>
      </c>
      <c r="H88" s="6" t="s">
        <v>96</v>
      </c>
      <c r="I88" s="6" t="s">
        <v>78</v>
      </c>
      <c r="J88" s="6" t="s">
        <v>30</v>
      </c>
      <c r="K88" s="6" t="s">
        <v>22</v>
      </c>
      <c r="L88" s="6" t="s">
        <v>97</v>
      </c>
      <c r="M88" s="6" t="s">
        <v>10</v>
      </c>
      <c r="N88" s="32">
        <v>9</v>
      </c>
    </row>
    <row r="89" spans="1:14" x14ac:dyDescent="0.25">
      <c r="A89" s="5">
        <v>2021</v>
      </c>
      <c r="B89" s="5">
        <v>4</v>
      </c>
      <c r="C89" s="4">
        <v>64</v>
      </c>
      <c r="D89" s="6" t="s">
        <v>26</v>
      </c>
      <c r="E89" s="4">
        <v>35917970000726</v>
      </c>
      <c r="F89" s="6" t="s">
        <v>403</v>
      </c>
      <c r="G89" s="6" t="s">
        <v>404</v>
      </c>
      <c r="H89" s="6" t="s">
        <v>96</v>
      </c>
      <c r="I89" s="6" t="s">
        <v>78</v>
      </c>
      <c r="J89" s="6" t="s">
        <v>30</v>
      </c>
      <c r="K89" s="6" t="s">
        <v>21</v>
      </c>
      <c r="L89" s="6" t="s">
        <v>97</v>
      </c>
      <c r="M89" s="6" t="s">
        <v>10</v>
      </c>
      <c r="N89" s="32">
        <v>2</v>
      </c>
    </row>
    <row r="90" spans="1:14" x14ac:dyDescent="0.25">
      <c r="A90" s="5">
        <v>2021</v>
      </c>
      <c r="B90" s="5">
        <v>4</v>
      </c>
      <c r="C90" s="4">
        <v>62</v>
      </c>
      <c r="D90" s="6" t="s">
        <v>8</v>
      </c>
      <c r="E90" s="4">
        <v>60922168000348</v>
      </c>
      <c r="F90" s="6" t="s">
        <v>411</v>
      </c>
      <c r="G90" s="6" t="s">
        <v>95</v>
      </c>
      <c r="H90" s="6" t="s">
        <v>96</v>
      </c>
      <c r="I90" s="6" t="s">
        <v>78</v>
      </c>
      <c r="J90" s="6" t="s">
        <v>30</v>
      </c>
      <c r="K90" s="6" t="s">
        <v>22</v>
      </c>
      <c r="L90" s="6" t="s">
        <v>97</v>
      </c>
      <c r="M90" s="6" t="s">
        <v>10</v>
      </c>
      <c r="N90" s="32">
        <v>10</v>
      </c>
    </row>
    <row r="91" spans="1:14" x14ac:dyDescent="0.25">
      <c r="A91" s="5">
        <v>2021</v>
      </c>
      <c r="B91" s="5">
        <v>4</v>
      </c>
      <c r="C91" s="4">
        <v>62</v>
      </c>
      <c r="D91" s="6" t="s">
        <v>8</v>
      </c>
      <c r="E91" s="4">
        <v>29435005005198</v>
      </c>
      <c r="F91" s="6" t="s">
        <v>114</v>
      </c>
      <c r="G91" s="6" t="s">
        <v>95</v>
      </c>
      <c r="H91" s="6" t="s">
        <v>96</v>
      </c>
      <c r="I91" s="6" t="s">
        <v>78</v>
      </c>
      <c r="J91" s="6" t="s">
        <v>30</v>
      </c>
      <c r="K91" s="6" t="s">
        <v>22</v>
      </c>
      <c r="L91" s="6" t="s">
        <v>97</v>
      </c>
      <c r="M91" s="6" t="s">
        <v>10</v>
      </c>
      <c r="N91" s="32">
        <v>6</v>
      </c>
    </row>
    <row r="92" spans="1:14" x14ac:dyDescent="0.25">
      <c r="A92" s="5">
        <v>2021</v>
      </c>
      <c r="B92" s="5">
        <v>4</v>
      </c>
      <c r="C92" s="4">
        <v>62</v>
      </c>
      <c r="D92" s="6" t="s">
        <v>8</v>
      </c>
      <c r="E92" s="4">
        <v>73696718000219</v>
      </c>
      <c r="F92" s="6" t="s">
        <v>415</v>
      </c>
      <c r="G92" s="6" t="s">
        <v>95</v>
      </c>
      <c r="H92" s="6" t="s">
        <v>96</v>
      </c>
      <c r="I92" s="6" t="s">
        <v>78</v>
      </c>
      <c r="J92" s="6" t="s">
        <v>30</v>
      </c>
      <c r="K92" s="6" t="s">
        <v>21</v>
      </c>
      <c r="L92" s="6" t="s">
        <v>97</v>
      </c>
      <c r="M92" s="6" t="s">
        <v>10</v>
      </c>
      <c r="N92" s="32">
        <v>3</v>
      </c>
    </row>
    <row r="93" spans="1:14" x14ac:dyDescent="0.25">
      <c r="A93" s="5">
        <v>2021</v>
      </c>
      <c r="B93" s="5">
        <v>4</v>
      </c>
      <c r="C93" s="4">
        <v>62</v>
      </c>
      <c r="D93" s="6" t="s">
        <v>8</v>
      </c>
      <c r="E93" s="4">
        <v>2284062000521</v>
      </c>
      <c r="F93" s="6" t="s">
        <v>501</v>
      </c>
      <c r="G93" s="6" t="s">
        <v>95</v>
      </c>
      <c r="H93" s="6" t="s">
        <v>96</v>
      </c>
      <c r="I93" s="6" t="s">
        <v>78</v>
      </c>
      <c r="J93" s="6" t="s">
        <v>30</v>
      </c>
      <c r="K93" s="6" t="s">
        <v>21</v>
      </c>
      <c r="L93" s="6" t="s">
        <v>97</v>
      </c>
      <c r="M93" s="6" t="s">
        <v>10</v>
      </c>
      <c r="N93" s="32">
        <v>7</v>
      </c>
    </row>
    <row r="94" spans="1:14" x14ac:dyDescent="0.25">
      <c r="A94" s="5">
        <v>2021</v>
      </c>
      <c r="B94" s="5">
        <v>4</v>
      </c>
      <c r="C94" s="4">
        <v>62</v>
      </c>
      <c r="D94" s="6" t="s">
        <v>8</v>
      </c>
      <c r="E94" s="4">
        <v>24217779000160</v>
      </c>
      <c r="F94" s="6" t="s">
        <v>428</v>
      </c>
      <c r="G94" s="6" t="s">
        <v>95</v>
      </c>
      <c r="H94" s="6" t="s">
        <v>96</v>
      </c>
      <c r="I94" s="6" t="s">
        <v>78</v>
      </c>
      <c r="J94" s="6" t="s">
        <v>30</v>
      </c>
      <c r="K94" s="6" t="s">
        <v>21</v>
      </c>
      <c r="L94" s="6" t="s">
        <v>97</v>
      </c>
      <c r="M94" s="6" t="s">
        <v>10</v>
      </c>
      <c r="N94" s="32">
        <v>3</v>
      </c>
    </row>
    <row r="95" spans="1:14" x14ac:dyDescent="0.25">
      <c r="A95" s="5">
        <v>2021</v>
      </c>
      <c r="B95" s="5">
        <v>4</v>
      </c>
      <c r="C95" s="4">
        <v>62</v>
      </c>
      <c r="D95" s="6" t="s">
        <v>8</v>
      </c>
      <c r="E95" s="4">
        <v>6047087000996</v>
      </c>
      <c r="F95" s="6" t="s">
        <v>142</v>
      </c>
      <c r="G95" s="6" t="s">
        <v>95</v>
      </c>
      <c r="H95" s="6" t="s">
        <v>96</v>
      </c>
      <c r="I95" s="6" t="s">
        <v>78</v>
      </c>
      <c r="J95" s="6" t="s">
        <v>30</v>
      </c>
      <c r="K95" s="6" t="s">
        <v>22</v>
      </c>
      <c r="L95" s="6" t="s">
        <v>97</v>
      </c>
      <c r="M95" s="6" t="s">
        <v>10</v>
      </c>
      <c r="N95" s="32">
        <v>16</v>
      </c>
    </row>
    <row r="96" spans="1:14" x14ac:dyDescent="0.25">
      <c r="A96" s="5">
        <v>2021</v>
      </c>
      <c r="B96" s="5">
        <v>4</v>
      </c>
      <c r="C96" s="4">
        <v>62</v>
      </c>
      <c r="D96" s="6" t="s">
        <v>8</v>
      </c>
      <c r="E96" s="4">
        <v>6047087002697</v>
      </c>
      <c r="F96" s="6" t="s">
        <v>98</v>
      </c>
      <c r="G96" s="6" t="s">
        <v>95</v>
      </c>
      <c r="H96" s="6" t="s">
        <v>96</v>
      </c>
      <c r="I96" s="6" t="s">
        <v>78</v>
      </c>
      <c r="J96" s="6" t="s">
        <v>30</v>
      </c>
      <c r="K96" s="6" t="s">
        <v>22</v>
      </c>
      <c r="L96" s="6" t="s">
        <v>97</v>
      </c>
      <c r="M96" s="6" t="s">
        <v>10</v>
      </c>
      <c r="N96" s="32">
        <v>125</v>
      </c>
    </row>
    <row r="97" spans="1:14" x14ac:dyDescent="0.25">
      <c r="A97" s="5">
        <v>2021</v>
      </c>
      <c r="B97" s="5">
        <v>4</v>
      </c>
      <c r="C97" s="4">
        <v>62</v>
      </c>
      <c r="D97" s="6" t="s">
        <v>8</v>
      </c>
      <c r="E97" s="4">
        <v>34058123000103</v>
      </c>
      <c r="F97" s="6" t="s">
        <v>426</v>
      </c>
      <c r="G97" s="6" t="s">
        <v>95</v>
      </c>
      <c r="H97" s="6" t="s">
        <v>96</v>
      </c>
      <c r="I97" s="6" t="s">
        <v>78</v>
      </c>
      <c r="J97" s="6" t="s">
        <v>30</v>
      </c>
      <c r="K97" s="6" t="s">
        <v>22</v>
      </c>
      <c r="L97" s="6" t="s">
        <v>97</v>
      </c>
      <c r="M97" s="6" t="s">
        <v>10</v>
      </c>
      <c r="N97" s="32">
        <v>6</v>
      </c>
    </row>
    <row r="98" spans="1:14" x14ac:dyDescent="0.25">
      <c r="A98" s="5">
        <v>2021</v>
      </c>
      <c r="B98" s="5">
        <v>4</v>
      </c>
      <c r="C98" s="4">
        <v>62</v>
      </c>
      <c r="D98" s="6" t="s">
        <v>8</v>
      </c>
      <c r="E98" s="4">
        <v>9578217000158</v>
      </c>
      <c r="F98" s="6" t="s">
        <v>499</v>
      </c>
      <c r="G98" s="6" t="s">
        <v>95</v>
      </c>
      <c r="H98" s="6" t="s">
        <v>96</v>
      </c>
      <c r="I98" s="6" t="s">
        <v>78</v>
      </c>
      <c r="J98" s="6" t="s">
        <v>30</v>
      </c>
      <c r="K98" s="6" t="s">
        <v>22</v>
      </c>
      <c r="L98" s="6" t="s">
        <v>97</v>
      </c>
      <c r="M98" s="6" t="s">
        <v>10</v>
      </c>
      <c r="N98" s="32">
        <v>1</v>
      </c>
    </row>
    <row r="99" spans="1:14" x14ac:dyDescent="0.25">
      <c r="A99" s="5">
        <v>2021</v>
      </c>
      <c r="B99" s="5">
        <v>4</v>
      </c>
      <c r="C99" s="4">
        <v>62</v>
      </c>
      <c r="D99" s="6" t="s">
        <v>8</v>
      </c>
      <c r="E99" s="4">
        <v>6047087001020</v>
      </c>
      <c r="F99" s="6" t="s">
        <v>94</v>
      </c>
      <c r="G99" s="6" t="s">
        <v>95</v>
      </c>
      <c r="H99" s="6" t="s">
        <v>96</v>
      </c>
      <c r="I99" s="6" t="s">
        <v>78</v>
      </c>
      <c r="J99" s="6" t="s">
        <v>30</v>
      </c>
      <c r="K99" s="6" t="s">
        <v>22</v>
      </c>
      <c r="L99" s="6" t="s">
        <v>97</v>
      </c>
      <c r="M99" s="6" t="s">
        <v>10</v>
      </c>
      <c r="N99" s="32">
        <v>22</v>
      </c>
    </row>
    <row r="100" spans="1:14" x14ac:dyDescent="0.25">
      <c r="A100" s="5">
        <v>2021</v>
      </c>
      <c r="B100" s="5">
        <v>4</v>
      </c>
      <c r="C100" s="4">
        <v>62</v>
      </c>
      <c r="D100" s="6" t="s">
        <v>8</v>
      </c>
      <c r="E100" s="4">
        <v>60884855001630</v>
      </c>
      <c r="F100" s="6" t="s">
        <v>128</v>
      </c>
      <c r="G100" s="6" t="s">
        <v>95</v>
      </c>
      <c r="H100" s="6" t="s">
        <v>96</v>
      </c>
      <c r="I100" s="6" t="s">
        <v>78</v>
      </c>
      <c r="J100" s="6" t="s">
        <v>30</v>
      </c>
      <c r="K100" s="6" t="s">
        <v>21</v>
      </c>
      <c r="L100" s="6" t="s">
        <v>97</v>
      </c>
      <c r="M100" s="6" t="s">
        <v>10</v>
      </c>
      <c r="N100" s="32">
        <v>60</v>
      </c>
    </row>
    <row r="101" spans="1:14" x14ac:dyDescent="0.25">
      <c r="A101" s="5">
        <v>2021</v>
      </c>
      <c r="B101" s="5">
        <v>4</v>
      </c>
      <c r="C101" s="4">
        <v>62</v>
      </c>
      <c r="D101" s="6" t="s">
        <v>8</v>
      </c>
      <c r="E101" s="4">
        <v>18010750000100</v>
      </c>
      <c r="F101" s="6" t="s">
        <v>402</v>
      </c>
      <c r="G101" s="6" t="s">
        <v>95</v>
      </c>
      <c r="H101" s="6" t="s">
        <v>96</v>
      </c>
      <c r="I101" s="6" t="s">
        <v>78</v>
      </c>
      <c r="J101" s="6" t="s">
        <v>30</v>
      </c>
      <c r="K101" s="6" t="s">
        <v>21</v>
      </c>
      <c r="L101" s="6" t="s">
        <v>97</v>
      </c>
      <c r="M101" s="6" t="s">
        <v>10</v>
      </c>
      <c r="N101" s="32">
        <v>2</v>
      </c>
    </row>
    <row r="102" spans="1:14" x14ac:dyDescent="0.25">
      <c r="A102" s="5">
        <v>2021</v>
      </c>
      <c r="B102" s="5">
        <v>4</v>
      </c>
      <c r="C102" s="4">
        <v>62</v>
      </c>
      <c r="D102" s="6" t="s">
        <v>8</v>
      </c>
      <c r="E102" s="4">
        <v>8850962000222</v>
      </c>
      <c r="F102" s="6" t="s">
        <v>515</v>
      </c>
      <c r="G102" s="6" t="s">
        <v>95</v>
      </c>
      <c r="H102" s="6" t="s">
        <v>96</v>
      </c>
      <c r="I102" s="6" t="s">
        <v>78</v>
      </c>
      <c r="J102" s="6" t="s">
        <v>30</v>
      </c>
      <c r="K102" s="6" t="s">
        <v>22</v>
      </c>
      <c r="L102" s="6" t="s">
        <v>97</v>
      </c>
      <c r="M102" s="6" t="s">
        <v>10</v>
      </c>
      <c r="N102" s="32">
        <v>1</v>
      </c>
    </row>
    <row r="103" spans="1:14" x14ac:dyDescent="0.25">
      <c r="A103" s="5">
        <v>2021</v>
      </c>
      <c r="B103" s="5">
        <v>4</v>
      </c>
      <c r="C103" s="4">
        <v>62</v>
      </c>
      <c r="D103" s="6" t="s">
        <v>8</v>
      </c>
      <c r="E103" s="4">
        <v>33419482000259</v>
      </c>
      <c r="F103" s="6" t="s">
        <v>119</v>
      </c>
      <c r="G103" s="6" t="s">
        <v>95</v>
      </c>
      <c r="H103" s="6" t="s">
        <v>96</v>
      </c>
      <c r="I103" s="6" t="s">
        <v>78</v>
      </c>
      <c r="J103" s="6" t="s">
        <v>30</v>
      </c>
      <c r="K103" s="6" t="s">
        <v>22</v>
      </c>
      <c r="L103" s="6" t="s">
        <v>97</v>
      </c>
      <c r="M103" s="6" t="s">
        <v>10</v>
      </c>
      <c r="N103" s="32">
        <v>6</v>
      </c>
    </row>
    <row r="104" spans="1:14" x14ac:dyDescent="0.25">
      <c r="A104" s="5">
        <v>2021</v>
      </c>
      <c r="B104" s="5">
        <v>4</v>
      </c>
      <c r="C104" s="4">
        <v>62</v>
      </c>
      <c r="D104" s="6" t="s">
        <v>8</v>
      </c>
      <c r="E104" s="4">
        <v>9219138000584</v>
      </c>
      <c r="F104" s="6" t="s">
        <v>100</v>
      </c>
      <c r="G104" s="6" t="s">
        <v>95</v>
      </c>
      <c r="H104" s="6" t="s">
        <v>96</v>
      </c>
      <c r="I104" s="6" t="s">
        <v>78</v>
      </c>
      <c r="J104" s="6" t="s">
        <v>30</v>
      </c>
      <c r="K104" s="6" t="s">
        <v>21</v>
      </c>
      <c r="L104" s="6" t="s">
        <v>97</v>
      </c>
      <c r="M104" s="6" t="s">
        <v>10</v>
      </c>
      <c r="N104" s="32">
        <v>2</v>
      </c>
    </row>
    <row r="105" spans="1:14" x14ac:dyDescent="0.25">
      <c r="A105" s="5">
        <v>2021</v>
      </c>
      <c r="B105" s="5">
        <v>4</v>
      </c>
      <c r="C105" s="4">
        <v>64</v>
      </c>
      <c r="D105" s="6" t="s">
        <v>26</v>
      </c>
      <c r="E105" s="4">
        <v>7088017000191</v>
      </c>
      <c r="F105" s="6" t="s">
        <v>516</v>
      </c>
      <c r="G105" s="6" t="s">
        <v>517</v>
      </c>
      <c r="H105" s="6" t="s">
        <v>505</v>
      </c>
      <c r="I105" s="6" t="s">
        <v>78</v>
      </c>
      <c r="J105" s="6" t="s">
        <v>32</v>
      </c>
      <c r="K105" s="6" t="s">
        <v>14</v>
      </c>
      <c r="L105" s="6" t="s">
        <v>97</v>
      </c>
      <c r="M105" s="6" t="s">
        <v>10</v>
      </c>
      <c r="N105" s="32">
        <v>2</v>
      </c>
    </row>
    <row r="106" spans="1:14" x14ac:dyDescent="0.25">
      <c r="A106" s="5">
        <v>2021</v>
      </c>
      <c r="B106" s="5">
        <v>4</v>
      </c>
      <c r="C106" s="4">
        <v>64</v>
      </c>
      <c r="D106" s="6" t="s">
        <v>26</v>
      </c>
      <c r="E106" s="4">
        <v>92898550000279</v>
      </c>
      <c r="F106" s="6" t="s">
        <v>433</v>
      </c>
      <c r="G106" s="6" t="s">
        <v>434</v>
      </c>
      <c r="H106" s="6" t="s">
        <v>138</v>
      </c>
      <c r="I106" s="6" t="s">
        <v>78</v>
      </c>
      <c r="J106" s="6" t="s">
        <v>32</v>
      </c>
      <c r="K106" s="6" t="s">
        <v>9</v>
      </c>
      <c r="L106" s="6" t="s">
        <v>97</v>
      </c>
      <c r="M106" s="6" t="s">
        <v>10</v>
      </c>
      <c r="N106" s="32">
        <v>6</v>
      </c>
    </row>
    <row r="107" spans="1:14" x14ac:dyDescent="0.25">
      <c r="A107" s="5">
        <v>2021</v>
      </c>
      <c r="B107" s="5">
        <v>4</v>
      </c>
      <c r="C107" s="4">
        <v>64</v>
      </c>
      <c r="D107" s="6" t="s">
        <v>26</v>
      </c>
      <c r="E107" s="4">
        <v>91681361000368</v>
      </c>
      <c r="F107" s="6" t="s">
        <v>435</v>
      </c>
      <c r="G107" s="6" t="s">
        <v>436</v>
      </c>
      <c r="H107" s="6" t="s">
        <v>138</v>
      </c>
      <c r="I107" s="6" t="s">
        <v>78</v>
      </c>
      <c r="J107" s="6" t="s">
        <v>32</v>
      </c>
      <c r="K107" s="6" t="s">
        <v>9</v>
      </c>
      <c r="L107" s="6" t="s">
        <v>97</v>
      </c>
      <c r="M107" s="6" t="s">
        <v>10</v>
      </c>
      <c r="N107" s="32">
        <v>5</v>
      </c>
    </row>
    <row r="108" spans="1:14" x14ac:dyDescent="0.25">
      <c r="A108" s="5">
        <v>2021</v>
      </c>
      <c r="B108" s="5">
        <v>4</v>
      </c>
      <c r="C108" s="4">
        <v>64</v>
      </c>
      <c r="D108" s="6" t="s">
        <v>26</v>
      </c>
      <c r="E108" s="4">
        <v>92741016000254</v>
      </c>
      <c r="F108" s="6" t="s">
        <v>139</v>
      </c>
      <c r="G108" s="6" t="s">
        <v>137</v>
      </c>
      <c r="H108" s="6" t="s">
        <v>138</v>
      </c>
      <c r="I108" s="6" t="s">
        <v>78</v>
      </c>
      <c r="J108" s="6" t="s">
        <v>32</v>
      </c>
      <c r="K108" s="6" t="s">
        <v>9</v>
      </c>
      <c r="L108" s="6" t="s">
        <v>97</v>
      </c>
      <c r="M108" s="6" t="s">
        <v>10</v>
      </c>
      <c r="N108" s="32">
        <v>5</v>
      </c>
    </row>
    <row r="109" spans="1:14" x14ac:dyDescent="0.25">
      <c r="A109" s="5">
        <v>2021</v>
      </c>
      <c r="B109" s="5">
        <v>4</v>
      </c>
      <c r="C109" s="4">
        <v>64</v>
      </c>
      <c r="D109" s="6" t="s">
        <v>26</v>
      </c>
      <c r="E109" s="4">
        <v>83884999000106</v>
      </c>
      <c r="F109" s="6" t="s">
        <v>542</v>
      </c>
      <c r="G109" s="6" t="s">
        <v>157</v>
      </c>
      <c r="H109" s="6" t="s">
        <v>130</v>
      </c>
      <c r="I109" s="6" t="s">
        <v>78</v>
      </c>
      <c r="J109" s="6" t="s">
        <v>32</v>
      </c>
      <c r="K109" s="6" t="s">
        <v>14</v>
      </c>
      <c r="L109" s="6" t="s">
        <v>97</v>
      </c>
      <c r="M109" s="6" t="s">
        <v>10</v>
      </c>
      <c r="N109" s="32">
        <v>1</v>
      </c>
    </row>
    <row r="110" spans="1:14" x14ac:dyDescent="0.25">
      <c r="A110" s="5">
        <v>2021</v>
      </c>
      <c r="B110" s="5">
        <v>4</v>
      </c>
      <c r="C110" s="4">
        <v>62</v>
      </c>
      <c r="D110" s="6" t="s">
        <v>8</v>
      </c>
      <c r="E110" s="4">
        <v>76081892000164</v>
      </c>
      <c r="F110" s="6" t="s">
        <v>503</v>
      </c>
      <c r="G110" s="6" t="s">
        <v>504</v>
      </c>
      <c r="H110" s="6" t="s">
        <v>505</v>
      </c>
      <c r="I110" s="6" t="s">
        <v>78</v>
      </c>
      <c r="J110" s="6" t="s">
        <v>32</v>
      </c>
      <c r="K110" s="6" t="s">
        <v>14</v>
      </c>
      <c r="L110" s="6" t="s">
        <v>97</v>
      </c>
      <c r="M110" s="6" t="s">
        <v>10</v>
      </c>
      <c r="N110" s="32">
        <v>2</v>
      </c>
    </row>
    <row r="111" spans="1:14" x14ac:dyDescent="0.25">
      <c r="A111" s="5">
        <v>2021</v>
      </c>
      <c r="B111" s="5">
        <v>4</v>
      </c>
      <c r="C111" s="4">
        <v>62</v>
      </c>
      <c r="D111" s="6" t="s">
        <v>8</v>
      </c>
      <c r="E111" s="4">
        <v>92898550000279</v>
      </c>
      <c r="F111" s="6" t="s">
        <v>433</v>
      </c>
      <c r="G111" s="6" t="s">
        <v>434</v>
      </c>
      <c r="H111" s="6" t="s">
        <v>138</v>
      </c>
      <c r="I111" s="6" t="s">
        <v>78</v>
      </c>
      <c r="J111" s="6" t="s">
        <v>32</v>
      </c>
      <c r="K111" s="6" t="s">
        <v>9</v>
      </c>
      <c r="L111" s="6" t="s">
        <v>97</v>
      </c>
      <c r="M111" s="6" t="s">
        <v>10</v>
      </c>
      <c r="N111" s="32">
        <v>5</v>
      </c>
    </row>
    <row r="112" spans="1:14" x14ac:dyDescent="0.25">
      <c r="A112" s="5">
        <v>2021</v>
      </c>
      <c r="B112" s="5">
        <v>4</v>
      </c>
      <c r="C112" s="4">
        <v>62</v>
      </c>
      <c r="D112" s="6" t="s">
        <v>8</v>
      </c>
      <c r="E112" s="4">
        <v>92685833000151</v>
      </c>
      <c r="F112" s="6" t="s">
        <v>438</v>
      </c>
      <c r="G112" s="6" t="s">
        <v>137</v>
      </c>
      <c r="H112" s="6" t="s">
        <v>138</v>
      </c>
      <c r="I112" s="6" t="s">
        <v>78</v>
      </c>
      <c r="J112" s="6" t="s">
        <v>32</v>
      </c>
      <c r="K112" s="6" t="s">
        <v>9</v>
      </c>
      <c r="L112" s="6" t="s">
        <v>97</v>
      </c>
      <c r="M112" s="6" t="s">
        <v>10</v>
      </c>
      <c r="N112" s="32">
        <v>32</v>
      </c>
    </row>
    <row r="113" spans="1:14" x14ac:dyDescent="0.25">
      <c r="A113" s="5">
        <v>2021</v>
      </c>
      <c r="B113" s="5">
        <v>4</v>
      </c>
      <c r="C113" s="4">
        <v>62</v>
      </c>
      <c r="D113" s="6" t="s">
        <v>8</v>
      </c>
      <c r="E113" s="4">
        <v>92741016000254</v>
      </c>
      <c r="F113" s="6" t="s">
        <v>139</v>
      </c>
      <c r="G113" s="6" t="s">
        <v>137</v>
      </c>
      <c r="H113" s="6" t="s">
        <v>138</v>
      </c>
      <c r="I113" s="6" t="s">
        <v>78</v>
      </c>
      <c r="J113" s="6" t="s">
        <v>32</v>
      </c>
      <c r="K113" s="6" t="s">
        <v>9</v>
      </c>
      <c r="L113" s="6" t="s">
        <v>97</v>
      </c>
      <c r="M113" s="6" t="s">
        <v>10</v>
      </c>
      <c r="N113" s="32">
        <v>5</v>
      </c>
    </row>
    <row r="114" spans="1:14" x14ac:dyDescent="0.25">
      <c r="A114" s="5">
        <v>2021</v>
      </c>
      <c r="B114" s="5">
        <v>4</v>
      </c>
      <c r="C114" s="4">
        <v>62</v>
      </c>
      <c r="D114" s="6" t="s">
        <v>8</v>
      </c>
      <c r="E114" s="4">
        <v>88630413000796</v>
      </c>
      <c r="F114" s="6" t="s">
        <v>518</v>
      </c>
      <c r="G114" s="6" t="s">
        <v>137</v>
      </c>
      <c r="H114" s="6" t="s">
        <v>138</v>
      </c>
      <c r="I114" s="6" t="s">
        <v>78</v>
      </c>
      <c r="J114" s="6" t="s">
        <v>32</v>
      </c>
      <c r="K114" s="6" t="s">
        <v>9</v>
      </c>
      <c r="L114" s="6" t="s">
        <v>97</v>
      </c>
      <c r="M114" s="6" t="s">
        <v>10</v>
      </c>
      <c r="N114" s="32">
        <v>3</v>
      </c>
    </row>
    <row r="115" spans="1:14" x14ac:dyDescent="0.25">
      <c r="A115" s="5">
        <v>2021</v>
      </c>
      <c r="B115" s="5">
        <v>4</v>
      </c>
      <c r="C115" s="4">
        <v>62</v>
      </c>
      <c r="D115" s="6" t="s">
        <v>8</v>
      </c>
      <c r="E115" s="4">
        <v>92815000000168</v>
      </c>
      <c r="F115" s="6" t="s">
        <v>140</v>
      </c>
      <c r="G115" s="6" t="s">
        <v>137</v>
      </c>
      <c r="H115" s="6" t="s">
        <v>138</v>
      </c>
      <c r="I115" s="6" t="s">
        <v>78</v>
      </c>
      <c r="J115" s="6" t="s">
        <v>32</v>
      </c>
      <c r="K115" s="6" t="s">
        <v>9</v>
      </c>
      <c r="L115" s="6" t="s">
        <v>97</v>
      </c>
      <c r="M115" s="6" t="s">
        <v>10</v>
      </c>
      <c r="N115" s="32">
        <v>60</v>
      </c>
    </row>
    <row r="116" spans="1:14" x14ac:dyDescent="0.25">
      <c r="A116" s="5">
        <v>2021</v>
      </c>
      <c r="B116" s="5">
        <v>4</v>
      </c>
      <c r="C116" s="4">
        <v>62</v>
      </c>
      <c r="D116" s="6" t="s">
        <v>8</v>
      </c>
      <c r="E116" s="4">
        <v>95610887000146</v>
      </c>
      <c r="F116" s="6" t="s">
        <v>439</v>
      </c>
      <c r="G116" s="6" t="s">
        <v>440</v>
      </c>
      <c r="H116" s="6" t="s">
        <v>138</v>
      </c>
      <c r="I116" s="6" t="s">
        <v>78</v>
      </c>
      <c r="J116" s="6" t="s">
        <v>32</v>
      </c>
      <c r="K116" s="6" t="s">
        <v>9</v>
      </c>
      <c r="L116" s="6" t="s">
        <v>97</v>
      </c>
      <c r="M116" s="6" t="s">
        <v>10</v>
      </c>
      <c r="N116" s="32">
        <v>12</v>
      </c>
    </row>
    <row r="117" spans="1:14" x14ac:dyDescent="0.25">
      <c r="A117" s="5">
        <v>2021</v>
      </c>
      <c r="B117" s="5">
        <v>4</v>
      </c>
      <c r="C117" s="4">
        <v>64</v>
      </c>
      <c r="D117" s="6" t="s">
        <v>26</v>
      </c>
      <c r="E117" s="4">
        <v>3923271000379</v>
      </c>
      <c r="F117" s="6" t="s">
        <v>442</v>
      </c>
      <c r="G117" s="6" t="s">
        <v>76</v>
      </c>
      <c r="H117" s="6" t="s">
        <v>77</v>
      </c>
      <c r="I117" s="6" t="s">
        <v>78</v>
      </c>
      <c r="J117" s="6" t="s">
        <v>79</v>
      </c>
      <c r="K117" s="6" t="s">
        <v>16</v>
      </c>
      <c r="L117" s="6" t="s">
        <v>25</v>
      </c>
      <c r="M117" s="6" t="s">
        <v>17</v>
      </c>
      <c r="N117" s="32">
        <v>1</v>
      </c>
    </row>
    <row r="118" spans="1:14" x14ac:dyDescent="0.25">
      <c r="A118" s="5">
        <v>2021</v>
      </c>
      <c r="B118" s="5">
        <v>4</v>
      </c>
      <c r="C118" s="4">
        <v>64</v>
      </c>
      <c r="D118" s="6" t="s">
        <v>26</v>
      </c>
      <c r="E118" s="4">
        <v>60884855002289</v>
      </c>
      <c r="F118" s="6" t="s">
        <v>129</v>
      </c>
      <c r="G118" s="6" t="s">
        <v>76</v>
      </c>
      <c r="H118" s="6" t="s">
        <v>77</v>
      </c>
      <c r="I118" s="6" t="s">
        <v>78</v>
      </c>
      <c r="J118" s="6" t="s">
        <v>79</v>
      </c>
      <c r="K118" s="6" t="s">
        <v>16</v>
      </c>
      <c r="L118" s="6" t="s">
        <v>25</v>
      </c>
      <c r="M118" s="6" t="s">
        <v>17</v>
      </c>
      <c r="N118" s="32">
        <v>10</v>
      </c>
    </row>
    <row r="119" spans="1:14" x14ac:dyDescent="0.25">
      <c r="A119" s="5">
        <v>2021</v>
      </c>
      <c r="B119" s="5">
        <v>4</v>
      </c>
      <c r="C119" s="4">
        <v>64</v>
      </c>
      <c r="D119" s="6" t="s">
        <v>26</v>
      </c>
      <c r="E119" s="4">
        <v>6047087004207</v>
      </c>
      <c r="F119" s="6" t="s">
        <v>99</v>
      </c>
      <c r="G119" s="6" t="s">
        <v>76</v>
      </c>
      <c r="H119" s="6" t="s">
        <v>77</v>
      </c>
      <c r="I119" s="6" t="s">
        <v>78</v>
      </c>
      <c r="J119" s="6" t="s">
        <v>79</v>
      </c>
      <c r="K119" s="6" t="s">
        <v>16</v>
      </c>
      <c r="L119" s="6" t="s">
        <v>25</v>
      </c>
      <c r="M119" s="6" t="s">
        <v>17</v>
      </c>
      <c r="N119" s="32">
        <v>20</v>
      </c>
    </row>
    <row r="120" spans="1:14" x14ac:dyDescent="0.25">
      <c r="A120" s="5">
        <v>2021</v>
      </c>
      <c r="B120" s="5">
        <v>4</v>
      </c>
      <c r="C120" s="4">
        <v>64</v>
      </c>
      <c r="D120" s="6" t="s">
        <v>26</v>
      </c>
      <c r="E120" s="4">
        <v>6047087004126</v>
      </c>
      <c r="F120" s="6" t="s">
        <v>443</v>
      </c>
      <c r="G120" s="6" t="s">
        <v>76</v>
      </c>
      <c r="H120" s="6" t="s">
        <v>77</v>
      </c>
      <c r="I120" s="6" t="s">
        <v>78</v>
      </c>
      <c r="J120" s="6" t="s">
        <v>79</v>
      </c>
      <c r="K120" s="6" t="s">
        <v>16</v>
      </c>
      <c r="L120" s="6" t="s">
        <v>25</v>
      </c>
      <c r="M120" s="6" t="s">
        <v>17</v>
      </c>
      <c r="N120" s="32">
        <v>1</v>
      </c>
    </row>
    <row r="121" spans="1:14" x14ac:dyDescent="0.25">
      <c r="A121" s="5">
        <v>2021</v>
      </c>
      <c r="B121" s="5">
        <v>4</v>
      </c>
      <c r="C121" s="4">
        <v>64</v>
      </c>
      <c r="D121" s="6" t="s">
        <v>26</v>
      </c>
      <c r="E121" s="4">
        <v>610980000144</v>
      </c>
      <c r="F121" s="6" t="s">
        <v>80</v>
      </c>
      <c r="G121" s="6" t="s">
        <v>76</v>
      </c>
      <c r="H121" s="6" t="s">
        <v>77</v>
      </c>
      <c r="I121" s="6" t="s">
        <v>78</v>
      </c>
      <c r="J121" s="6" t="s">
        <v>79</v>
      </c>
      <c r="K121" s="6" t="s">
        <v>16</v>
      </c>
      <c r="L121" s="6" t="s">
        <v>25</v>
      </c>
      <c r="M121" s="6" t="s">
        <v>17</v>
      </c>
      <c r="N121" s="32">
        <v>35</v>
      </c>
    </row>
    <row r="122" spans="1:14" x14ac:dyDescent="0.25">
      <c r="A122" s="5">
        <v>2021</v>
      </c>
      <c r="B122" s="5">
        <v>4</v>
      </c>
      <c r="C122" s="4">
        <v>64</v>
      </c>
      <c r="D122" s="6" t="s">
        <v>26</v>
      </c>
      <c r="E122" s="4">
        <v>1277573000120</v>
      </c>
      <c r="F122" s="6" t="s">
        <v>406</v>
      </c>
      <c r="G122" s="6" t="s">
        <v>143</v>
      </c>
      <c r="H122" s="6" t="s">
        <v>144</v>
      </c>
      <c r="I122" s="6" t="s">
        <v>78</v>
      </c>
      <c r="J122" s="6" t="s">
        <v>79</v>
      </c>
      <c r="K122" s="6" t="s">
        <v>16</v>
      </c>
      <c r="L122" s="6" t="s">
        <v>83</v>
      </c>
      <c r="M122" s="6" t="s">
        <v>17</v>
      </c>
      <c r="N122" s="32">
        <v>2</v>
      </c>
    </row>
    <row r="123" spans="1:14" x14ac:dyDescent="0.25">
      <c r="A123" s="5">
        <v>2021</v>
      </c>
      <c r="B123" s="5">
        <v>4</v>
      </c>
      <c r="C123" s="4">
        <v>64</v>
      </c>
      <c r="D123" s="6" t="s">
        <v>26</v>
      </c>
      <c r="E123" s="4">
        <v>7750144000104</v>
      </c>
      <c r="F123" s="6" t="s">
        <v>543</v>
      </c>
      <c r="G123" s="6" t="s">
        <v>84</v>
      </c>
      <c r="H123" s="6" t="s">
        <v>85</v>
      </c>
      <c r="I123" s="6" t="s">
        <v>78</v>
      </c>
      <c r="J123" s="6" t="s">
        <v>79</v>
      </c>
      <c r="K123" s="6" t="s">
        <v>18</v>
      </c>
      <c r="L123" s="6" t="s">
        <v>25</v>
      </c>
      <c r="M123" s="6" t="s">
        <v>17</v>
      </c>
      <c r="N123" s="32">
        <v>1</v>
      </c>
    </row>
    <row r="124" spans="1:14" x14ac:dyDescent="0.25">
      <c r="A124" s="5">
        <v>2021</v>
      </c>
      <c r="B124" s="5">
        <v>4</v>
      </c>
      <c r="C124" s="4">
        <v>64</v>
      </c>
      <c r="D124" s="6" t="s">
        <v>26</v>
      </c>
      <c r="E124" s="4">
        <v>23813270000117</v>
      </c>
      <c r="F124" s="6" t="s">
        <v>444</v>
      </c>
      <c r="G124" s="6" t="s">
        <v>84</v>
      </c>
      <c r="H124" s="6" t="s">
        <v>85</v>
      </c>
      <c r="I124" s="6" t="s">
        <v>78</v>
      </c>
      <c r="J124" s="6" t="s">
        <v>79</v>
      </c>
      <c r="K124" s="6" t="s">
        <v>18</v>
      </c>
      <c r="L124" s="6" t="s">
        <v>25</v>
      </c>
      <c r="M124" s="6" t="s">
        <v>17</v>
      </c>
      <c r="N124" s="32">
        <v>3</v>
      </c>
    </row>
    <row r="125" spans="1:14" x14ac:dyDescent="0.25">
      <c r="A125" s="5">
        <v>2021</v>
      </c>
      <c r="B125" s="5">
        <v>4</v>
      </c>
      <c r="C125" s="4">
        <v>64</v>
      </c>
      <c r="D125" s="6" t="s">
        <v>26</v>
      </c>
      <c r="E125" s="4">
        <v>3468485000130</v>
      </c>
      <c r="F125" s="6" t="s">
        <v>445</v>
      </c>
      <c r="G125" s="6" t="s">
        <v>446</v>
      </c>
      <c r="H125" s="6" t="s">
        <v>447</v>
      </c>
      <c r="I125" s="6" t="s">
        <v>78</v>
      </c>
      <c r="J125" s="6" t="s">
        <v>79</v>
      </c>
      <c r="K125" s="6" t="s">
        <v>16</v>
      </c>
      <c r="L125" s="6" t="s">
        <v>83</v>
      </c>
      <c r="M125" s="6" t="s">
        <v>17</v>
      </c>
      <c r="N125" s="32">
        <v>8</v>
      </c>
    </row>
    <row r="126" spans="1:14" x14ac:dyDescent="0.25">
      <c r="A126" s="5">
        <v>2021</v>
      </c>
      <c r="B126" s="5">
        <v>4</v>
      </c>
      <c r="C126" s="4">
        <v>64</v>
      </c>
      <c r="D126" s="6" t="s">
        <v>26</v>
      </c>
      <c r="E126" s="4">
        <v>24232886008303</v>
      </c>
      <c r="F126" s="6" t="s">
        <v>448</v>
      </c>
      <c r="G126" s="6" t="s">
        <v>449</v>
      </c>
      <c r="H126" s="6" t="s">
        <v>450</v>
      </c>
      <c r="I126" s="6" t="s">
        <v>78</v>
      </c>
      <c r="J126" s="6" t="s">
        <v>79</v>
      </c>
      <c r="K126" s="6" t="s">
        <v>136</v>
      </c>
      <c r="L126" s="6" t="s">
        <v>25</v>
      </c>
      <c r="M126" s="6" t="s">
        <v>17</v>
      </c>
      <c r="N126" s="32">
        <v>2</v>
      </c>
    </row>
    <row r="127" spans="1:14" x14ac:dyDescent="0.25">
      <c r="A127" s="5">
        <v>2021</v>
      </c>
      <c r="B127" s="5">
        <v>4</v>
      </c>
      <c r="C127" s="4">
        <v>64</v>
      </c>
      <c r="D127" s="6" t="s">
        <v>26</v>
      </c>
      <c r="E127" s="4">
        <v>14702257000795</v>
      </c>
      <c r="F127" s="6" t="s">
        <v>544</v>
      </c>
      <c r="G127" s="6" t="s">
        <v>545</v>
      </c>
      <c r="H127" s="6" t="s">
        <v>546</v>
      </c>
      <c r="I127" s="6" t="s">
        <v>78</v>
      </c>
      <c r="J127" s="6" t="s">
        <v>79</v>
      </c>
      <c r="K127" s="6" t="s">
        <v>16</v>
      </c>
      <c r="L127" s="6" t="s">
        <v>83</v>
      </c>
      <c r="M127" s="6" t="s">
        <v>17</v>
      </c>
      <c r="N127" s="32">
        <v>2</v>
      </c>
    </row>
    <row r="128" spans="1:14" x14ac:dyDescent="0.25">
      <c r="A128" s="5">
        <v>2021</v>
      </c>
      <c r="B128" s="5">
        <v>4</v>
      </c>
      <c r="C128" s="4">
        <v>62</v>
      </c>
      <c r="D128" s="6" t="s">
        <v>8</v>
      </c>
      <c r="E128" s="4">
        <v>37108388000159</v>
      </c>
      <c r="F128" s="6" t="s">
        <v>414</v>
      </c>
      <c r="G128" s="6" t="s">
        <v>76</v>
      </c>
      <c r="H128" s="6" t="s">
        <v>77</v>
      </c>
      <c r="I128" s="6" t="s">
        <v>78</v>
      </c>
      <c r="J128" s="6" t="s">
        <v>79</v>
      </c>
      <c r="K128" s="6" t="s">
        <v>16</v>
      </c>
      <c r="L128" s="6" t="s">
        <v>25</v>
      </c>
      <c r="M128" s="6" t="s">
        <v>17</v>
      </c>
      <c r="N128" s="32">
        <v>12</v>
      </c>
    </row>
    <row r="129" spans="1:14" x14ac:dyDescent="0.25">
      <c r="A129" s="5">
        <v>2021</v>
      </c>
      <c r="B129" s="5">
        <v>4</v>
      </c>
      <c r="C129" s="4">
        <v>62</v>
      </c>
      <c r="D129" s="6" t="s">
        <v>8</v>
      </c>
      <c r="E129" s="4">
        <v>6047087004207</v>
      </c>
      <c r="F129" s="6" t="s">
        <v>99</v>
      </c>
      <c r="G129" s="6" t="s">
        <v>76</v>
      </c>
      <c r="H129" s="6" t="s">
        <v>77</v>
      </c>
      <c r="I129" s="6" t="s">
        <v>78</v>
      </c>
      <c r="J129" s="6" t="s">
        <v>79</v>
      </c>
      <c r="K129" s="6" t="s">
        <v>16</v>
      </c>
      <c r="L129" s="6" t="s">
        <v>25</v>
      </c>
      <c r="M129" s="6" t="s">
        <v>17</v>
      </c>
      <c r="N129" s="32">
        <v>33</v>
      </c>
    </row>
    <row r="130" spans="1:14" x14ac:dyDescent="0.25">
      <c r="A130" s="5">
        <v>2021</v>
      </c>
      <c r="B130" s="5">
        <v>4</v>
      </c>
      <c r="C130" s="4">
        <v>62</v>
      </c>
      <c r="D130" s="6" t="s">
        <v>8</v>
      </c>
      <c r="E130" s="4">
        <v>61590410001287</v>
      </c>
      <c r="F130" s="6" t="s">
        <v>451</v>
      </c>
      <c r="G130" s="6" t="s">
        <v>76</v>
      </c>
      <c r="H130" s="6" t="s">
        <v>77</v>
      </c>
      <c r="I130" s="6" t="s">
        <v>78</v>
      </c>
      <c r="J130" s="6" t="s">
        <v>79</v>
      </c>
      <c r="K130" s="6" t="s">
        <v>16</v>
      </c>
      <c r="L130" s="6" t="s">
        <v>25</v>
      </c>
      <c r="M130" s="6" t="s">
        <v>17</v>
      </c>
      <c r="N130" s="32">
        <v>38</v>
      </c>
    </row>
    <row r="131" spans="1:14" x14ac:dyDescent="0.25">
      <c r="A131" s="5">
        <v>2021</v>
      </c>
      <c r="B131" s="5">
        <v>4</v>
      </c>
      <c r="C131" s="4">
        <v>64</v>
      </c>
      <c r="D131" s="6" t="s">
        <v>26</v>
      </c>
      <c r="E131" s="4">
        <v>22790182000184</v>
      </c>
      <c r="F131" s="6" t="s">
        <v>457</v>
      </c>
      <c r="G131" s="6" t="s">
        <v>458</v>
      </c>
      <c r="H131" s="6" t="s">
        <v>108</v>
      </c>
      <c r="I131" s="6" t="s">
        <v>78</v>
      </c>
      <c r="J131" s="6" t="s">
        <v>109</v>
      </c>
      <c r="K131" s="6" t="s">
        <v>110</v>
      </c>
      <c r="L131" s="6" t="s">
        <v>15</v>
      </c>
      <c r="M131" s="6" t="s">
        <v>10</v>
      </c>
      <c r="N131" s="32">
        <v>3</v>
      </c>
    </row>
    <row r="132" spans="1:14" x14ac:dyDescent="0.25">
      <c r="A132" s="5">
        <v>2021</v>
      </c>
      <c r="B132" s="5">
        <v>4</v>
      </c>
      <c r="C132" s="4">
        <v>62</v>
      </c>
      <c r="D132" s="6" t="s">
        <v>8</v>
      </c>
      <c r="E132" s="4">
        <v>17214149000176</v>
      </c>
      <c r="F132" s="6" t="s">
        <v>519</v>
      </c>
      <c r="G132" s="6" t="s">
        <v>111</v>
      </c>
      <c r="H132" s="6" t="s">
        <v>108</v>
      </c>
      <c r="I132" s="6" t="s">
        <v>78</v>
      </c>
      <c r="J132" s="6" t="s">
        <v>109</v>
      </c>
      <c r="K132" s="6" t="s">
        <v>110</v>
      </c>
      <c r="L132" s="6" t="s">
        <v>15</v>
      </c>
      <c r="M132" s="6" t="s">
        <v>10</v>
      </c>
      <c r="N132" s="32">
        <v>20</v>
      </c>
    </row>
    <row r="133" spans="1:14" x14ac:dyDescent="0.25">
      <c r="A133" s="5">
        <v>2021</v>
      </c>
      <c r="B133" s="5">
        <v>4</v>
      </c>
      <c r="C133" s="4">
        <v>62</v>
      </c>
      <c r="D133" s="6" t="s">
        <v>8</v>
      </c>
      <c r="E133" s="4">
        <v>17087591000189</v>
      </c>
      <c r="F133" s="6" t="s">
        <v>106</v>
      </c>
      <c r="G133" s="6" t="s">
        <v>107</v>
      </c>
      <c r="H133" s="6" t="s">
        <v>108</v>
      </c>
      <c r="I133" s="6" t="s">
        <v>78</v>
      </c>
      <c r="J133" s="6" t="s">
        <v>109</v>
      </c>
      <c r="K133" s="6" t="s">
        <v>110</v>
      </c>
      <c r="L133" s="6" t="s">
        <v>15</v>
      </c>
      <c r="M133" s="6" t="s">
        <v>10</v>
      </c>
      <c r="N133" s="32">
        <v>9</v>
      </c>
    </row>
    <row r="134" spans="1:14" x14ac:dyDescent="0.25">
      <c r="A134" s="5">
        <v>2021</v>
      </c>
      <c r="B134" s="5">
        <v>4</v>
      </c>
      <c r="C134" s="4">
        <v>64</v>
      </c>
      <c r="D134" s="6" t="s">
        <v>26</v>
      </c>
      <c r="E134" s="4">
        <v>1722424000122</v>
      </c>
      <c r="F134" s="6" t="s">
        <v>459</v>
      </c>
      <c r="G134" s="6" t="s">
        <v>81</v>
      </c>
      <c r="H134" s="6" t="s">
        <v>82</v>
      </c>
      <c r="I134" s="6" t="s">
        <v>78</v>
      </c>
      <c r="J134" s="6" t="s">
        <v>33</v>
      </c>
      <c r="K134" s="6" t="s">
        <v>19</v>
      </c>
      <c r="L134" s="6" t="s">
        <v>83</v>
      </c>
      <c r="M134" s="6" t="s">
        <v>17</v>
      </c>
      <c r="N134" s="32">
        <v>3</v>
      </c>
    </row>
    <row r="135" spans="1:14" x14ac:dyDescent="0.25">
      <c r="A135" s="5">
        <v>2021</v>
      </c>
      <c r="B135" s="5">
        <v>4</v>
      </c>
      <c r="C135" s="4">
        <v>64</v>
      </c>
      <c r="D135" s="6" t="s">
        <v>26</v>
      </c>
      <c r="E135" s="4">
        <v>13952064000134</v>
      </c>
      <c r="F135" s="6" t="s">
        <v>510</v>
      </c>
      <c r="G135" s="6" t="s">
        <v>87</v>
      </c>
      <c r="H135" s="6" t="s">
        <v>88</v>
      </c>
      <c r="I135" s="6" t="s">
        <v>78</v>
      </c>
      <c r="J135" s="6" t="s">
        <v>33</v>
      </c>
      <c r="K135" s="6" t="s">
        <v>19</v>
      </c>
      <c r="L135" s="6" t="s">
        <v>83</v>
      </c>
      <c r="M135" s="6" t="s">
        <v>17</v>
      </c>
      <c r="N135" s="32">
        <v>15</v>
      </c>
    </row>
    <row r="136" spans="1:14" x14ac:dyDescent="0.25">
      <c r="A136" s="5">
        <v>2021</v>
      </c>
      <c r="B136" s="5">
        <v>4</v>
      </c>
      <c r="C136" s="4">
        <v>64</v>
      </c>
      <c r="D136" s="6" t="s">
        <v>26</v>
      </c>
      <c r="E136" s="4">
        <v>5469172000122</v>
      </c>
      <c r="F136" s="6" t="s">
        <v>86</v>
      </c>
      <c r="G136" s="6" t="s">
        <v>87</v>
      </c>
      <c r="H136" s="6" t="s">
        <v>88</v>
      </c>
      <c r="I136" s="6" t="s">
        <v>78</v>
      </c>
      <c r="J136" s="6" t="s">
        <v>33</v>
      </c>
      <c r="K136" s="6" t="s">
        <v>19</v>
      </c>
      <c r="L136" s="6" t="s">
        <v>83</v>
      </c>
      <c r="M136" s="6" t="s">
        <v>17</v>
      </c>
      <c r="N136" s="32">
        <v>12</v>
      </c>
    </row>
    <row r="137" spans="1:14" x14ac:dyDescent="0.25">
      <c r="A137" s="5">
        <v>2021</v>
      </c>
      <c r="B137" s="5">
        <v>4</v>
      </c>
      <c r="C137" s="4">
        <v>64</v>
      </c>
      <c r="D137" s="6" t="s">
        <v>26</v>
      </c>
      <c r="E137" s="4">
        <v>13016092000140</v>
      </c>
      <c r="F137" s="6" t="s">
        <v>145</v>
      </c>
      <c r="G137" s="6" t="s">
        <v>87</v>
      </c>
      <c r="H137" s="6" t="s">
        <v>88</v>
      </c>
      <c r="I137" s="6" t="s">
        <v>78</v>
      </c>
      <c r="J137" s="6" t="s">
        <v>33</v>
      </c>
      <c r="K137" s="6" t="s">
        <v>19</v>
      </c>
      <c r="L137" s="6" t="s">
        <v>83</v>
      </c>
      <c r="M137" s="6" t="s">
        <v>17</v>
      </c>
      <c r="N137" s="32">
        <v>15</v>
      </c>
    </row>
    <row r="138" spans="1:14" x14ac:dyDescent="0.25">
      <c r="A138" s="5">
        <v>2021</v>
      </c>
      <c r="B138" s="5">
        <v>4</v>
      </c>
      <c r="C138" s="4">
        <v>64</v>
      </c>
      <c r="D138" s="6" t="s">
        <v>26</v>
      </c>
      <c r="E138" s="4">
        <v>97397848000138</v>
      </c>
      <c r="F138" s="6" t="s">
        <v>460</v>
      </c>
      <c r="G138" s="6" t="s">
        <v>87</v>
      </c>
      <c r="H138" s="6" t="s">
        <v>88</v>
      </c>
      <c r="I138" s="6" t="s">
        <v>78</v>
      </c>
      <c r="J138" s="6" t="s">
        <v>33</v>
      </c>
      <c r="K138" s="6" t="s">
        <v>19</v>
      </c>
      <c r="L138" s="6" t="s">
        <v>83</v>
      </c>
      <c r="M138" s="6" t="s">
        <v>17</v>
      </c>
      <c r="N138" s="32">
        <v>2</v>
      </c>
    </row>
    <row r="139" spans="1:14" x14ac:dyDescent="0.25">
      <c r="A139" s="5">
        <v>2021</v>
      </c>
      <c r="B139" s="5">
        <v>4</v>
      </c>
      <c r="C139" s="4">
        <v>64</v>
      </c>
      <c r="D139" s="6" t="s">
        <v>26</v>
      </c>
      <c r="E139" s="4">
        <v>27372066000169</v>
      </c>
      <c r="F139" s="6" t="s">
        <v>390</v>
      </c>
      <c r="G139" s="6" t="s">
        <v>87</v>
      </c>
      <c r="H139" s="6" t="s">
        <v>88</v>
      </c>
      <c r="I139" s="6" t="s">
        <v>78</v>
      </c>
      <c r="J139" s="6" t="s">
        <v>33</v>
      </c>
      <c r="K139" s="6" t="s">
        <v>19</v>
      </c>
      <c r="L139" s="6" t="s">
        <v>83</v>
      </c>
      <c r="M139" s="6" t="s">
        <v>17</v>
      </c>
      <c r="N139" s="32">
        <v>29</v>
      </c>
    </row>
    <row r="140" spans="1:14" x14ac:dyDescent="0.25">
      <c r="A140" s="5">
        <v>2021</v>
      </c>
      <c r="B140" s="5">
        <v>4</v>
      </c>
      <c r="C140" s="4">
        <v>64</v>
      </c>
      <c r="D140" s="6" t="s">
        <v>26</v>
      </c>
      <c r="E140" s="4">
        <v>5868278000280</v>
      </c>
      <c r="F140" s="6" t="s">
        <v>511</v>
      </c>
      <c r="G140" s="6" t="s">
        <v>89</v>
      </c>
      <c r="H140" s="6" t="s">
        <v>90</v>
      </c>
      <c r="I140" s="6" t="s">
        <v>78</v>
      </c>
      <c r="J140" s="6" t="s">
        <v>33</v>
      </c>
      <c r="K140" s="6" t="s">
        <v>18</v>
      </c>
      <c r="L140" s="6" t="s">
        <v>83</v>
      </c>
      <c r="M140" s="6" t="s">
        <v>17</v>
      </c>
      <c r="N140" s="32">
        <v>45</v>
      </c>
    </row>
    <row r="141" spans="1:14" x14ac:dyDescent="0.25">
      <c r="A141" s="5">
        <v>2021</v>
      </c>
      <c r="B141" s="5">
        <v>4</v>
      </c>
      <c r="C141" s="4">
        <v>64</v>
      </c>
      <c r="D141" s="6" t="s">
        <v>26</v>
      </c>
      <c r="E141" s="4">
        <v>7818313000109</v>
      </c>
      <c r="F141" s="6" t="s">
        <v>463</v>
      </c>
      <c r="G141" s="6" t="s">
        <v>464</v>
      </c>
      <c r="H141" s="6" t="s">
        <v>90</v>
      </c>
      <c r="I141" s="6" t="s">
        <v>78</v>
      </c>
      <c r="J141" s="6" t="s">
        <v>33</v>
      </c>
      <c r="K141" s="6" t="s">
        <v>18</v>
      </c>
      <c r="L141" s="6" t="s">
        <v>83</v>
      </c>
      <c r="M141" s="6" t="s">
        <v>17</v>
      </c>
      <c r="N141" s="32">
        <v>4</v>
      </c>
    </row>
    <row r="142" spans="1:14" x14ac:dyDescent="0.25">
      <c r="A142" s="5">
        <v>2021</v>
      </c>
      <c r="B142" s="5">
        <v>4</v>
      </c>
      <c r="C142" s="4">
        <v>64</v>
      </c>
      <c r="D142" s="6" t="s">
        <v>26</v>
      </c>
      <c r="E142" s="4">
        <v>10892164000124</v>
      </c>
      <c r="F142" s="6" t="s">
        <v>101</v>
      </c>
      <c r="G142" s="6" t="s">
        <v>102</v>
      </c>
      <c r="H142" s="6" t="s">
        <v>103</v>
      </c>
      <c r="I142" s="6" t="s">
        <v>78</v>
      </c>
      <c r="J142" s="6" t="s">
        <v>33</v>
      </c>
      <c r="K142" s="6" t="s">
        <v>20</v>
      </c>
      <c r="L142" s="6" t="s">
        <v>83</v>
      </c>
      <c r="M142" s="6" t="s">
        <v>17</v>
      </c>
      <c r="N142" s="32">
        <v>5</v>
      </c>
    </row>
    <row r="143" spans="1:14" x14ac:dyDescent="0.25">
      <c r="A143" s="5">
        <v>2021</v>
      </c>
      <c r="B143" s="5">
        <v>4</v>
      </c>
      <c r="C143" s="4">
        <v>64</v>
      </c>
      <c r="D143" s="6" t="s">
        <v>26</v>
      </c>
      <c r="E143" s="4">
        <v>2284062000440</v>
      </c>
      <c r="F143" s="6" t="s">
        <v>512</v>
      </c>
      <c r="G143" s="6" t="s">
        <v>102</v>
      </c>
      <c r="H143" s="6" t="s">
        <v>103</v>
      </c>
      <c r="I143" s="6" t="s">
        <v>78</v>
      </c>
      <c r="J143" s="6" t="s">
        <v>33</v>
      </c>
      <c r="K143" s="6" t="s">
        <v>20</v>
      </c>
      <c r="L143" s="6" t="s">
        <v>83</v>
      </c>
      <c r="M143" s="6" t="s">
        <v>17</v>
      </c>
      <c r="N143" s="32">
        <v>5</v>
      </c>
    </row>
    <row r="144" spans="1:14" x14ac:dyDescent="0.25">
      <c r="A144" s="5">
        <v>2021</v>
      </c>
      <c r="B144" s="5">
        <v>4</v>
      </c>
      <c r="C144" s="4">
        <v>64</v>
      </c>
      <c r="D144" s="6" t="s">
        <v>26</v>
      </c>
      <c r="E144" s="4">
        <v>820737000150</v>
      </c>
      <c r="F144" s="6" t="s">
        <v>141</v>
      </c>
      <c r="G144" s="6" t="s">
        <v>115</v>
      </c>
      <c r="H144" s="6" t="s">
        <v>116</v>
      </c>
      <c r="I144" s="6" t="s">
        <v>78</v>
      </c>
      <c r="J144" s="6" t="s">
        <v>33</v>
      </c>
      <c r="K144" s="6" t="s">
        <v>20</v>
      </c>
      <c r="L144" s="6" t="s">
        <v>83</v>
      </c>
      <c r="M144" s="6" t="s">
        <v>17</v>
      </c>
      <c r="N144" s="32">
        <v>10</v>
      </c>
    </row>
    <row r="145" spans="1:14" x14ac:dyDescent="0.25">
      <c r="A145" s="5">
        <v>2021</v>
      </c>
      <c r="B145" s="5">
        <v>4</v>
      </c>
      <c r="C145" s="4">
        <v>64</v>
      </c>
      <c r="D145" s="6" t="s">
        <v>26</v>
      </c>
      <c r="E145" s="4">
        <v>1507901000137</v>
      </c>
      <c r="F145" s="6" t="s">
        <v>416</v>
      </c>
      <c r="G145" s="6" t="s">
        <v>115</v>
      </c>
      <c r="H145" s="6" t="s">
        <v>116</v>
      </c>
      <c r="I145" s="6" t="s">
        <v>78</v>
      </c>
      <c r="J145" s="6" t="s">
        <v>33</v>
      </c>
      <c r="K145" s="6" t="s">
        <v>20</v>
      </c>
      <c r="L145" s="6" t="s">
        <v>83</v>
      </c>
      <c r="M145" s="6" t="s">
        <v>17</v>
      </c>
      <c r="N145" s="32">
        <v>14</v>
      </c>
    </row>
    <row r="146" spans="1:14" x14ac:dyDescent="0.25">
      <c r="A146" s="5">
        <v>2021</v>
      </c>
      <c r="B146" s="5">
        <v>4</v>
      </c>
      <c r="C146" s="4">
        <v>64</v>
      </c>
      <c r="D146" s="6" t="s">
        <v>26</v>
      </c>
      <c r="E146" s="4">
        <v>13356779000124</v>
      </c>
      <c r="F146" s="6" t="s">
        <v>466</v>
      </c>
      <c r="G146" s="6" t="s">
        <v>104</v>
      </c>
      <c r="H146" s="6" t="s">
        <v>105</v>
      </c>
      <c r="I146" s="6" t="s">
        <v>78</v>
      </c>
      <c r="J146" s="6" t="s">
        <v>33</v>
      </c>
      <c r="K146" s="6" t="s">
        <v>19</v>
      </c>
      <c r="L146" s="6" t="s">
        <v>83</v>
      </c>
      <c r="M146" s="6" t="s">
        <v>17</v>
      </c>
      <c r="N146" s="32">
        <v>3</v>
      </c>
    </row>
    <row r="147" spans="1:14" x14ac:dyDescent="0.25">
      <c r="A147" s="5">
        <v>2021</v>
      </c>
      <c r="B147" s="5">
        <v>4</v>
      </c>
      <c r="C147" s="4">
        <v>62</v>
      </c>
      <c r="D147" s="6" t="s">
        <v>8</v>
      </c>
      <c r="E147" s="4">
        <v>5469172000122</v>
      </c>
      <c r="F147" s="6" t="s">
        <v>86</v>
      </c>
      <c r="G147" s="6" t="s">
        <v>87</v>
      </c>
      <c r="H147" s="6" t="s">
        <v>88</v>
      </c>
      <c r="I147" s="6" t="s">
        <v>78</v>
      </c>
      <c r="J147" s="6" t="s">
        <v>33</v>
      </c>
      <c r="K147" s="6" t="s">
        <v>19</v>
      </c>
      <c r="L147" s="6" t="s">
        <v>83</v>
      </c>
      <c r="M147" s="6" t="s">
        <v>17</v>
      </c>
      <c r="N147" s="32">
        <v>2</v>
      </c>
    </row>
    <row r="148" spans="1:14" x14ac:dyDescent="0.25">
      <c r="A148" s="5">
        <v>2021</v>
      </c>
      <c r="B148" s="5">
        <v>4</v>
      </c>
      <c r="C148" s="4">
        <v>62</v>
      </c>
      <c r="D148" s="6" t="s">
        <v>8</v>
      </c>
      <c r="E148" s="4">
        <v>13016092000140</v>
      </c>
      <c r="F148" s="6" t="s">
        <v>145</v>
      </c>
      <c r="G148" s="6" t="s">
        <v>87</v>
      </c>
      <c r="H148" s="6" t="s">
        <v>88</v>
      </c>
      <c r="I148" s="6" t="s">
        <v>78</v>
      </c>
      <c r="J148" s="6" t="s">
        <v>33</v>
      </c>
      <c r="K148" s="6" t="s">
        <v>19</v>
      </c>
      <c r="L148" s="6" t="s">
        <v>83</v>
      </c>
      <c r="M148" s="6" t="s">
        <v>17</v>
      </c>
      <c r="N148" s="32">
        <v>5</v>
      </c>
    </row>
    <row r="149" spans="1:14" x14ac:dyDescent="0.25">
      <c r="A149" s="5">
        <v>2021</v>
      </c>
      <c r="B149" s="5">
        <v>4</v>
      </c>
      <c r="C149" s="4">
        <v>62</v>
      </c>
      <c r="D149" s="6" t="s">
        <v>8</v>
      </c>
      <c r="E149" s="4">
        <v>27372066000169</v>
      </c>
      <c r="F149" s="6" t="s">
        <v>390</v>
      </c>
      <c r="G149" s="6" t="s">
        <v>87</v>
      </c>
      <c r="H149" s="6" t="s">
        <v>88</v>
      </c>
      <c r="I149" s="6" t="s">
        <v>78</v>
      </c>
      <c r="J149" s="6" t="s">
        <v>33</v>
      </c>
      <c r="K149" s="6" t="s">
        <v>19</v>
      </c>
      <c r="L149" s="6" t="s">
        <v>83</v>
      </c>
      <c r="M149" s="6" t="s">
        <v>17</v>
      </c>
      <c r="N149" s="32">
        <v>21</v>
      </c>
    </row>
    <row r="150" spans="1:14" x14ac:dyDescent="0.25">
      <c r="A150" s="5">
        <v>2021</v>
      </c>
      <c r="B150" s="5">
        <v>4</v>
      </c>
      <c r="C150" s="4">
        <v>62</v>
      </c>
      <c r="D150" s="6" t="s">
        <v>8</v>
      </c>
      <c r="E150" s="4">
        <v>5874946000281</v>
      </c>
      <c r="F150" s="6" t="s">
        <v>149</v>
      </c>
      <c r="G150" s="6" t="s">
        <v>89</v>
      </c>
      <c r="H150" s="6" t="s">
        <v>90</v>
      </c>
      <c r="I150" s="6" t="s">
        <v>78</v>
      </c>
      <c r="J150" s="6" t="s">
        <v>33</v>
      </c>
      <c r="K150" s="6" t="s">
        <v>18</v>
      </c>
      <c r="L150" s="6" t="s">
        <v>83</v>
      </c>
      <c r="M150" s="6" t="s">
        <v>17</v>
      </c>
      <c r="N150" s="32">
        <v>12</v>
      </c>
    </row>
    <row r="151" spans="1:14" x14ac:dyDescent="0.25">
      <c r="A151" s="5">
        <v>2021</v>
      </c>
      <c r="B151" s="5">
        <v>4</v>
      </c>
      <c r="C151" s="4">
        <v>62</v>
      </c>
      <c r="D151" s="6" t="s">
        <v>8</v>
      </c>
      <c r="E151" s="4">
        <v>5868278000280</v>
      </c>
      <c r="F151" s="6" t="s">
        <v>511</v>
      </c>
      <c r="G151" s="6" t="s">
        <v>89</v>
      </c>
      <c r="H151" s="6" t="s">
        <v>90</v>
      </c>
      <c r="I151" s="6" t="s">
        <v>78</v>
      </c>
      <c r="J151" s="6" t="s">
        <v>33</v>
      </c>
      <c r="K151" s="6" t="s">
        <v>18</v>
      </c>
      <c r="L151" s="6" t="s">
        <v>83</v>
      </c>
      <c r="M151" s="6" t="s">
        <v>17</v>
      </c>
      <c r="N151" s="32">
        <v>50</v>
      </c>
    </row>
    <row r="152" spans="1:14" x14ac:dyDescent="0.25">
      <c r="A152" s="5">
        <v>2021</v>
      </c>
      <c r="B152" s="5">
        <v>4</v>
      </c>
      <c r="C152" s="4">
        <v>62</v>
      </c>
      <c r="D152" s="6" t="s">
        <v>8</v>
      </c>
      <c r="E152" s="4">
        <v>10892164000124</v>
      </c>
      <c r="F152" s="6" t="s">
        <v>101</v>
      </c>
      <c r="G152" s="6" t="s">
        <v>102</v>
      </c>
      <c r="H152" s="6" t="s">
        <v>103</v>
      </c>
      <c r="I152" s="6" t="s">
        <v>78</v>
      </c>
      <c r="J152" s="6" t="s">
        <v>33</v>
      </c>
      <c r="K152" s="6" t="s">
        <v>20</v>
      </c>
      <c r="L152" s="6" t="s">
        <v>83</v>
      </c>
      <c r="M152" s="6" t="s">
        <v>17</v>
      </c>
      <c r="N152" s="32">
        <v>8</v>
      </c>
    </row>
    <row r="153" spans="1:14" x14ac:dyDescent="0.25">
      <c r="A153" s="5">
        <v>2021</v>
      </c>
      <c r="B153" s="5">
        <v>4</v>
      </c>
      <c r="C153" s="4">
        <v>62</v>
      </c>
      <c r="D153" s="6" t="s">
        <v>8</v>
      </c>
      <c r="E153" s="4">
        <v>1507901000137</v>
      </c>
      <c r="F153" s="6" t="s">
        <v>416</v>
      </c>
      <c r="G153" s="6" t="s">
        <v>115</v>
      </c>
      <c r="H153" s="6" t="s">
        <v>116</v>
      </c>
      <c r="I153" s="6" t="s">
        <v>78</v>
      </c>
      <c r="J153" s="6" t="s">
        <v>33</v>
      </c>
      <c r="K153" s="6" t="s">
        <v>20</v>
      </c>
      <c r="L153" s="6" t="s">
        <v>83</v>
      </c>
      <c r="M153" s="6" t="s">
        <v>17</v>
      </c>
      <c r="N153" s="32">
        <v>1</v>
      </c>
    </row>
    <row r="154" spans="1:14" x14ac:dyDescent="0.25">
      <c r="A154" s="5">
        <v>2021</v>
      </c>
      <c r="B154" s="5">
        <v>4</v>
      </c>
      <c r="C154" s="4">
        <v>62</v>
      </c>
      <c r="D154" s="6" t="s">
        <v>8</v>
      </c>
      <c r="E154" s="4">
        <v>81887838001112</v>
      </c>
      <c r="F154" s="6" t="s">
        <v>417</v>
      </c>
      <c r="G154" s="6" t="s">
        <v>409</v>
      </c>
      <c r="H154" s="6" t="s">
        <v>116</v>
      </c>
      <c r="I154" s="6" t="s">
        <v>78</v>
      </c>
      <c r="J154" s="6" t="s">
        <v>33</v>
      </c>
      <c r="K154" s="6" t="s">
        <v>20</v>
      </c>
      <c r="L154" s="6" t="s">
        <v>83</v>
      </c>
      <c r="M154" s="6" t="s">
        <v>17</v>
      </c>
      <c r="N154" s="32">
        <v>2</v>
      </c>
    </row>
    <row r="155" spans="1:14" x14ac:dyDescent="0.25">
      <c r="A155" s="5">
        <v>2021</v>
      </c>
      <c r="B155" s="5">
        <v>5</v>
      </c>
      <c r="C155" s="4">
        <v>66</v>
      </c>
      <c r="D155" s="6" t="s">
        <v>27</v>
      </c>
      <c r="E155" s="4">
        <v>6047087000996</v>
      </c>
      <c r="F155" s="6" t="s">
        <v>142</v>
      </c>
      <c r="G155" s="6" t="s">
        <v>95</v>
      </c>
      <c r="H155" s="6" t="s">
        <v>96</v>
      </c>
      <c r="I155" s="6" t="s">
        <v>78</v>
      </c>
      <c r="J155" s="6" t="s">
        <v>30</v>
      </c>
      <c r="K155" s="6" t="s">
        <v>22</v>
      </c>
      <c r="L155" s="6" t="s">
        <v>97</v>
      </c>
      <c r="M155" s="6" t="s">
        <v>10</v>
      </c>
      <c r="N155" s="32">
        <v>10</v>
      </c>
    </row>
    <row r="156" spans="1:14" x14ac:dyDescent="0.25">
      <c r="A156" s="5">
        <v>2021</v>
      </c>
      <c r="B156" s="5">
        <v>5</v>
      </c>
      <c r="C156" s="4">
        <v>64</v>
      </c>
      <c r="D156" s="6" t="s">
        <v>26</v>
      </c>
      <c r="E156" s="4">
        <v>6047087001372</v>
      </c>
      <c r="F156" s="6" t="s">
        <v>547</v>
      </c>
      <c r="G156" s="6" t="s">
        <v>496</v>
      </c>
      <c r="H156" s="6" t="s">
        <v>96</v>
      </c>
      <c r="I156" s="6" t="s">
        <v>78</v>
      </c>
      <c r="J156" s="6" t="s">
        <v>30</v>
      </c>
      <c r="K156" s="6" t="s">
        <v>22</v>
      </c>
      <c r="L156" s="6" t="s">
        <v>97</v>
      </c>
      <c r="M156" s="6" t="s">
        <v>10</v>
      </c>
      <c r="N156" s="32">
        <v>10</v>
      </c>
    </row>
    <row r="157" spans="1:14" x14ac:dyDescent="0.25">
      <c r="A157" s="5">
        <v>2021</v>
      </c>
      <c r="B157" s="5">
        <v>5</v>
      </c>
      <c r="C157" s="4">
        <v>64</v>
      </c>
      <c r="D157" s="6" t="s">
        <v>26</v>
      </c>
      <c r="E157" s="4">
        <v>30145502000171</v>
      </c>
      <c r="F157" s="6" t="s">
        <v>548</v>
      </c>
      <c r="G157" s="6" t="s">
        <v>549</v>
      </c>
      <c r="H157" s="6" t="s">
        <v>96</v>
      </c>
      <c r="I157" s="6" t="s">
        <v>78</v>
      </c>
      <c r="J157" s="6" t="s">
        <v>30</v>
      </c>
      <c r="K157" s="6" t="s">
        <v>22</v>
      </c>
      <c r="L157" s="6" t="s">
        <v>97</v>
      </c>
      <c r="M157" s="6" t="s">
        <v>10</v>
      </c>
      <c r="N157" s="32">
        <v>2</v>
      </c>
    </row>
    <row r="158" spans="1:14" x14ac:dyDescent="0.25">
      <c r="A158" s="5">
        <v>2021</v>
      </c>
      <c r="B158" s="5">
        <v>5</v>
      </c>
      <c r="C158" s="4">
        <v>64</v>
      </c>
      <c r="D158" s="6" t="s">
        <v>26</v>
      </c>
      <c r="E158" s="4">
        <v>33607045000188</v>
      </c>
      <c r="F158" s="6" t="s">
        <v>529</v>
      </c>
      <c r="G158" s="6" t="s">
        <v>95</v>
      </c>
      <c r="H158" s="6" t="s">
        <v>96</v>
      </c>
      <c r="I158" s="6" t="s">
        <v>78</v>
      </c>
      <c r="J158" s="6" t="s">
        <v>30</v>
      </c>
      <c r="K158" s="6" t="s">
        <v>22</v>
      </c>
      <c r="L158" s="6" t="s">
        <v>97</v>
      </c>
      <c r="M158" s="6" t="s">
        <v>10</v>
      </c>
      <c r="N158" s="32">
        <v>2</v>
      </c>
    </row>
    <row r="159" spans="1:14" x14ac:dyDescent="0.25">
      <c r="A159" s="5">
        <v>2021</v>
      </c>
      <c r="B159" s="5">
        <v>5</v>
      </c>
      <c r="C159" s="4">
        <v>64</v>
      </c>
      <c r="D159" s="6" t="s">
        <v>26</v>
      </c>
      <c r="E159" s="4">
        <v>394429017429</v>
      </c>
      <c r="F159" s="6" t="s">
        <v>541</v>
      </c>
      <c r="G159" s="6" t="s">
        <v>95</v>
      </c>
      <c r="H159" s="6" t="s">
        <v>96</v>
      </c>
      <c r="I159" s="6" t="s">
        <v>78</v>
      </c>
      <c r="J159" s="6" t="s">
        <v>30</v>
      </c>
      <c r="K159" s="6" t="s">
        <v>22</v>
      </c>
      <c r="L159" s="6" t="s">
        <v>97</v>
      </c>
      <c r="M159" s="6" t="s">
        <v>10</v>
      </c>
      <c r="N159" s="32">
        <v>8</v>
      </c>
    </row>
    <row r="160" spans="1:14" x14ac:dyDescent="0.25">
      <c r="A160" s="5">
        <v>2021</v>
      </c>
      <c r="B160" s="5">
        <v>5</v>
      </c>
      <c r="C160" s="4">
        <v>64</v>
      </c>
      <c r="D160" s="6" t="s">
        <v>26</v>
      </c>
      <c r="E160" s="4">
        <v>29435005005198</v>
      </c>
      <c r="F160" s="6" t="s">
        <v>114</v>
      </c>
      <c r="G160" s="6" t="s">
        <v>95</v>
      </c>
      <c r="H160" s="6" t="s">
        <v>96</v>
      </c>
      <c r="I160" s="6" t="s">
        <v>78</v>
      </c>
      <c r="J160" s="6" t="s">
        <v>30</v>
      </c>
      <c r="K160" s="6" t="s">
        <v>22</v>
      </c>
      <c r="L160" s="6" t="s">
        <v>97</v>
      </c>
      <c r="M160" s="6" t="s">
        <v>10</v>
      </c>
      <c r="N160" s="32">
        <v>14</v>
      </c>
    </row>
    <row r="161" spans="1:14" x14ac:dyDescent="0.25">
      <c r="A161" s="5">
        <v>2021</v>
      </c>
      <c r="B161" s="5">
        <v>5</v>
      </c>
      <c r="C161" s="4">
        <v>64</v>
      </c>
      <c r="D161" s="6" t="s">
        <v>26</v>
      </c>
      <c r="E161" s="4">
        <v>31635857000454</v>
      </c>
      <c r="F161" s="6" t="s">
        <v>498</v>
      </c>
      <c r="G161" s="6" t="s">
        <v>95</v>
      </c>
      <c r="H161" s="6" t="s">
        <v>96</v>
      </c>
      <c r="I161" s="6" t="s">
        <v>78</v>
      </c>
      <c r="J161" s="6" t="s">
        <v>30</v>
      </c>
      <c r="K161" s="6" t="s">
        <v>22</v>
      </c>
      <c r="L161" s="6" t="s">
        <v>97</v>
      </c>
      <c r="M161" s="6" t="s">
        <v>10</v>
      </c>
      <c r="N161" s="32">
        <v>7</v>
      </c>
    </row>
    <row r="162" spans="1:14" x14ac:dyDescent="0.25">
      <c r="A162" s="5">
        <v>2021</v>
      </c>
      <c r="B162" s="5">
        <v>5</v>
      </c>
      <c r="C162" s="4">
        <v>64</v>
      </c>
      <c r="D162" s="6" t="s">
        <v>26</v>
      </c>
      <c r="E162" s="4">
        <v>6047087000996</v>
      </c>
      <c r="F162" s="6" t="s">
        <v>142</v>
      </c>
      <c r="G162" s="6" t="s">
        <v>95</v>
      </c>
      <c r="H162" s="6" t="s">
        <v>96</v>
      </c>
      <c r="I162" s="6" t="s">
        <v>78</v>
      </c>
      <c r="J162" s="6" t="s">
        <v>30</v>
      </c>
      <c r="K162" s="6" t="s">
        <v>22</v>
      </c>
      <c r="L162" s="6" t="s">
        <v>97</v>
      </c>
      <c r="M162" s="6" t="s">
        <v>10</v>
      </c>
      <c r="N162" s="32">
        <v>10</v>
      </c>
    </row>
    <row r="163" spans="1:14" x14ac:dyDescent="0.25">
      <c r="A163" s="5">
        <v>2021</v>
      </c>
      <c r="B163" s="5">
        <v>5</v>
      </c>
      <c r="C163" s="4">
        <v>64</v>
      </c>
      <c r="D163" s="6" t="s">
        <v>26</v>
      </c>
      <c r="E163" s="4">
        <v>6047087002697</v>
      </c>
      <c r="F163" s="6" t="s">
        <v>98</v>
      </c>
      <c r="G163" s="6" t="s">
        <v>95</v>
      </c>
      <c r="H163" s="6" t="s">
        <v>96</v>
      </c>
      <c r="I163" s="6" t="s">
        <v>78</v>
      </c>
      <c r="J163" s="6" t="s">
        <v>30</v>
      </c>
      <c r="K163" s="6" t="s">
        <v>22</v>
      </c>
      <c r="L163" s="6" t="s">
        <v>97</v>
      </c>
      <c r="M163" s="6" t="s">
        <v>10</v>
      </c>
      <c r="N163" s="32">
        <v>40</v>
      </c>
    </row>
    <row r="164" spans="1:14" x14ac:dyDescent="0.25">
      <c r="A164" s="5">
        <v>2021</v>
      </c>
      <c r="B164" s="5">
        <v>5</v>
      </c>
      <c r="C164" s="4">
        <v>64</v>
      </c>
      <c r="D164" s="6" t="s">
        <v>26</v>
      </c>
      <c r="E164" s="4">
        <v>32154700000127</v>
      </c>
      <c r="F164" s="6" t="s">
        <v>550</v>
      </c>
      <c r="G164" s="6" t="s">
        <v>95</v>
      </c>
      <c r="H164" s="6" t="s">
        <v>96</v>
      </c>
      <c r="I164" s="6" t="s">
        <v>78</v>
      </c>
      <c r="J164" s="6" t="s">
        <v>30</v>
      </c>
      <c r="K164" s="6" t="s">
        <v>22</v>
      </c>
      <c r="L164" s="6" t="s">
        <v>97</v>
      </c>
      <c r="M164" s="6" t="s">
        <v>10</v>
      </c>
      <c r="N164" s="32">
        <v>2</v>
      </c>
    </row>
    <row r="165" spans="1:14" x14ac:dyDescent="0.25">
      <c r="A165" s="5">
        <v>2021</v>
      </c>
      <c r="B165" s="5">
        <v>5</v>
      </c>
      <c r="C165" s="4">
        <v>64</v>
      </c>
      <c r="D165" s="6" t="s">
        <v>26</v>
      </c>
      <c r="E165" s="4">
        <v>6047087001020</v>
      </c>
      <c r="F165" s="6" t="s">
        <v>94</v>
      </c>
      <c r="G165" s="6" t="s">
        <v>95</v>
      </c>
      <c r="H165" s="6" t="s">
        <v>96</v>
      </c>
      <c r="I165" s="6" t="s">
        <v>78</v>
      </c>
      <c r="J165" s="6" t="s">
        <v>30</v>
      </c>
      <c r="K165" s="6" t="s">
        <v>22</v>
      </c>
      <c r="L165" s="6" t="s">
        <v>97</v>
      </c>
      <c r="M165" s="6" t="s">
        <v>10</v>
      </c>
      <c r="N165" s="32">
        <v>15</v>
      </c>
    </row>
    <row r="166" spans="1:14" x14ac:dyDescent="0.25">
      <c r="A166" s="5">
        <v>2021</v>
      </c>
      <c r="B166" s="5">
        <v>5</v>
      </c>
      <c r="C166" s="4">
        <v>62</v>
      </c>
      <c r="D166" s="6" t="s">
        <v>8</v>
      </c>
      <c r="E166" s="4">
        <v>60922168000348</v>
      </c>
      <c r="F166" s="6" t="s">
        <v>411</v>
      </c>
      <c r="G166" s="6" t="s">
        <v>95</v>
      </c>
      <c r="H166" s="6" t="s">
        <v>96</v>
      </c>
      <c r="I166" s="6" t="s">
        <v>78</v>
      </c>
      <c r="J166" s="6" t="s">
        <v>30</v>
      </c>
      <c r="K166" s="6" t="s">
        <v>22</v>
      </c>
      <c r="L166" s="6" t="s">
        <v>97</v>
      </c>
      <c r="M166" s="6" t="s">
        <v>10</v>
      </c>
      <c r="N166" s="32">
        <v>8</v>
      </c>
    </row>
    <row r="167" spans="1:14" x14ac:dyDescent="0.25">
      <c r="A167" s="5">
        <v>2021</v>
      </c>
      <c r="B167" s="5">
        <v>5</v>
      </c>
      <c r="C167" s="4">
        <v>62</v>
      </c>
      <c r="D167" s="6" t="s">
        <v>8</v>
      </c>
      <c r="E167" s="4">
        <v>29435005005198</v>
      </c>
      <c r="F167" s="6" t="s">
        <v>114</v>
      </c>
      <c r="G167" s="6" t="s">
        <v>95</v>
      </c>
      <c r="H167" s="6" t="s">
        <v>96</v>
      </c>
      <c r="I167" s="6" t="s">
        <v>78</v>
      </c>
      <c r="J167" s="6" t="s">
        <v>30</v>
      </c>
      <c r="K167" s="6" t="s">
        <v>22</v>
      </c>
      <c r="L167" s="6" t="s">
        <v>97</v>
      </c>
      <c r="M167" s="6" t="s">
        <v>10</v>
      </c>
      <c r="N167" s="32">
        <v>6</v>
      </c>
    </row>
    <row r="168" spans="1:14" x14ac:dyDescent="0.25">
      <c r="A168" s="5">
        <v>2021</v>
      </c>
      <c r="B168" s="5">
        <v>5</v>
      </c>
      <c r="C168" s="4">
        <v>62</v>
      </c>
      <c r="D168" s="6" t="s">
        <v>8</v>
      </c>
      <c r="E168" s="4">
        <v>31635857000454</v>
      </c>
      <c r="F168" s="6" t="s">
        <v>498</v>
      </c>
      <c r="G168" s="6" t="s">
        <v>95</v>
      </c>
      <c r="H168" s="6" t="s">
        <v>96</v>
      </c>
      <c r="I168" s="6" t="s">
        <v>78</v>
      </c>
      <c r="J168" s="6" t="s">
        <v>30</v>
      </c>
      <c r="K168" s="6" t="s">
        <v>22</v>
      </c>
      <c r="L168" s="6" t="s">
        <v>97</v>
      </c>
      <c r="M168" s="6" t="s">
        <v>10</v>
      </c>
      <c r="N168" s="32">
        <v>6</v>
      </c>
    </row>
    <row r="169" spans="1:14" x14ac:dyDescent="0.25">
      <c r="A169" s="5">
        <v>2021</v>
      </c>
      <c r="B169" s="5">
        <v>5</v>
      </c>
      <c r="C169" s="4">
        <v>62</v>
      </c>
      <c r="D169" s="6" t="s">
        <v>8</v>
      </c>
      <c r="E169" s="4">
        <v>31635857000292</v>
      </c>
      <c r="F169" s="6" t="s">
        <v>551</v>
      </c>
      <c r="G169" s="6" t="s">
        <v>95</v>
      </c>
      <c r="H169" s="6" t="s">
        <v>96</v>
      </c>
      <c r="I169" s="6" t="s">
        <v>78</v>
      </c>
      <c r="J169" s="6" t="s">
        <v>30</v>
      </c>
      <c r="K169" s="6" t="s">
        <v>22</v>
      </c>
      <c r="L169" s="6" t="s">
        <v>97</v>
      </c>
      <c r="M169" s="6" t="s">
        <v>10</v>
      </c>
      <c r="N169" s="32">
        <v>2</v>
      </c>
    </row>
    <row r="170" spans="1:14" x14ac:dyDescent="0.25">
      <c r="A170" s="5">
        <v>2021</v>
      </c>
      <c r="B170" s="5">
        <v>5</v>
      </c>
      <c r="C170" s="4">
        <v>62</v>
      </c>
      <c r="D170" s="6" t="s">
        <v>8</v>
      </c>
      <c r="E170" s="4">
        <v>6047087000996</v>
      </c>
      <c r="F170" s="6" t="s">
        <v>142</v>
      </c>
      <c r="G170" s="6" t="s">
        <v>95</v>
      </c>
      <c r="H170" s="6" t="s">
        <v>96</v>
      </c>
      <c r="I170" s="6" t="s">
        <v>78</v>
      </c>
      <c r="J170" s="6" t="s">
        <v>30</v>
      </c>
      <c r="K170" s="6" t="s">
        <v>22</v>
      </c>
      <c r="L170" s="6" t="s">
        <v>97</v>
      </c>
      <c r="M170" s="6" t="s">
        <v>10</v>
      </c>
      <c r="N170" s="32">
        <v>6</v>
      </c>
    </row>
    <row r="171" spans="1:14" x14ac:dyDescent="0.25">
      <c r="A171" s="5">
        <v>2021</v>
      </c>
      <c r="B171" s="5">
        <v>5</v>
      </c>
      <c r="C171" s="4">
        <v>62</v>
      </c>
      <c r="D171" s="6" t="s">
        <v>8</v>
      </c>
      <c r="E171" s="4">
        <v>6047087002697</v>
      </c>
      <c r="F171" s="6" t="s">
        <v>98</v>
      </c>
      <c r="G171" s="6" t="s">
        <v>95</v>
      </c>
      <c r="H171" s="6" t="s">
        <v>96</v>
      </c>
      <c r="I171" s="6" t="s">
        <v>78</v>
      </c>
      <c r="J171" s="6" t="s">
        <v>30</v>
      </c>
      <c r="K171" s="6" t="s">
        <v>22</v>
      </c>
      <c r="L171" s="6" t="s">
        <v>97</v>
      </c>
      <c r="M171" s="6" t="s">
        <v>10</v>
      </c>
      <c r="N171" s="32">
        <v>30</v>
      </c>
    </row>
    <row r="172" spans="1:14" x14ac:dyDescent="0.25">
      <c r="A172" s="5">
        <v>2021</v>
      </c>
      <c r="B172" s="5">
        <v>5</v>
      </c>
      <c r="C172" s="4">
        <v>62</v>
      </c>
      <c r="D172" s="6" t="s">
        <v>8</v>
      </c>
      <c r="E172" s="4">
        <v>6047087001020</v>
      </c>
      <c r="F172" s="6" t="s">
        <v>94</v>
      </c>
      <c r="G172" s="6" t="s">
        <v>95</v>
      </c>
      <c r="H172" s="6" t="s">
        <v>96</v>
      </c>
      <c r="I172" s="6" t="s">
        <v>78</v>
      </c>
      <c r="J172" s="6" t="s">
        <v>30</v>
      </c>
      <c r="K172" s="6" t="s">
        <v>22</v>
      </c>
      <c r="L172" s="6" t="s">
        <v>97</v>
      </c>
      <c r="M172" s="6" t="s">
        <v>10</v>
      </c>
      <c r="N172" s="32">
        <v>8</v>
      </c>
    </row>
    <row r="173" spans="1:14" x14ac:dyDescent="0.25">
      <c r="A173" s="5">
        <v>2021</v>
      </c>
      <c r="B173" s="5">
        <v>5</v>
      </c>
      <c r="C173" s="4">
        <v>62</v>
      </c>
      <c r="D173" s="6" t="s">
        <v>8</v>
      </c>
      <c r="E173" s="4">
        <v>9219138000584</v>
      </c>
      <c r="F173" s="6" t="s">
        <v>100</v>
      </c>
      <c r="G173" s="6" t="s">
        <v>95</v>
      </c>
      <c r="H173" s="6" t="s">
        <v>96</v>
      </c>
      <c r="I173" s="6" t="s">
        <v>78</v>
      </c>
      <c r="J173" s="6" t="s">
        <v>30</v>
      </c>
      <c r="K173" s="6" t="s">
        <v>21</v>
      </c>
      <c r="L173" s="6" t="s">
        <v>97</v>
      </c>
      <c r="M173" s="6" t="s">
        <v>10</v>
      </c>
      <c r="N173" s="32">
        <v>1</v>
      </c>
    </row>
    <row r="174" spans="1:14" x14ac:dyDescent="0.25">
      <c r="A174" s="5">
        <v>2021</v>
      </c>
      <c r="B174" s="5">
        <v>5</v>
      </c>
      <c r="C174" s="4">
        <v>62</v>
      </c>
      <c r="D174" s="6" t="s">
        <v>8</v>
      </c>
      <c r="E174" s="4">
        <v>92815000000168</v>
      </c>
      <c r="F174" s="6" t="s">
        <v>140</v>
      </c>
      <c r="G174" s="6" t="s">
        <v>137</v>
      </c>
      <c r="H174" s="6" t="s">
        <v>138</v>
      </c>
      <c r="I174" s="6" t="s">
        <v>78</v>
      </c>
      <c r="J174" s="6" t="s">
        <v>32</v>
      </c>
      <c r="K174" s="6" t="s">
        <v>9</v>
      </c>
      <c r="L174" s="6" t="s">
        <v>97</v>
      </c>
      <c r="M174" s="6" t="s">
        <v>10</v>
      </c>
      <c r="N174" s="32">
        <v>10</v>
      </c>
    </row>
    <row r="175" spans="1:14" x14ac:dyDescent="0.25">
      <c r="A175" s="5">
        <v>2021</v>
      </c>
      <c r="B175" s="5">
        <v>5</v>
      </c>
      <c r="C175" s="4">
        <v>66</v>
      </c>
      <c r="D175" s="6" t="s">
        <v>27</v>
      </c>
      <c r="E175" s="4">
        <v>2476067000394</v>
      </c>
      <c r="F175" s="6" t="s">
        <v>523</v>
      </c>
      <c r="G175" s="6" t="s">
        <v>143</v>
      </c>
      <c r="H175" s="6" t="s">
        <v>144</v>
      </c>
      <c r="I175" s="6" t="s">
        <v>78</v>
      </c>
      <c r="J175" s="6" t="s">
        <v>79</v>
      </c>
      <c r="K175" s="6" t="s">
        <v>16</v>
      </c>
      <c r="L175" s="6" t="s">
        <v>83</v>
      </c>
      <c r="M175" s="6" t="s">
        <v>17</v>
      </c>
      <c r="N175" s="32">
        <v>2</v>
      </c>
    </row>
    <row r="176" spans="1:14" x14ac:dyDescent="0.25">
      <c r="A176" s="5">
        <v>2021</v>
      </c>
      <c r="B176" s="5">
        <v>5</v>
      </c>
      <c r="C176" s="4">
        <v>64</v>
      </c>
      <c r="D176" s="6" t="s">
        <v>26</v>
      </c>
      <c r="E176" s="4">
        <v>61590410000558</v>
      </c>
      <c r="F176" s="6" t="s">
        <v>552</v>
      </c>
      <c r="G176" s="6" t="s">
        <v>76</v>
      </c>
      <c r="H176" s="6" t="s">
        <v>77</v>
      </c>
      <c r="I176" s="6" t="s">
        <v>78</v>
      </c>
      <c r="J176" s="6" t="s">
        <v>79</v>
      </c>
      <c r="K176" s="6" t="s">
        <v>16</v>
      </c>
      <c r="L176" s="6" t="s">
        <v>25</v>
      </c>
      <c r="M176" s="6" t="s">
        <v>17</v>
      </c>
      <c r="N176" s="32">
        <v>25</v>
      </c>
    </row>
    <row r="177" spans="1:14" x14ac:dyDescent="0.25">
      <c r="A177" s="5">
        <v>2021</v>
      </c>
      <c r="B177" s="5">
        <v>5</v>
      </c>
      <c r="C177" s="4">
        <v>64</v>
      </c>
      <c r="D177" s="6" t="s">
        <v>26</v>
      </c>
      <c r="E177" s="4">
        <v>61590410001287</v>
      </c>
      <c r="F177" s="6" t="s">
        <v>451</v>
      </c>
      <c r="G177" s="6" t="s">
        <v>76</v>
      </c>
      <c r="H177" s="6" t="s">
        <v>77</v>
      </c>
      <c r="I177" s="6" t="s">
        <v>78</v>
      </c>
      <c r="J177" s="6" t="s">
        <v>79</v>
      </c>
      <c r="K177" s="6" t="s">
        <v>16</v>
      </c>
      <c r="L177" s="6" t="s">
        <v>25</v>
      </c>
      <c r="M177" s="6" t="s">
        <v>17</v>
      </c>
      <c r="N177" s="32">
        <v>25</v>
      </c>
    </row>
    <row r="178" spans="1:14" x14ac:dyDescent="0.25">
      <c r="A178" s="5">
        <v>2021</v>
      </c>
      <c r="B178" s="5">
        <v>5</v>
      </c>
      <c r="C178" s="4">
        <v>64</v>
      </c>
      <c r="D178" s="6" t="s">
        <v>26</v>
      </c>
      <c r="E178" s="4">
        <v>3925419000142</v>
      </c>
      <c r="F178" s="6" t="s">
        <v>531</v>
      </c>
      <c r="G178" s="6" t="s">
        <v>446</v>
      </c>
      <c r="H178" s="6" t="s">
        <v>447</v>
      </c>
      <c r="I178" s="6" t="s">
        <v>78</v>
      </c>
      <c r="J178" s="6" t="s">
        <v>79</v>
      </c>
      <c r="K178" s="6" t="s">
        <v>16</v>
      </c>
      <c r="L178" s="6" t="s">
        <v>83</v>
      </c>
      <c r="M178" s="6" t="s">
        <v>17</v>
      </c>
      <c r="N178" s="32">
        <v>2</v>
      </c>
    </row>
    <row r="179" spans="1:14" x14ac:dyDescent="0.25">
      <c r="A179" s="5">
        <v>2021</v>
      </c>
      <c r="B179" s="5">
        <v>5</v>
      </c>
      <c r="C179" s="4">
        <v>62</v>
      </c>
      <c r="D179" s="6" t="s">
        <v>8</v>
      </c>
      <c r="E179" s="4">
        <v>5460308000133</v>
      </c>
      <c r="F179" s="6" t="s">
        <v>532</v>
      </c>
      <c r="G179" s="6" t="s">
        <v>533</v>
      </c>
      <c r="H179" s="6" t="s">
        <v>534</v>
      </c>
      <c r="I179" s="6" t="s">
        <v>78</v>
      </c>
      <c r="J179" s="6" t="s">
        <v>79</v>
      </c>
      <c r="K179" s="6" t="s">
        <v>136</v>
      </c>
      <c r="L179" s="6" t="s">
        <v>25</v>
      </c>
      <c r="M179" s="6" t="s">
        <v>17</v>
      </c>
      <c r="N179" s="32">
        <v>2</v>
      </c>
    </row>
    <row r="180" spans="1:14" x14ac:dyDescent="0.25">
      <c r="A180" s="5">
        <v>2021</v>
      </c>
      <c r="B180" s="5">
        <v>5</v>
      </c>
      <c r="C180" s="4">
        <v>62</v>
      </c>
      <c r="D180" s="6" t="s">
        <v>8</v>
      </c>
      <c r="E180" s="4">
        <v>31635857000616</v>
      </c>
      <c r="F180" s="6" t="s">
        <v>553</v>
      </c>
      <c r="G180" s="6" t="s">
        <v>76</v>
      </c>
      <c r="H180" s="6" t="s">
        <v>77</v>
      </c>
      <c r="I180" s="6" t="s">
        <v>78</v>
      </c>
      <c r="J180" s="6" t="s">
        <v>79</v>
      </c>
      <c r="K180" s="6" t="s">
        <v>16</v>
      </c>
      <c r="L180" s="6" t="s">
        <v>25</v>
      </c>
      <c r="M180" s="6" t="s">
        <v>17</v>
      </c>
      <c r="N180" s="32">
        <v>20</v>
      </c>
    </row>
    <row r="181" spans="1:14" x14ac:dyDescent="0.25">
      <c r="A181" s="5">
        <v>2021</v>
      </c>
      <c r="B181" s="5">
        <v>5</v>
      </c>
      <c r="C181" s="4">
        <v>62</v>
      </c>
      <c r="D181" s="6" t="s">
        <v>8</v>
      </c>
      <c r="E181" s="4">
        <v>17214149000176</v>
      </c>
      <c r="F181" s="6" t="s">
        <v>519</v>
      </c>
      <c r="G181" s="6" t="s">
        <v>111</v>
      </c>
      <c r="H181" s="6" t="s">
        <v>108</v>
      </c>
      <c r="I181" s="6" t="s">
        <v>78</v>
      </c>
      <c r="J181" s="6" t="s">
        <v>109</v>
      </c>
      <c r="K181" s="6" t="s">
        <v>110</v>
      </c>
      <c r="L181" s="6" t="s">
        <v>15</v>
      </c>
      <c r="M181" s="6" t="s">
        <v>10</v>
      </c>
      <c r="N181" s="32">
        <v>25</v>
      </c>
    </row>
    <row r="182" spans="1:14" x14ac:dyDescent="0.25">
      <c r="A182" s="5">
        <v>2021</v>
      </c>
      <c r="B182" s="5">
        <v>5</v>
      </c>
      <c r="C182" s="4">
        <v>64</v>
      </c>
      <c r="D182" s="6" t="s">
        <v>26</v>
      </c>
      <c r="E182" s="4">
        <v>4602792000125</v>
      </c>
      <c r="F182" s="6" t="s">
        <v>537</v>
      </c>
      <c r="G182" s="6" t="s">
        <v>538</v>
      </c>
      <c r="H182" s="6" t="s">
        <v>88</v>
      </c>
      <c r="I182" s="6" t="s">
        <v>78</v>
      </c>
      <c r="J182" s="6" t="s">
        <v>33</v>
      </c>
      <c r="K182" s="6" t="s">
        <v>19</v>
      </c>
      <c r="L182" s="6" t="s">
        <v>83</v>
      </c>
      <c r="M182" s="6" t="s">
        <v>17</v>
      </c>
      <c r="N182" s="32">
        <v>6</v>
      </c>
    </row>
    <row r="183" spans="1:14" x14ac:dyDescent="0.25">
      <c r="A183" s="5">
        <v>2021</v>
      </c>
      <c r="B183" s="5">
        <v>5</v>
      </c>
      <c r="C183" s="4">
        <v>64</v>
      </c>
      <c r="D183" s="6" t="s">
        <v>26</v>
      </c>
      <c r="E183" s="4">
        <v>13016092000140</v>
      </c>
      <c r="F183" s="6" t="s">
        <v>145</v>
      </c>
      <c r="G183" s="6" t="s">
        <v>87</v>
      </c>
      <c r="H183" s="6" t="s">
        <v>88</v>
      </c>
      <c r="I183" s="6" t="s">
        <v>78</v>
      </c>
      <c r="J183" s="6" t="s">
        <v>33</v>
      </c>
      <c r="K183" s="6" t="s">
        <v>19</v>
      </c>
      <c r="L183" s="6" t="s">
        <v>83</v>
      </c>
      <c r="M183" s="6" t="s">
        <v>17</v>
      </c>
      <c r="N183" s="32">
        <v>3</v>
      </c>
    </row>
    <row r="184" spans="1:14" x14ac:dyDescent="0.25">
      <c r="A184" s="5">
        <v>2021</v>
      </c>
      <c r="B184" s="5">
        <v>5</v>
      </c>
      <c r="C184" s="4">
        <v>64</v>
      </c>
      <c r="D184" s="6" t="s">
        <v>26</v>
      </c>
      <c r="E184" s="4">
        <v>27372066000169</v>
      </c>
      <c r="F184" s="6" t="s">
        <v>390</v>
      </c>
      <c r="G184" s="6" t="s">
        <v>87</v>
      </c>
      <c r="H184" s="6" t="s">
        <v>88</v>
      </c>
      <c r="I184" s="6" t="s">
        <v>78</v>
      </c>
      <c r="J184" s="6" t="s">
        <v>33</v>
      </c>
      <c r="K184" s="6" t="s">
        <v>19</v>
      </c>
      <c r="L184" s="6" t="s">
        <v>83</v>
      </c>
      <c r="M184" s="6" t="s">
        <v>17</v>
      </c>
      <c r="N184" s="32">
        <v>5</v>
      </c>
    </row>
    <row r="185" spans="1:14" x14ac:dyDescent="0.25">
      <c r="A185" s="5">
        <v>2021</v>
      </c>
      <c r="B185" s="5">
        <v>5</v>
      </c>
      <c r="C185" s="4">
        <v>64</v>
      </c>
      <c r="D185" s="6" t="s">
        <v>26</v>
      </c>
      <c r="E185" s="4">
        <v>6047087009276</v>
      </c>
      <c r="F185" s="6" t="s">
        <v>554</v>
      </c>
      <c r="G185" s="6" t="s">
        <v>102</v>
      </c>
      <c r="H185" s="6" t="s">
        <v>103</v>
      </c>
      <c r="I185" s="6" t="s">
        <v>78</v>
      </c>
      <c r="J185" s="6" t="s">
        <v>33</v>
      </c>
      <c r="K185" s="6" t="s">
        <v>20</v>
      </c>
      <c r="L185" s="6" t="s">
        <v>83</v>
      </c>
      <c r="M185" s="6" t="s">
        <v>17</v>
      </c>
      <c r="N185" s="32">
        <v>10</v>
      </c>
    </row>
    <row r="186" spans="1:14" x14ac:dyDescent="0.25">
      <c r="A186" s="5">
        <v>2021</v>
      </c>
      <c r="B186" s="5">
        <v>5</v>
      </c>
      <c r="C186" s="4">
        <v>64</v>
      </c>
      <c r="D186" s="6" t="s">
        <v>26</v>
      </c>
      <c r="E186" s="4">
        <v>1507901000137</v>
      </c>
      <c r="F186" s="6" t="s">
        <v>416</v>
      </c>
      <c r="G186" s="6" t="s">
        <v>115</v>
      </c>
      <c r="H186" s="6" t="s">
        <v>116</v>
      </c>
      <c r="I186" s="6" t="s">
        <v>78</v>
      </c>
      <c r="J186" s="6" t="s">
        <v>33</v>
      </c>
      <c r="K186" s="6" t="s">
        <v>20</v>
      </c>
      <c r="L186" s="6" t="s">
        <v>83</v>
      </c>
      <c r="M186" s="6" t="s">
        <v>17</v>
      </c>
      <c r="N186" s="32">
        <v>10</v>
      </c>
    </row>
    <row r="187" spans="1:14" x14ac:dyDescent="0.25">
      <c r="A187" s="5">
        <v>2021</v>
      </c>
      <c r="B187" s="5">
        <v>5</v>
      </c>
      <c r="C187" s="4">
        <v>62</v>
      </c>
      <c r="D187" s="6" t="s">
        <v>8</v>
      </c>
      <c r="E187" s="4">
        <v>13952064000134</v>
      </c>
      <c r="F187" s="6" t="s">
        <v>510</v>
      </c>
      <c r="G187" s="6" t="s">
        <v>87</v>
      </c>
      <c r="H187" s="6" t="s">
        <v>88</v>
      </c>
      <c r="I187" s="6" t="s">
        <v>78</v>
      </c>
      <c r="J187" s="6" t="s">
        <v>33</v>
      </c>
      <c r="K187" s="6" t="s">
        <v>19</v>
      </c>
      <c r="L187" s="6" t="s">
        <v>83</v>
      </c>
      <c r="M187" s="6" t="s">
        <v>17</v>
      </c>
      <c r="N187" s="32">
        <v>4</v>
      </c>
    </row>
    <row r="188" spans="1:14" x14ac:dyDescent="0.25">
      <c r="A188" s="5">
        <v>2021</v>
      </c>
      <c r="B188" s="5">
        <v>5</v>
      </c>
      <c r="C188" s="4">
        <v>62</v>
      </c>
      <c r="D188" s="6" t="s">
        <v>8</v>
      </c>
      <c r="E188" s="4">
        <v>5874946000281</v>
      </c>
      <c r="F188" s="6" t="s">
        <v>149</v>
      </c>
      <c r="G188" s="6" t="s">
        <v>89</v>
      </c>
      <c r="H188" s="6" t="s">
        <v>90</v>
      </c>
      <c r="I188" s="6" t="s">
        <v>78</v>
      </c>
      <c r="J188" s="6" t="s">
        <v>33</v>
      </c>
      <c r="K188" s="6" t="s">
        <v>18</v>
      </c>
      <c r="L188" s="6" t="s">
        <v>83</v>
      </c>
      <c r="M188" s="6" t="s">
        <v>17</v>
      </c>
      <c r="N188" s="32">
        <v>2</v>
      </c>
    </row>
    <row r="189" spans="1:14" x14ac:dyDescent="0.25">
      <c r="A189" s="5">
        <v>2021</v>
      </c>
      <c r="B189" s="5">
        <v>5</v>
      </c>
      <c r="C189" s="4">
        <v>62</v>
      </c>
      <c r="D189" s="6" t="s">
        <v>8</v>
      </c>
      <c r="E189" s="4">
        <v>23443518000103</v>
      </c>
      <c r="F189" s="6" t="s">
        <v>528</v>
      </c>
      <c r="G189" s="6" t="s">
        <v>89</v>
      </c>
      <c r="H189" s="6" t="s">
        <v>90</v>
      </c>
      <c r="I189" s="6" t="s">
        <v>78</v>
      </c>
      <c r="J189" s="6" t="s">
        <v>33</v>
      </c>
      <c r="K189" s="6" t="s">
        <v>18</v>
      </c>
      <c r="L189" s="6" t="s">
        <v>83</v>
      </c>
      <c r="M189" s="6" t="s">
        <v>17</v>
      </c>
      <c r="N189" s="32">
        <v>5</v>
      </c>
    </row>
    <row r="190" spans="1:14" x14ac:dyDescent="0.25">
      <c r="A190" s="5">
        <v>2021</v>
      </c>
      <c r="B190" s="5">
        <v>4</v>
      </c>
      <c r="C190" s="4">
        <v>62</v>
      </c>
      <c r="D190" s="6" t="s">
        <v>8</v>
      </c>
      <c r="E190" s="4">
        <v>12474705000120</v>
      </c>
      <c r="F190" s="6" t="s">
        <v>424</v>
      </c>
      <c r="G190" s="6" t="s">
        <v>425</v>
      </c>
      <c r="H190" s="6" t="s">
        <v>92</v>
      </c>
      <c r="I190" s="6" t="s">
        <v>151</v>
      </c>
      <c r="J190" s="6" t="s">
        <v>28</v>
      </c>
      <c r="K190" s="6" t="s">
        <v>13</v>
      </c>
      <c r="L190" s="6" t="s">
        <v>93</v>
      </c>
      <c r="M190" s="6" t="s">
        <v>12</v>
      </c>
      <c r="N190" s="32">
        <v>4</v>
      </c>
    </row>
    <row r="191" spans="1:14" x14ac:dyDescent="0.25">
      <c r="A191" s="5">
        <v>2021</v>
      </c>
      <c r="B191" s="5">
        <v>4</v>
      </c>
      <c r="C191" s="4">
        <v>64</v>
      </c>
      <c r="D191" s="6" t="s">
        <v>26</v>
      </c>
      <c r="E191" s="4">
        <v>9609235000230</v>
      </c>
      <c r="F191" s="6" t="s">
        <v>155</v>
      </c>
      <c r="G191" s="6" t="s">
        <v>95</v>
      </c>
      <c r="H191" s="6" t="s">
        <v>96</v>
      </c>
      <c r="I191" s="6" t="s">
        <v>151</v>
      </c>
      <c r="J191" s="6" t="s">
        <v>30</v>
      </c>
      <c r="K191" s="6" t="s">
        <v>21</v>
      </c>
      <c r="L191" s="6" t="s">
        <v>97</v>
      </c>
      <c r="M191" s="6" t="s">
        <v>10</v>
      </c>
      <c r="N191" s="32">
        <v>10</v>
      </c>
    </row>
    <row r="192" spans="1:14" x14ac:dyDescent="0.25">
      <c r="A192" s="5">
        <v>2021</v>
      </c>
      <c r="B192" s="5">
        <v>4</v>
      </c>
      <c r="C192" s="4">
        <v>64</v>
      </c>
      <c r="D192" s="6" t="s">
        <v>26</v>
      </c>
      <c r="E192" s="4">
        <v>394502014870</v>
      </c>
      <c r="F192" s="6" t="s">
        <v>427</v>
      </c>
      <c r="G192" s="6" t="s">
        <v>95</v>
      </c>
      <c r="H192" s="6" t="s">
        <v>96</v>
      </c>
      <c r="I192" s="6" t="s">
        <v>151</v>
      </c>
      <c r="J192" s="6" t="s">
        <v>30</v>
      </c>
      <c r="K192" s="6" t="s">
        <v>21</v>
      </c>
      <c r="L192" s="6" t="s">
        <v>97</v>
      </c>
      <c r="M192" s="6" t="s">
        <v>10</v>
      </c>
      <c r="N192" s="32">
        <v>30</v>
      </c>
    </row>
    <row r="193" spans="1:14" x14ac:dyDescent="0.25">
      <c r="A193" s="5">
        <v>2021</v>
      </c>
      <c r="B193" s="5">
        <v>4</v>
      </c>
      <c r="C193" s="4">
        <v>64</v>
      </c>
      <c r="D193" s="6" t="s">
        <v>26</v>
      </c>
      <c r="E193" s="4">
        <v>394544017150</v>
      </c>
      <c r="F193" s="6" t="s">
        <v>154</v>
      </c>
      <c r="G193" s="6" t="s">
        <v>95</v>
      </c>
      <c r="H193" s="6" t="s">
        <v>96</v>
      </c>
      <c r="I193" s="6" t="s">
        <v>151</v>
      </c>
      <c r="J193" s="6" t="s">
        <v>30</v>
      </c>
      <c r="K193" s="6" t="s">
        <v>21</v>
      </c>
      <c r="L193" s="6" t="s">
        <v>97</v>
      </c>
      <c r="M193" s="6" t="s">
        <v>10</v>
      </c>
      <c r="N193" s="32">
        <v>20</v>
      </c>
    </row>
    <row r="194" spans="1:14" x14ac:dyDescent="0.25">
      <c r="A194" s="5">
        <v>2021</v>
      </c>
      <c r="B194" s="5">
        <v>4</v>
      </c>
      <c r="C194" s="4">
        <v>66</v>
      </c>
      <c r="D194" s="6" t="s">
        <v>27</v>
      </c>
      <c r="E194" s="4">
        <v>80673411000187</v>
      </c>
      <c r="F194" s="6" t="s">
        <v>432</v>
      </c>
      <c r="G194" s="6" t="s">
        <v>157</v>
      </c>
      <c r="H194" s="6" t="s">
        <v>130</v>
      </c>
      <c r="I194" s="6" t="s">
        <v>151</v>
      </c>
      <c r="J194" s="6" t="s">
        <v>32</v>
      </c>
      <c r="K194" s="6" t="s">
        <v>14</v>
      </c>
      <c r="L194" s="6" t="s">
        <v>97</v>
      </c>
      <c r="M194" s="6" t="s">
        <v>10</v>
      </c>
      <c r="N194" s="32">
        <v>150</v>
      </c>
    </row>
    <row r="195" spans="1:14" x14ac:dyDescent="0.25">
      <c r="A195" s="5">
        <v>2021</v>
      </c>
      <c r="B195" s="5">
        <v>4</v>
      </c>
      <c r="C195" s="4">
        <v>66</v>
      </c>
      <c r="D195" s="6" t="s">
        <v>27</v>
      </c>
      <c r="E195" s="4">
        <v>48063983904</v>
      </c>
      <c r="F195" s="6" t="s">
        <v>502</v>
      </c>
      <c r="G195" s="6" t="s">
        <v>157</v>
      </c>
      <c r="H195" s="6" t="s">
        <v>130</v>
      </c>
      <c r="I195" s="6" t="s">
        <v>156</v>
      </c>
      <c r="J195" s="6" t="s">
        <v>32</v>
      </c>
      <c r="K195" s="6" t="s">
        <v>14</v>
      </c>
      <c r="L195" s="6" t="s">
        <v>97</v>
      </c>
      <c r="M195" s="6" t="s">
        <v>10</v>
      </c>
      <c r="N195" s="32">
        <v>68</v>
      </c>
    </row>
    <row r="196" spans="1:14" x14ac:dyDescent="0.25">
      <c r="A196" s="5">
        <v>2021</v>
      </c>
      <c r="B196" s="5">
        <v>4</v>
      </c>
      <c r="C196" s="4">
        <v>64</v>
      </c>
      <c r="D196" s="6" t="s">
        <v>26</v>
      </c>
      <c r="E196" s="4">
        <v>92787118000391</v>
      </c>
      <c r="F196" s="6" t="s">
        <v>437</v>
      </c>
      <c r="G196" s="6" t="s">
        <v>137</v>
      </c>
      <c r="H196" s="6" t="s">
        <v>138</v>
      </c>
      <c r="I196" s="6" t="s">
        <v>151</v>
      </c>
      <c r="J196" s="6" t="s">
        <v>32</v>
      </c>
      <c r="K196" s="6" t="s">
        <v>9</v>
      </c>
      <c r="L196" s="6" t="s">
        <v>97</v>
      </c>
      <c r="M196" s="6" t="s">
        <v>10</v>
      </c>
      <c r="N196" s="32">
        <v>10</v>
      </c>
    </row>
    <row r="197" spans="1:14" x14ac:dyDescent="0.25">
      <c r="A197" s="5">
        <v>2021</v>
      </c>
      <c r="B197" s="5">
        <v>4</v>
      </c>
      <c r="C197" s="4">
        <v>64</v>
      </c>
      <c r="D197" s="6" t="s">
        <v>26</v>
      </c>
      <c r="E197" s="4">
        <v>87020517000120</v>
      </c>
      <c r="F197" s="6" t="s">
        <v>153</v>
      </c>
      <c r="G197" s="6" t="s">
        <v>137</v>
      </c>
      <c r="H197" s="6" t="s">
        <v>138</v>
      </c>
      <c r="I197" s="6" t="s">
        <v>151</v>
      </c>
      <c r="J197" s="6" t="s">
        <v>32</v>
      </c>
      <c r="K197" s="6" t="s">
        <v>9</v>
      </c>
      <c r="L197" s="6" t="s">
        <v>97</v>
      </c>
      <c r="M197" s="6" t="s">
        <v>10</v>
      </c>
      <c r="N197" s="32">
        <v>15</v>
      </c>
    </row>
    <row r="198" spans="1:14" x14ac:dyDescent="0.25">
      <c r="A198" s="5">
        <v>2021</v>
      </c>
      <c r="B198" s="5">
        <v>4</v>
      </c>
      <c r="C198" s="4">
        <v>62</v>
      </c>
      <c r="D198" s="6" t="s">
        <v>8</v>
      </c>
      <c r="E198" s="4">
        <v>87020517000120</v>
      </c>
      <c r="F198" s="6" t="s">
        <v>153</v>
      </c>
      <c r="G198" s="6" t="s">
        <v>137</v>
      </c>
      <c r="H198" s="6" t="s">
        <v>138</v>
      </c>
      <c r="I198" s="6" t="s">
        <v>151</v>
      </c>
      <c r="J198" s="6" t="s">
        <v>32</v>
      </c>
      <c r="K198" s="6" t="s">
        <v>9</v>
      </c>
      <c r="L198" s="6" t="s">
        <v>97</v>
      </c>
      <c r="M198" s="6" t="s">
        <v>10</v>
      </c>
      <c r="N198" s="32">
        <v>20</v>
      </c>
    </row>
    <row r="199" spans="1:14" x14ac:dyDescent="0.25">
      <c r="A199" s="5">
        <v>2021</v>
      </c>
      <c r="B199" s="5">
        <v>4</v>
      </c>
      <c r="C199" s="4">
        <v>62</v>
      </c>
      <c r="D199" s="6" t="s">
        <v>8</v>
      </c>
      <c r="E199" s="4">
        <v>15126437003401</v>
      </c>
      <c r="F199" s="6" t="s">
        <v>396</v>
      </c>
      <c r="G199" s="6" t="s">
        <v>157</v>
      </c>
      <c r="H199" s="6" t="s">
        <v>130</v>
      </c>
      <c r="I199" s="6" t="s">
        <v>151</v>
      </c>
      <c r="J199" s="6" t="s">
        <v>32</v>
      </c>
      <c r="K199" s="6" t="s">
        <v>14</v>
      </c>
      <c r="L199" s="6" t="s">
        <v>97</v>
      </c>
      <c r="M199" s="6" t="s">
        <v>10</v>
      </c>
      <c r="N199" s="32">
        <v>6</v>
      </c>
    </row>
    <row r="200" spans="1:14" x14ac:dyDescent="0.25">
      <c r="A200" s="5">
        <v>2021</v>
      </c>
      <c r="B200" s="5">
        <v>4</v>
      </c>
      <c r="C200" s="4">
        <v>66</v>
      </c>
      <c r="D200" s="6" t="s">
        <v>27</v>
      </c>
      <c r="E200" s="4">
        <v>16334439650</v>
      </c>
      <c r="F200" s="6" t="s">
        <v>454</v>
      </c>
      <c r="G200" s="6" t="s">
        <v>455</v>
      </c>
      <c r="H200" s="6" t="s">
        <v>108</v>
      </c>
      <c r="I200" s="6" t="s">
        <v>156</v>
      </c>
      <c r="J200" s="6" t="s">
        <v>109</v>
      </c>
      <c r="K200" s="6" t="s">
        <v>110</v>
      </c>
      <c r="L200" s="6" t="s">
        <v>15</v>
      </c>
      <c r="M200" s="6" t="s">
        <v>10</v>
      </c>
      <c r="N200" s="32">
        <v>18</v>
      </c>
    </row>
    <row r="201" spans="1:14" x14ac:dyDescent="0.25">
      <c r="A201" s="5">
        <v>2021</v>
      </c>
      <c r="B201" s="5">
        <v>4</v>
      </c>
      <c r="C201" s="4">
        <v>66</v>
      </c>
      <c r="D201" s="6" t="s">
        <v>27</v>
      </c>
      <c r="E201" s="4">
        <v>16890180623</v>
      </c>
      <c r="F201" s="6" t="s">
        <v>507</v>
      </c>
      <c r="G201" s="6" t="s">
        <v>508</v>
      </c>
      <c r="H201" s="6" t="s">
        <v>108</v>
      </c>
      <c r="I201" s="6" t="s">
        <v>156</v>
      </c>
      <c r="J201" s="6" t="s">
        <v>109</v>
      </c>
      <c r="K201" s="6" t="s">
        <v>110</v>
      </c>
      <c r="L201" s="6" t="s">
        <v>15</v>
      </c>
      <c r="M201" s="6" t="s">
        <v>10</v>
      </c>
      <c r="N201" s="32">
        <v>10</v>
      </c>
    </row>
    <row r="202" spans="1:14" x14ac:dyDescent="0.25">
      <c r="A202" s="5">
        <v>2021</v>
      </c>
      <c r="B202" s="5">
        <v>4</v>
      </c>
      <c r="C202" s="4">
        <v>64</v>
      </c>
      <c r="D202" s="6" t="s">
        <v>26</v>
      </c>
      <c r="E202" s="4">
        <v>17217332003906</v>
      </c>
      <c r="F202" s="6" t="s">
        <v>456</v>
      </c>
      <c r="G202" s="6" t="s">
        <v>111</v>
      </c>
      <c r="H202" s="6" t="s">
        <v>108</v>
      </c>
      <c r="I202" s="6" t="s">
        <v>151</v>
      </c>
      <c r="J202" s="6" t="s">
        <v>109</v>
      </c>
      <c r="K202" s="6" t="s">
        <v>110</v>
      </c>
      <c r="L202" s="6" t="s">
        <v>15</v>
      </c>
      <c r="M202" s="6" t="s">
        <v>10</v>
      </c>
      <c r="N202" s="32">
        <v>35</v>
      </c>
    </row>
    <row r="203" spans="1:14" x14ac:dyDescent="0.25">
      <c r="A203" s="5">
        <v>2021</v>
      </c>
      <c r="B203" s="5">
        <v>4</v>
      </c>
      <c r="C203" s="4">
        <v>66</v>
      </c>
      <c r="D203" s="6" t="s">
        <v>27</v>
      </c>
      <c r="E203" s="4">
        <v>24464109000229</v>
      </c>
      <c r="F203" s="6" t="s">
        <v>509</v>
      </c>
      <c r="G203" s="6" t="s">
        <v>81</v>
      </c>
      <c r="H203" s="6" t="s">
        <v>82</v>
      </c>
      <c r="I203" s="6" t="s">
        <v>151</v>
      </c>
      <c r="J203" s="6" t="s">
        <v>33</v>
      </c>
      <c r="K203" s="6" t="s">
        <v>19</v>
      </c>
      <c r="L203" s="6" t="s">
        <v>83</v>
      </c>
      <c r="M203" s="6" t="s">
        <v>17</v>
      </c>
      <c r="N203" s="32">
        <v>120</v>
      </c>
    </row>
    <row r="204" spans="1:14" x14ac:dyDescent="0.25">
      <c r="A204" s="5">
        <v>2021</v>
      </c>
      <c r="B204" s="5">
        <v>4</v>
      </c>
      <c r="C204" s="4">
        <v>64</v>
      </c>
      <c r="D204" s="6" t="s">
        <v>26</v>
      </c>
      <c r="E204" s="4">
        <v>15180714000520</v>
      </c>
      <c r="F204" s="6" t="s">
        <v>461</v>
      </c>
      <c r="G204" s="6" t="s">
        <v>87</v>
      </c>
      <c r="H204" s="6" t="s">
        <v>88</v>
      </c>
      <c r="I204" s="6" t="s">
        <v>151</v>
      </c>
      <c r="J204" s="6" t="s">
        <v>33</v>
      </c>
      <c r="K204" s="6" t="s">
        <v>19</v>
      </c>
      <c r="L204" s="6" t="s">
        <v>83</v>
      </c>
      <c r="M204" s="6" t="s">
        <v>17</v>
      </c>
      <c r="N204" s="32">
        <v>20</v>
      </c>
    </row>
    <row r="205" spans="1:14" x14ac:dyDescent="0.25">
      <c r="A205" s="5">
        <v>2021</v>
      </c>
      <c r="B205" s="5">
        <v>4</v>
      </c>
      <c r="C205" s="4">
        <v>64</v>
      </c>
      <c r="D205" s="6" t="s">
        <v>26</v>
      </c>
      <c r="E205" s="4">
        <v>28102490000156</v>
      </c>
      <c r="F205" s="6" t="s">
        <v>462</v>
      </c>
      <c r="G205" s="6" t="s">
        <v>89</v>
      </c>
      <c r="H205" s="6" t="s">
        <v>90</v>
      </c>
      <c r="I205" s="6" t="s">
        <v>156</v>
      </c>
      <c r="J205" s="6" t="s">
        <v>33</v>
      </c>
      <c r="K205" s="6" t="s">
        <v>18</v>
      </c>
      <c r="L205" s="6" t="s">
        <v>83</v>
      </c>
      <c r="M205" s="6" t="s">
        <v>17</v>
      </c>
      <c r="N205" s="32">
        <v>15</v>
      </c>
    </row>
    <row r="206" spans="1:14" x14ac:dyDescent="0.25">
      <c r="A206" s="5">
        <v>2021</v>
      </c>
      <c r="B206" s="5">
        <v>4</v>
      </c>
      <c r="C206" s="4">
        <v>64</v>
      </c>
      <c r="D206" s="6" t="s">
        <v>26</v>
      </c>
      <c r="E206" s="4">
        <v>5522917000170</v>
      </c>
      <c r="F206" s="6" t="s">
        <v>465</v>
      </c>
      <c r="G206" s="6" t="s">
        <v>355</v>
      </c>
      <c r="H206" s="6" t="s">
        <v>356</v>
      </c>
      <c r="I206" s="6" t="s">
        <v>151</v>
      </c>
      <c r="J206" s="6" t="s">
        <v>33</v>
      </c>
      <c r="K206" s="6" t="s">
        <v>18</v>
      </c>
      <c r="L206" s="6" t="s">
        <v>83</v>
      </c>
      <c r="M206" s="6" t="s">
        <v>17</v>
      </c>
      <c r="N206" s="32">
        <v>5</v>
      </c>
    </row>
    <row r="207" spans="1:14" x14ac:dyDescent="0.25">
      <c r="A207" s="5">
        <v>2021</v>
      </c>
      <c r="B207" s="5">
        <v>4</v>
      </c>
      <c r="C207" s="4">
        <v>62</v>
      </c>
      <c r="D207" s="6" t="s">
        <v>8</v>
      </c>
      <c r="E207" s="4">
        <v>28102490000156</v>
      </c>
      <c r="F207" s="6" t="s">
        <v>462</v>
      </c>
      <c r="G207" s="6" t="s">
        <v>89</v>
      </c>
      <c r="H207" s="6" t="s">
        <v>90</v>
      </c>
      <c r="I207" s="6" t="s">
        <v>156</v>
      </c>
      <c r="J207" s="6" t="s">
        <v>33</v>
      </c>
      <c r="K207" s="6" t="s">
        <v>18</v>
      </c>
      <c r="L207" s="6" t="s">
        <v>83</v>
      </c>
      <c r="M207" s="6" t="s">
        <v>17</v>
      </c>
      <c r="N207" s="32">
        <v>10</v>
      </c>
    </row>
    <row r="208" spans="1:14" x14ac:dyDescent="0.25">
      <c r="A208" s="5">
        <v>2021</v>
      </c>
      <c r="B208" s="5">
        <v>4</v>
      </c>
      <c r="C208" s="4">
        <v>62</v>
      </c>
      <c r="D208" s="6" t="s">
        <v>8</v>
      </c>
      <c r="E208" s="4">
        <v>74031865000151</v>
      </c>
      <c r="F208" s="6" t="s">
        <v>152</v>
      </c>
      <c r="G208" s="6" t="s">
        <v>89</v>
      </c>
      <c r="H208" s="6" t="s">
        <v>90</v>
      </c>
      <c r="I208" s="6" t="s">
        <v>151</v>
      </c>
      <c r="J208" s="6" t="s">
        <v>33</v>
      </c>
      <c r="K208" s="6" t="s">
        <v>18</v>
      </c>
      <c r="L208" s="6" t="s">
        <v>83</v>
      </c>
      <c r="M208" s="6" t="s">
        <v>17</v>
      </c>
      <c r="N208" s="32">
        <v>100</v>
      </c>
    </row>
    <row r="209" spans="1:14" x14ac:dyDescent="0.25">
      <c r="A209" s="5">
        <v>2021</v>
      </c>
      <c r="B209" s="5">
        <v>5</v>
      </c>
      <c r="C209" s="4">
        <v>62</v>
      </c>
      <c r="D209" s="6" t="s">
        <v>8</v>
      </c>
      <c r="E209" s="4">
        <v>394544021344</v>
      </c>
      <c r="F209" s="6" t="s">
        <v>520</v>
      </c>
      <c r="G209" s="6" t="s">
        <v>95</v>
      </c>
      <c r="H209" s="6" t="s">
        <v>96</v>
      </c>
      <c r="I209" s="6" t="s">
        <v>151</v>
      </c>
      <c r="J209" s="6" t="s">
        <v>30</v>
      </c>
      <c r="K209" s="6" t="s">
        <v>22</v>
      </c>
      <c r="L209" s="6" t="s">
        <v>97</v>
      </c>
      <c r="M209" s="6" t="s">
        <v>10</v>
      </c>
      <c r="N209" s="32">
        <v>50</v>
      </c>
    </row>
    <row r="210" spans="1:14" x14ac:dyDescent="0.25">
      <c r="A210" s="5">
        <v>2021</v>
      </c>
      <c r="B210" s="5">
        <v>5</v>
      </c>
      <c r="C210" s="4">
        <v>64</v>
      </c>
      <c r="D210" s="6" t="s">
        <v>26</v>
      </c>
      <c r="E210" s="4">
        <v>92963560000160</v>
      </c>
      <c r="F210" s="6" t="s">
        <v>521</v>
      </c>
      <c r="G210" s="6" t="s">
        <v>137</v>
      </c>
      <c r="H210" s="6" t="s">
        <v>138</v>
      </c>
      <c r="I210" s="6" t="s">
        <v>151</v>
      </c>
      <c r="J210" s="6" t="s">
        <v>32</v>
      </c>
      <c r="K210" s="6" t="s">
        <v>9</v>
      </c>
      <c r="L210" s="6" t="s">
        <v>97</v>
      </c>
      <c r="M210" s="6" t="s">
        <v>10</v>
      </c>
      <c r="N210" s="32">
        <v>20</v>
      </c>
    </row>
    <row r="211" spans="1:14" x14ac:dyDescent="0.25">
      <c r="A211" s="5">
        <v>2021</v>
      </c>
      <c r="B211" s="5">
        <v>5</v>
      </c>
      <c r="C211" s="4">
        <v>66</v>
      </c>
      <c r="D211" s="6" t="s">
        <v>27</v>
      </c>
      <c r="E211" s="4">
        <v>394544000851</v>
      </c>
      <c r="F211" s="6" t="s">
        <v>522</v>
      </c>
      <c r="G211" s="6" t="s">
        <v>76</v>
      </c>
      <c r="H211" s="6" t="s">
        <v>77</v>
      </c>
      <c r="I211" s="6" t="s">
        <v>151</v>
      </c>
      <c r="J211" s="6" t="s">
        <v>224</v>
      </c>
      <c r="K211" s="6" t="s">
        <v>224</v>
      </c>
      <c r="L211" s="6" t="s">
        <v>224</v>
      </c>
      <c r="M211" s="6" t="s">
        <v>218</v>
      </c>
      <c r="N211" s="32">
        <v>232</v>
      </c>
    </row>
    <row r="212" spans="1:14" x14ac:dyDescent="0.25">
      <c r="A212" s="5">
        <v>2021</v>
      </c>
      <c r="B212" s="5">
        <v>5</v>
      </c>
      <c r="C212" s="4">
        <v>64</v>
      </c>
      <c r="D212" s="6" t="s">
        <v>26</v>
      </c>
      <c r="E212" s="4">
        <v>60448040000122</v>
      </c>
      <c r="F212" s="6" t="s">
        <v>524</v>
      </c>
      <c r="G212" s="6" t="s">
        <v>91</v>
      </c>
      <c r="H212" s="6" t="s">
        <v>92</v>
      </c>
      <c r="I212" s="6" t="s">
        <v>151</v>
      </c>
      <c r="J212" s="6" t="s">
        <v>118</v>
      </c>
      <c r="K212" s="6" t="s">
        <v>247</v>
      </c>
      <c r="L212" s="6" t="s">
        <v>29</v>
      </c>
      <c r="M212" s="6" t="s">
        <v>12</v>
      </c>
      <c r="N212" s="32">
        <v>97</v>
      </c>
    </row>
    <row r="213" spans="1:14" x14ac:dyDescent="0.25">
      <c r="A213" s="5">
        <v>2021</v>
      </c>
      <c r="B213" s="5">
        <v>5</v>
      </c>
      <c r="C213" s="4">
        <v>66</v>
      </c>
      <c r="D213" s="6" t="s">
        <v>27</v>
      </c>
      <c r="E213" s="4">
        <v>8806754000145</v>
      </c>
      <c r="F213" s="6" t="s">
        <v>525</v>
      </c>
      <c r="G213" s="6" t="s">
        <v>526</v>
      </c>
      <c r="H213" s="6" t="s">
        <v>527</v>
      </c>
      <c r="I213" s="6" t="s">
        <v>151</v>
      </c>
      <c r="J213" s="6" t="s">
        <v>33</v>
      </c>
      <c r="K213" s="6" t="s">
        <v>20</v>
      </c>
      <c r="L213" s="6" t="s">
        <v>83</v>
      </c>
      <c r="M213" s="6" t="s">
        <v>17</v>
      </c>
      <c r="N213" s="32">
        <v>144</v>
      </c>
    </row>
    <row r="214" spans="1:14" x14ac:dyDescent="0.25">
      <c r="A214" s="5">
        <v>2021</v>
      </c>
      <c r="B214" s="5">
        <v>5</v>
      </c>
      <c r="C214" s="4">
        <v>62</v>
      </c>
      <c r="D214" s="6" t="s">
        <v>8</v>
      </c>
      <c r="E214" s="4">
        <v>28102490000156</v>
      </c>
      <c r="F214" s="6" t="s">
        <v>462</v>
      </c>
      <c r="G214" s="6" t="s">
        <v>89</v>
      </c>
      <c r="H214" s="6" t="s">
        <v>90</v>
      </c>
      <c r="I214" s="6" t="s">
        <v>156</v>
      </c>
      <c r="J214" s="6" t="s">
        <v>33</v>
      </c>
      <c r="K214" s="6" t="s">
        <v>18</v>
      </c>
      <c r="L214" s="6" t="s">
        <v>83</v>
      </c>
      <c r="M214" s="6" t="s">
        <v>17</v>
      </c>
      <c r="N214" s="32">
        <v>20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1"/>
  <sheetViews>
    <sheetView showGridLines="0" zoomScale="130" zoomScaleNormal="13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6.5703125" style="4" bestFit="1" customWidth="1"/>
    <col min="6" max="16384" width="9.140625" style="4"/>
  </cols>
  <sheetData>
    <row r="1" spans="1:5" ht="15.75" x14ac:dyDescent="0.25">
      <c r="A1" s="3" t="s">
        <v>175</v>
      </c>
    </row>
    <row r="2" spans="1:5" x14ac:dyDescent="0.25">
      <c r="A2" s="104" t="s">
        <v>354</v>
      </c>
      <c r="B2" s="105"/>
      <c r="C2" s="105"/>
      <c r="D2" s="105"/>
      <c r="E2" s="105"/>
    </row>
    <row r="4" spans="1:5" x14ac:dyDescent="0.25">
      <c r="E4" s="45">
        <f>SUBTOTAL(9,MOVIMENTO_IV_VENDA[BRL])</f>
        <v>0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hidden="1" x14ac:dyDescent="0.25">
      <c r="A6" s="5">
        <v>2021</v>
      </c>
      <c r="B6" s="5">
        <v>4</v>
      </c>
      <c r="C6" s="6" t="s">
        <v>63</v>
      </c>
      <c r="D6" s="6" t="s">
        <v>63</v>
      </c>
      <c r="E6" s="35">
        <v>5039971.96</v>
      </c>
    </row>
    <row r="7" spans="1:5" hidden="1" x14ac:dyDescent="0.25">
      <c r="A7" s="5">
        <v>2021</v>
      </c>
      <c r="B7" s="5">
        <v>4</v>
      </c>
      <c r="C7" s="6" t="s">
        <v>39</v>
      </c>
      <c r="D7" s="6" t="s">
        <v>39</v>
      </c>
      <c r="E7" s="35">
        <v>3927990.93</v>
      </c>
    </row>
    <row r="8" spans="1:5" hidden="1" x14ac:dyDescent="0.25">
      <c r="A8" s="5">
        <v>2021</v>
      </c>
      <c r="B8" s="5">
        <v>4</v>
      </c>
      <c r="C8" s="6" t="s">
        <v>66</v>
      </c>
      <c r="D8" s="6" t="s">
        <v>66</v>
      </c>
      <c r="E8" s="35">
        <v>3602445.27</v>
      </c>
    </row>
    <row r="9" spans="1:5" hidden="1" x14ac:dyDescent="0.25">
      <c r="A9" s="5">
        <v>2021</v>
      </c>
      <c r="B9" s="5">
        <v>5</v>
      </c>
      <c r="C9" s="6" t="s">
        <v>63</v>
      </c>
      <c r="D9" s="6" t="s">
        <v>63</v>
      </c>
      <c r="E9" s="35">
        <v>308482.71999999997</v>
      </c>
    </row>
    <row r="10" spans="1:5" hidden="1" x14ac:dyDescent="0.25">
      <c r="A10" s="5">
        <v>2021</v>
      </c>
      <c r="B10" s="5">
        <v>5</v>
      </c>
      <c r="C10" s="6" t="s">
        <v>39</v>
      </c>
      <c r="D10" s="6" t="s">
        <v>39</v>
      </c>
      <c r="E10" s="35">
        <v>699688.31</v>
      </c>
    </row>
    <row r="11" spans="1:5" hidden="1" x14ac:dyDescent="0.25">
      <c r="A11" s="5">
        <v>2021</v>
      </c>
      <c r="B11" s="5">
        <v>5</v>
      </c>
      <c r="C11" s="6" t="s">
        <v>66</v>
      </c>
      <c r="D11" s="6" t="s">
        <v>66</v>
      </c>
      <c r="E11" s="35">
        <v>95621.48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176</v>
      </c>
    </row>
    <row r="3" spans="1:8" x14ac:dyDescent="0.25">
      <c r="H3" s="43">
        <f>SUBTOTAL(9,MOVIMENTO_IV_COTA_DEMANDA[EQ])</f>
        <v>10640.999999999998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2021</v>
      </c>
      <c r="B6" s="5">
        <v>4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72</v>
      </c>
    </row>
    <row r="7" spans="1:8" x14ac:dyDescent="0.25">
      <c r="A7" s="5">
        <v>2021</v>
      </c>
      <c r="B7" s="5">
        <v>4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150</v>
      </c>
    </row>
    <row r="8" spans="1:8" x14ac:dyDescent="0.25">
      <c r="A8" s="5">
        <v>2021</v>
      </c>
      <c r="B8" s="5">
        <v>4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96</v>
      </c>
    </row>
    <row r="9" spans="1:8" x14ac:dyDescent="0.25">
      <c r="A9" s="5">
        <v>2021</v>
      </c>
      <c r="B9" s="5">
        <v>4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195</v>
      </c>
    </row>
    <row r="10" spans="1:8" x14ac:dyDescent="0.25">
      <c r="A10" s="5">
        <v>2021</v>
      </c>
      <c r="B10" s="5">
        <v>4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60</v>
      </c>
    </row>
    <row r="11" spans="1:8" x14ac:dyDescent="0.25">
      <c r="A11" s="5">
        <v>2021</v>
      </c>
      <c r="B11" s="5">
        <v>4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60</v>
      </c>
    </row>
    <row r="12" spans="1:8" x14ac:dyDescent="0.25">
      <c r="A12" s="5">
        <v>2021</v>
      </c>
      <c r="B12" s="5">
        <v>4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37.5</v>
      </c>
    </row>
    <row r="13" spans="1:8" x14ac:dyDescent="0.25">
      <c r="A13" s="5">
        <v>2021</v>
      </c>
      <c r="B13" s="5">
        <v>4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37.5</v>
      </c>
    </row>
    <row r="14" spans="1:8" x14ac:dyDescent="0.25">
      <c r="A14" s="5">
        <v>2021</v>
      </c>
      <c r="B14" s="5">
        <v>4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108</v>
      </c>
    </row>
    <row r="15" spans="1:8" x14ac:dyDescent="0.25">
      <c r="A15" s="5">
        <v>2021</v>
      </c>
      <c r="B15" s="5">
        <v>4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180</v>
      </c>
    </row>
    <row r="16" spans="1:8" x14ac:dyDescent="0.25">
      <c r="A16" s="5">
        <v>2021</v>
      </c>
      <c r="B16" s="5">
        <v>4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37.5</v>
      </c>
    </row>
    <row r="17" spans="1:8" x14ac:dyDescent="0.25">
      <c r="A17" s="5">
        <v>2021</v>
      </c>
      <c r="B17" s="5">
        <v>4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36</v>
      </c>
    </row>
    <row r="18" spans="1:8" x14ac:dyDescent="0.25">
      <c r="A18" s="5">
        <v>2021</v>
      </c>
      <c r="B18" s="5">
        <v>4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60</v>
      </c>
    </row>
    <row r="19" spans="1:8" x14ac:dyDescent="0.25">
      <c r="A19" s="5">
        <v>2021</v>
      </c>
      <c r="B19" s="5">
        <v>4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37.5</v>
      </c>
    </row>
    <row r="20" spans="1:8" x14ac:dyDescent="0.25">
      <c r="A20" s="5">
        <v>2021</v>
      </c>
      <c r="B20" s="5">
        <v>4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36</v>
      </c>
    </row>
    <row r="21" spans="1:8" x14ac:dyDescent="0.25">
      <c r="A21" s="5">
        <v>2021</v>
      </c>
      <c r="B21" s="5">
        <v>4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45</v>
      </c>
    </row>
    <row r="22" spans="1:8" x14ac:dyDescent="0.25">
      <c r="A22" s="5">
        <v>2021</v>
      </c>
      <c r="B22" s="5">
        <v>4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75</v>
      </c>
    </row>
    <row r="23" spans="1:8" x14ac:dyDescent="0.25">
      <c r="A23" s="5">
        <v>2021</v>
      </c>
      <c r="B23" s="5">
        <v>4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132</v>
      </c>
    </row>
    <row r="24" spans="1:8" x14ac:dyDescent="0.25">
      <c r="A24" s="5">
        <v>2021</v>
      </c>
      <c r="B24" s="5">
        <v>4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75</v>
      </c>
    </row>
    <row r="25" spans="1:8" x14ac:dyDescent="0.25">
      <c r="A25" s="5">
        <v>2021</v>
      </c>
      <c r="B25" s="5">
        <v>4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60</v>
      </c>
    </row>
    <row r="26" spans="1:8" x14ac:dyDescent="0.25">
      <c r="A26" s="5">
        <v>2021</v>
      </c>
      <c r="B26" s="5">
        <v>4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195</v>
      </c>
    </row>
    <row r="27" spans="1:8" x14ac:dyDescent="0.25">
      <c r="A27" s="5">
        <v>2021</v>
      </c>
      <c r="B27" s="5">
        <v>4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96</v>
      </c>
    </row>
    <row r="28" spans="1:8" x14ac:dyDescent="0.25">
      <c r="A28" s="5">
        <v>2021</v>
      </c>
      <c r="B28" s="5">
        <v>4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90</v>
      </c>
    </row>
    <row r="29" spans="1:8" x14ac:dyDescent="0.25">
      <c r="A29" s="5">
        <v>2021</v>
      </c>
      <c r="B29" s="5">
        <v>4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144</v>
      </c>
    </row>
    <row r="30" spans="1:8" x14ac:dyDescent="0.25">
      <c r="A30" s="5">
        <v>2021</v>
      </c>
      <c r="B30" s="5">
        <v>4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45</v>
      </c>
    </row>
    <row r="31" spans="1:8" x14ac:dyDescent="0.25">
      <c r="A31" s="5">
        <v>2021</v>
      </c>
      <c r="B31" s="5">
        <v>4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60</v>
      </c>
    </row>
    <row r="32" spans="1:8" x14ac:dyDescent="0.25">
      <c r="A32" s="5">
        <v>2021</v>
      </c>
      <c r="B32" s="5">
        <v>4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90</v>
      </c>
    </row>
    <row r="33" spans="1:8" x14ac:dyDescent="0.25">
      <c r="A33" s="5">
        <v>2021</v>
      </c>
      <c r="B33" s="5">
        <v>4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300</v>
      </c>
    </row>
    <row r="34" spans="1:8" x14ac:dyDescent="0.25">
      <c r="A34" s="5">
        <v>2021</v>
      </c>
      <c r="B34" s="5">
        <v>4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132</v>
      </c>
    </row>
    <row r="35" spans="1:8" x14ac:dyDescent="0.25">
      <c r="A35" s="5">
        <v>2021</v>
      </c>
      <c r="B35" s="5">
        <v>4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180</v>
      </c>
    </row>
    <row r="36" spans="1:8" x14ac:dyDescent="0.25">
      <c r="A36" s="5">
        <v>2021</v>
      </c>
      <c r="B36" s="5">
        <v>4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120</v>
      </c>
    </row>
    <row r="37" spans="1:8" x14ac:dyDescent="0.25">
      <c r="A37" s="5">
        <v>2021</v>
      </c>
      <c r="B37" s="5">
        <v>4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120</v>
      </c>
    </row>
    <row r="38" spans="1:8" x14ac:dyDescent="0.25">
      <c r="A38" s="5">
        <v>2021</v>
      </c>
      <c r="B38" s="5">
        <v>4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187.5</v>
      </c>
    </row>
    <row r="39" spans="1:8" x14ac:dyDescent="0.25">
      <c r="A39" s="5">
        <v>2021</v>
      </c>
      <c r="B39" s="5">
        <v>4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37.5</v>
      </c>
    </row>
    <row r="40" spans="1:8" x14ac:dyDescent="0.25">
      <c r="A40" s="5">
        <v>2021</v>
      </c>
      <c r="B40" s="5">
        <v>4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48</v>
      </c>
    </row>
    <row r="41" spans="1:8" x14ac:dyDescent="0.25">
      <c r="A41" s="5">
        <v>2021</v>
      </c>
      <c r="B41" s="5">
        <v>4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15</v>
      </c>
    </row>
    <row r="42" spans="1:8" x14ac:dyDescent="0.25">
      <c r="A42" s="5">
        <v>2021</v>
      </c>
      <c r="B42" s="5">
        <v>5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84</v>
      </c>
    </row>
    <row r="43" spans="1:8" x14ac:dyDescent="0.25">
      <c r="A43" s="5">
        <v>2021</v>
      </c>
      <c r="B43" s="5">
        <v>5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150</v>
      </c>
    </row>
    <row r="44" spans="1:8" x14ac:dyDescent="0.25">
      <c r="A44" s="5">
        <v>2021</v>
      </c>
      <c r="B44" s="5">
        <v>5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112</v>
      </c>
    </row>
    <row r="45" spans="1:8" x14ac:dyDescent="0.25">
      <c r="A45" s="5">
        <v>2021</v>
      </c>
      <c r="B45" s="5">
        <v>5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195</v>
      </c>
    </row>
    <row r="46" spans="1:8" x14ac:dyDescent="0.25">
      <c r="A46" s="5">
        <v>2021</v>
      </c>
      <c r="B46" s="5">
        <v>5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70</v>
      </c>
    </row>
    <row r="47" spans="1:8" x14ac:dyDescent="0.25">
      <c r="A47" s="5">
        <v>2021</v>
      </c>
      <c r="B47" s="5">
        <v>5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60</v>
      </c>
    </row>
    <row r="48" spans="1:8" x14ac:dyDescent="0.25">
      <c r="A48" s="5">
        <v>2021</v>
      </c>
      <c r="B48" s="5">
        <v>5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37.5</v>
      </c>
    </row>
    <row r="49" spans="1:8" x14ac:dyDescent="0.25">
      <c r="A49" s="5">
        <v>2021</v>
      </c>
      <c r="B49" s="5">
        <v>5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37.5</v>
      </c>
    </row>
    <row r="50" spans="1:8" x14ac:dyDescent="0.25">
      <c r="A50" s="5">
        <v>2021</v>
      </c>
      <c r="B50" s="5">
        <v>5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126</v>
      </c>
    </row>
    <row r="51" spans="1:8" x14ac:dyDescent="0.25">
      <c r="A51" s="5">
        <v>2021</v>
      </c>
      <c r="B51" s="5">
        <v>5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180</v>
      </c>
    </row>
    <row r="52" spans="1:8" x14ac:dyDescent="0.25">
      <c r="A52" s="5">
        <v>2021</v>
      </c>
      <c r="B52" s="5">
        <v>5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37.5</v>
      </c>
    </row>
    <row r="53" spans="1:8" x14ac:dyDescent="0.25">
      <c r="A53" s="5">
        <v>2021</v>
      </c>
      <c r="B53" s="5">
        <v>5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42</v>
      </c>
    </row>
    <row r="54" spans="1:8" x14ac:dyDescent="0.25">
      <c r="A54" s="5">
        <v>2021</v>
      </c>
      <c r="B54" s="5">
        <v>5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60</v>
      </c>
    </row>
    <row r="55" spans="1:8" x14ac:dyDescent="0.25">
      <c r="A55" s="5">
        <v>2021</v>
      </c>
      <c r="B55" s="5">
        <v>5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37.5</v>
      </c>
    </row>
    <row r="56" spans="1:8" x14ac:dyDescent="0.25">
      <c r="A56" s="5">
        <v>2021</v>
      </c>
      <c r="B56" s="5">
        <v>5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42</v>
      </c>
    </row>
    <row r="57" spans="1:8" x14ac:dyDescent="0.25">
      <c r="A57" s="5">
        <v>2021</v>
      </c>
      <c r="B57" s="5">
        <v>5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45</v>
      </c>
    </row>
    <row r="58" spans="1:8" x14ac:dyDescent="0.25">
      <c r="A58" s="5">
        <v>2021</v>
      </c>
      <c r="B58" s="5">
        <v>5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75</v>
      </c>
    </row>
    <row r="59" spans="1:8" x14ac:dyDescent="0.25">
      <c r="A59" s="5">
        <v>2021</v>
      </c>
      <c r="B59" s="5">
        <v>5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154</v>
      </c>
    </row>
    <row r="60" spans="1:8" x14ac:dyDescent="0.25">
      <c r="A60" s="5">
        <v>2021</v>
      </c>
      <c r="B60" s="5">
        <v>5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75</v>
      </c>
    </row>
    <row r="61" spans="1:8" x14ac:dyDescent="0.25">
      <c r="A61" s="5">
        <v>2021</v>
      </c>
      <c r="B61" s="5">
        <v>5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70</v>
      </c>
    </row>
    <row r="62" spans="1:8" x14ac:dyDescent="0.25">
      <c r="A62" s="5">
        <v>2021</v>
      </c>
      <c r="B62" s="5">
        <v>5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195</v>
      </c>
    </row>
    <row r="63" spans="1:8" x14ac:dyDescent="0.25">
      <c r="A63" s="5">
        <v>2021</v>
      </c>
      <c r="B63" s="5">
        <v>5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112</v>
      </c>
    </row>
    <row r="64" spans="1:8" x14ac:dyDescent="0.25">
      <c r="A64" s="5">
        <v>2021</v>
      </c>
      <c r="B64" s="5">
        <v>5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90</v>
      </c>
    </row>
    <row r="65" spans="1:8" x14ac:dyDescent="0.25">
      <c r="A65" s="5">
        <v>2021</v>
      </c>
      <c r="B65" s="5">
        <v>5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168</v>
      </c>
    </row>
    <row r="66" spans="1:8" x14ac:dyDescent="0.25">
      <c r="A66" s="5">
        <v>2021</v>
      </c>
      <c r="B66" s="5">
        <v>5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45</v>
      </c>
    </row>
    <row r="67" spans="1:8" x14ac:dyDescent="0.25">
      <c r="A67" s="5">
        <v>2021</v>
      </c>
      <c r="B67" s="5">
        <v>5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70</v>
      </c>
    </row>
    <row r="68" spans="1:8" x14ac:dyDescent="0.25">
      <c r="A68" s="5">
        <v>2021</v>
      </c>
      <c r="B68" s="5">
        <v>5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90</v>
      </c>
    </row>
    <row r="69" spans="1:8" x14ac:dyDescent="0.25">
      <c r="A69" s="5">
        <v>2021</v>
      </c>
      <c r="B69" s="5">
        <v>5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300</v>
      </c>
    </row>
    <row r="70" spans="1:8" x14ac:dyDescent="0.25">
      <c r="A70" s="5">
        <v>2021</v>
      </c>
      <c r="B70" s="5">
        <v>5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154</v>
      </c>
    </row>
    <row r="71" spans="1:8" x14ac:dyDescent="0.25">
      <c r="A71" s="5">
        <v>2021</v>
      </c>
      <c r="B71" s="5">
        <v>5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180</v>
      </c>
    </row>
    <row r="72" spans="1:8" x14ac:dyDescent="0.25">
      <c r="A72" s="5">
        <v>2021</v>
      </c>
      <c r="B72" s="5">
        <v>5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140</v>
      </c>
    </row>
    <row r="73" spans="1:8" x14ac:dyDescent="0.25">
      <c r="A73" s="5">
        <v>2021</v>
      </c>
      <c r="B73" s="5">
        <v>5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120</v>
      </c>
    </row>
    <row r="74" spans="1:8" x14ac:dyDescent="0.25">
      <c r="A74" s="5">
        <v>2021</v>
      </c>
      <c r="B74" s="5">
        <v>5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187.5</v>
      </c>
    </row>
    <row r="75" spans="1:8" x14ac:dyDescent="0.25">
      <c r="A75" s="5">
        <v>2021</v>
      </c>
      <c r="B75" s="5">
        <v>5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37.5</v>
      </c>
    </row>
    <row r="76" spans="1:8" x14ac:dyDescent="0.25">
      <c r="A76" s="5">
        <v>2021</v>
      </c>
      <c r="B76" s="5">
        <v>5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56</v>
      </c>
    </row>
    <row r="77" spans="1:8" x14ac:dyDescent="0.25">
      <c r="A77" s="5">
        <v>2021</v>
      </c>
      <c r="B77" s="5">
        <v>5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15</v>
      </c>
    </row>
    <row r="78" spans="1:8" x14ac:dyDescent="0.25">
      <c r="A78" s="5">
        <v>2021</v>
      </c>
      <c r="B78" s="5">
        <v>6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77.459999999999994</v>
      </c>
    </row>
    <row r="79" spans="1:8" x14ac:dyDescent="0.25">
      <c r="A79" s="5">
        <v>2021</v>
      </c>
      <c r="B79" s="5">
        <v>6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150</v>
      </c>
    </row>
    <row r="80" spans="1:8" x14ac:dyDescent="0.25">
      <c r="A80" s="5">
        <v>2021</v>
      </c>
      <c r="B80" s="5">
        <v>6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103.28</v>
      </c>
    </row>
    <row r="81" spans="1:8" x14ac:dyDescent="0.25">
      <c r="A81" s="5">
        <v>2021</v>
      </c>
      <c r="B81" s="5">
        <v>6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195</v>
      </c>
    </row>
    <row r="82" spans="1:8" x14ac:dyDescent="0.25">
      <c r="A82" s="5">
        <v>2021</v>
      </c>
      <c r="B82" s="5">
        <v>6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64.55</v>
      </c>
    </row>
    <row r="83" spans="1:8" x14ac:dyDescent="0.25">
      <c r="A83" s="5">
        <v>2021</v>
      </c>
      <c r="B83" s="5">
        <v>6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60</v>
      </c>
    </row>
    <row r="84" spans="1:8" x14ac:dyDescent="0.25">
      <c r="A84" s="5">
        <v>2021</v>
      </c>
      <c r="B84" s="5">
        <v>6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37.5</v>
      </c>
    </row>
    <row r="85" spans="1:8" x14ac:dyDescent="0.25">
      <c r="A85" s="5">
        <v>2021</v>
      </c>
      <c r="B85" s="5">
        <v>6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37.5</v>
      </c>
    </row>
    <row r="86" spans="1:8" x14ac:dyDescent="0.25">
      <c r="A86" s="5">
        <v>2021</v>
      </c>
      <c r="B86" s="5">
        <v>6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116.19</v>
      </c>
    </row>
    <row r="87" spans="1:8" x14ac:dyDescent="0.25">
      <c r="A87" s="5">
        <v>2021</v>
      </c>
      <c r="B87" s="5">
        <v>6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180</v>
      </c>
    </row>
    <row r="88" spans="1:8" x14ac:dyDescent="0.25">
      <c r="A88" s="5">
        <v>2021</v>
      </c>
      <c r="B88" s="5">
        <v>6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37.5</v>
      </c>
    </row>
    <row r="89" spans="1:8" x14ac:dyDescent="0.25">
      <c r="A89" s="5">
        <v>2021</v>
      </c>
      <c r="B89" s="5">
        <v>6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38.729999999999997</v>
      </c>
    </row>
    <row r="90" spans="1:8" x14ac:dyDescent="0.25">
      <c r="A90" s="5">
        <v>2021</v>
      </c>
      <c r="B90" s="5">
        <v>6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60</v>
      </c>
    </row>
    <row r="91" spans="1:8" x14ac:dyDescent="0.25">
      <c r="A91" s="5">
        <v>2021</v>
      </c>
      <c r="B91" s="5">
        <v>6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37.5</v>
      </c>
    </row>
    <row r="92" spans="1:8" x14ac:dyDescent="0.25">
      <c r="A92" s="5">
        <v>2021</v>
      </c>
      <c r="B92" s="5">
        <v>6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38.729999999999997</v>
      </c>
    </row>
    <row r="93" spans="1:8" x14ac:dyDescent="0.25">
      <c r="A93" s="5">
        <v>2021</v>
      </c>
      <c r="B93" s="5">
        <v>6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45</v>
      </c>
    </row>
    <row r="94" spans="1:8" x14ac:dyDescent="0.25">
      <c r="A94" s="5">
        <v>2021</v>
      </c>
      <c r="B94" s="5">
        <v>6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75</v>
      </c>
    </row>
    <row r="95" spans="1:8" x14ac:dyDescent="0.25">
      <c r="A95" s="5">
        <v>2021</v>
      </c>
      <c r="B95" s="5">
        <v>6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142.01</v>
      </c>
    </row>
    <row r="96" spans="1:8" x14ac:dyDescent="0.25">
      <c r="A96" s="5">
        <v>2021</v>
      </c>
      <c r="B96" s="5">
        <v>6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75</v>
      </c>
    </row>
    <row r="97" spans="1:8" x14ac:dyDescent="0.25">
      <c r="A97" s="5">
        <v>2021</v>
      </c>
      <c r="B97" s="5">
        <v>6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64.55</v>
      </c>
    </row>
    <row r="98" spans="1:8" x14ac:dyDescent="0.25">
      <c r="A98" s="5">
        <v>2021</v>
      </c>
      <c r="B98" s="5">
        <v>6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195</v>
      </c>
    </row>
    <row r="99" spans="1:8" x14ac:dyDescent="0.25">
      <c r="A99" s="5">
        <v>2021</v>
      </c>
      <c r="B99" s="5">
        <v>6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103.28</v>
      </c>
    </row>
    <row r="100" spans="1:8" x14ac:dyDescent="0.25">
      <c r="A100" s="5">
        <v>2021</v>
      </c>
      <c r="B100" s="5">
        <v>6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90</v>
      </c>
    </row>
    <row r="101" spans="1:8" x14ac:dyDescent="0.25">
      <c r="A101" s="5">
        <v>2021</v>
      </c>
      <c r="B101" s="5">
        <v>6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154.91999999999999</v>
      </c>
    </row>
    <row r="102" spans="1:8" x14ac:dyDescent="0.25">
      <c r="A102" s="5">
        <v>2021</v>
      </c>
      <c r="B102" s="5">
        <v>6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45</v>
      </c>
    </row>
    <row r="103" spans="1:8" x14ac:dyDescent="0.25">
      <c r="A103" s="5">
        <v>2021</v>
      </c>
      <c r="B103" s="5">
        <v>6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64.55</v>
      </c>
    </row>
    <row r="104" spans="1:8" x14ac:dyDescent="0.25">
      <c r="A104" s="5">
        <v>2021</v>
      </c>
      <c r="B104" s="5">
        <v>6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90</v>
      </c>
    </row>
    <row r="105" spans="1:8" x14ac:dyDescent="0.25">
      <c r="A105" s="5">
        <v>2021</v>
      </c>
      <c r="B105" s="5">
        <v>6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300</v>
      </c>
    </row>
    <row r="106" spans="1:8" x14ac:dyDescent="0.25">
      <c r="A106" s="5">
        <v>2021</v>
      </c>
      <c r="B106" s="5">
        <v>6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142.01</v>
      </c>
    </row>
    <row r="107" spans="1:8" x14ac:dyDescent="0.25">
      <c r="A107" s="5">
        <v>2021</v>
      </c>
      <c r="B107" s="5">
        <v>6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180</v>
      </c>
    </row>
    <row r="108" spans="1:8" x14ac:dyDescent="0.25">
      <c r="A108" s="5">
        <v>2021</v>
      </c>
      <c r="B108" s="5">
        <v>6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129.1</v>
      </c>
    </row>
    <row r="109" spans="1:8" x14ac:dyDescent="0.25">
      <c r="A109" s="5">
        <v>2021</v>
      </c>
      <c r="B109" s="5">
        <v>6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120</v>
      </c>
    </row>
    <row r="110" spans="1:8" x14ac:dyDescent="0.25">
      <c r="A110" s="5">
        <v>2021</v>
      </c>
      <c r="B110" s="5">
        <v>6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187.5</v>
      </c>
    </row>
    <row r="111" spans="1:8" x14ac:dyDescent="0.25">
      <c r="A111" s="5">
        <v>2021</v>
      </c>
      <c r="B111" s="5">
        <v>6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37.5</v>
      </c>
    </row>
    <row r="112" spans="1:8" x14ac:dyDescent="0.25">
      <c r="A112" s="5">
        <v>2021</v>
      </c>
      <c r="B112" s="5">
        <v>6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51.64</v>
      </c>
    </row>
    <row r="113" spans="1:8" x14ac:dyDescent="0.25">
      <c r="A113" s="5">
        <v>2021</v>
      </c>
      <c r="B113" s="5">
        <v>6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554"/>
  <sheetViews>
    <sheetView showGridLines="0" zoomScale="120" zoomScaleNormal="12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4.8554687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5" bestFit="1" customWidth="1"/>
  </cols>
  <sheetData>
    <row r="1" spans="1:12" ht="15.75" x14ac:dyDescent="0.25">
      <c r="A1" s="2" t="s">
        <v>177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29857044.810000014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2021</v>
      </c>
      <c r="B6" s="29">
        <v>4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180001.5</v>
      </c>
    </row>
    <row r="7" spans="1:12" x14ac:dyDescent="0.25">
      <c r="A7" s="29">
        <v>2021</v>
      </c>
      <c r="B7" s="29">
        <v>4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36000.300000000003</v>
      </c>
    </row>
    <row r="8" spans="1:12" x14ac:dyDescent="0.25">
      <c r="A8" s="29">
        <v>2021</v>
      </c>
      <c r="B8" s="29">
        <v>4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36000.300000000003</v>
      </c>
    </row>
    <row r="9" spans="1:12" x14ac:dyDescent="0.25">
      <c r="A9" s="29">
        <v>2021</v>
      </c>
      <c r="B9" s="29">
        <v>4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18000.150000000001</v>
      </c>
    </row>
    <row r="10" spans="1:12" x14ac:dyDescent="0.25">
      <c r="A10" s="29">
        <v>2021</v>
      </c>
      <c r="B10" s="29">
        <v>4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18000.150000000001</v>
      </c>
    </row>
    <row r="11" spans="1:12" x14ac:dyDescent="0.25">
      <c r="A11" s="29">
        <v>2021</v>
      </c>
      <c r="B11" s="29">
        <v>4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27000.23</v>
      </c>
    </row>
    <row r="12" spans="1:12" x14ac:dyDescent="0.25">
      <c r="A12" s="29">
        <v>2021</v>
      </c>
      <c r="B12" s="29">
        <v>4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99000.83</v>
      </c>
    </row>
    <row r="13" spans="1:12" x14ac:dyDescent="0.25">
      <c r="A13" s="29">
        <v>2021</v>
      </c>
      <c r="B13" s="29">
        <v>4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18000.150000000001</v>
      </c>
    </row>
    <row r="14" spans="1:12" x14ac:dyDescent="0.25">
      <c r="A14" s="29">
        <v>2021</v>
      </c>
      <c r="B14" s="29">
        <v>4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9000.08</v>
      </c>
    </row>
    <row r="15" spans="1:12" x14ac:dyDescent="0.25">
      <c r="A15" s="29">
        <v>2021</v>
      </c>
      <c r="B15" s="29">
        <v>4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45000.38</v>
      </c>
    </row>
    <row r="16" spans="1:12" x14ac:dyDescent="0.25">
      <c r="A16" s="29">
        <v>2021</v>
      </c>
      <c r="B16" s="29">
        <v>4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153001.28</v>
      </c>
    </row>
    <row r="17" spans="1:12" x14ac:dyDescent="0.25">
      <c r="A17" s="29">
        <v>2021</v>
      </c>
      <c r="B17" s="29">
        <v>4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18000.150000000001</v>
      </c>
    </row>
    <row r="18" spans="1:12" x14ac:dyDescent="0.25">
      <c r="A18" s="29">
        <v>2021</v>
      </c>
      <c r="B18" s="29">
        <v>4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18000.150000000001</v>
      </c>
    </row>
    <row r="19" spans="1:12" x14ac:dyDescent="0.25">
      <c r="A19" s="29">
        <v>2021</v>
      </c>
      <c r="B19" s="29">
        <v>4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9000.08</v>
      </c>
    </row>
    <row r="20" spans="1:12" x14ac:dyDescent="0.25">
      <c r="A20" s="29">
        <v>2021</v>
      </c>
      <c r="B20" s="29">
        <v>4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18000.150000000001</v>
      </c>
    </row>
    <row r="21" spans="1:12" x14ac:dyDescent="0.25">
      <c r="A21" s="29">
        <v>2021</v>
      </c>
      <c r="B21" s="29">
        <v>4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126001.05</v>
      </c>
    </row>
    <row r="22" spans="1:12" x14ac:dyDescent="0.25">
      <c r="A22" s="29">
        <v>2021</v>
      </c>
      <c r="B22" s="29">
        <v>4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18000.150000000001</v>
      </c>
    </row>
    <row r="23" spans="1:12" x14ac:dyDescent="0.25">
      <c r="A23" s="29">
        <v>2021</v>
      </c>
      <c r="B23" s="29">
        <v>4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18000.150000000001</v>
      </c>
    </row>
    <row r="24" spans="1:12" x14ac:dyDescent="0.25">
      <c r="A24" s="29">
        <v>2021</v>
      </c>
      <c r="B24" s="29">
        <v>4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27000.23</v>
      </c>
    </row>
    <row r="25" spans="1:12" x14ac:dyDescent="0.25">
      <c r="A25" s="29">
        <v>2021</v>
      </c>
      <c r="B25" s="29">
        <v>4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9000.08</v>
      </c>
    </row>
    <row r="26" spans="1:12" x14ac:dyDescent="0.25">
      <c r="A26" s="29">
        <v>2021</v>
      </c>
      <c r="B26" s="29">
        <v>4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15423.5</v>
      </c>
    </row>
    <row r="27" spans="1:12" x14ac:dyDescent="0.25">
      <c r="A27" s="29">
        <v>2021</v>
      </c>
      <c r="B27" s="29">
        <v>4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8997.0400000000009</v>
      </c>
    </row>
    <row r="28" spans="1:12" x14ac:dyDescent="0.25">
      <c r="A28" s="29">
        <v>2021</v>
      </c>
      <c r="B28" s="29">
        <v>4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19279.37</v>
      </c>
    </row>
    <row r="29" spans="1:12" x14ac:dyDescent="0.25">
      <c r="A29" s="29">
        <v>2021</v>
      </c>
      <c r="B29" s="29">
        <v>4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5141.17</v>
      </c>
    </row>
    <row r="30" spans="1:12" x14ac:dyDescent="0.25">
      <c r="A30" s="29">
        <v>2021</v>
      </c>
      <c r="B30" s="29">
        <v>4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11567.62</v>
      </c>
    </row>
    <row r="31" spans="1:12" x14ac:dyDescent="0.25">
      <c r="A31" s="29">
        <v>2021</v>
      </c>
      <c r="B31" s="29">
        <v>4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6426.46</v>
      </c>
    </row>
    <row r="32" spans="1:12" x14ac:dyDescent="0.25">
      <c r="A32" s="29">
        <v>2021</v>
      </c>
      <c r="B32" s="29">
        <v>4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10282.33</v>
      </c>
    </row>
    <row r="33" spans="1:12" x14ac:dyDescent="0.25">
      <c r="A33" s="29">
        <v>2021</v>
      </c>
      <c r="B33" s="29">
        <v>4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8997.0400000000009</v>
      </c>
    </row>
    <row r="34" spans="1:12" x14ac:dyDescent="0.25">
      <c r="A34" s="29">
        <v>2021</v>
      </c>
      <c r="B34" s="29">
        <v>4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5141.17</v>
      </c>
    </row>
    <row r="35" spans="1:12" x14ac:dyDescent="0.25">
      <c r="A35" s="29">
        <v>2021</v>
      </c>
      <c r="B35" s="29">
        <v>4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7711.75</v>
      </c>
    </row>
    <row r="36" spans="1:12" x14ac:dyDescent="0.25">
      <c r="A36" s="29">
        <v>2021</v>
      </c>
      <c r="B36" s="29">
        <v>4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5141.17</v>
      </c>
    </row>
    <row r="37" spans="1:12" x14ac:dyDescent="0.25">
      <c r="A37" s="29">
        <v>2021</v>
      </c>
      <c r="B37" s="29">
        <v>4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11567.62</v>
      </c>
    </row>
    <row r="38" spans="1:12" x14ac:dyDescent="0.25">
      <c r="A38" s="29">
        <v>2021</v>
      </c>
      <c r="B38" s="29">
        <v>4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3855.87</v>
      </c>
    </row>
    <row r="39" spans="1:12" x14ac:dyDescent="0.25">
      <c r="A39" s="29">
        <v>2021</v>
      </c>
      <c r="B39" s="29">
        <v>4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3855.87</v>
      </c>
    </row>
    <row r="40" spans="1:12" x14ac:dyDescent="0.25">
      <c r="A40" s="29">
        <v>2021</v>
      </c>
      <c r="B40" s="29">
        <v>4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5141.17</v>
      </c>
    </row>
    <row r="41" spans="1:12" x14ac:dyDescent="0.25">
      <c r="A41" s="29">
        <v>2021</v>
      </c>
      <c r="B41" s="29">
        <v>4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3855.87</v>
      </c>
    </row>
    <row r="42" spans="1:12" x14ac:dyDescent="0.25">
      <c r="A42" s="29">
        <v>2021</v>
      </c>
      <c r="B42" s="29">
        <v>4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2249.2600000000002</v>
      </c>
    </row>
    <row r="43" spans="1:12" x14ac:dyDescent="0.25">
      <c r="A43" s="29">
        <v>2021</v>
      </c>
      <c r="B43" s="29">
        <v>4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4819.84</v>
      </c>
    </row>
    <row r="44" spans="1:12" x14ac:dyDescent="0.25">
      <c r="A44" s="29">
        <v>2021</v>
      </c>
      <c r="B44" s="29">
        <v>4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1285.29</v>
      </c>
    </row>
    <row r="45" spans="1:12" x14ac:dyDescent="0.25">
      <c r="A45" s="29">
        <v>2021</v>
      </c>
      <c r="B45" s="29">
        <v>4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2891.91</v>
      </c>
    </row>
    <row r="46" spans="1:12" x14ac:dyDescent="0.25">
      <c r="A46" s="29">
        <v>2021</v>
      </c>
      <c r="B46" s="29">
        <v>4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1606.61</v>
      </c>
    </row>
    <row r="47" spans="1:12" x14ac:dyDescent="0.25">
      <c r="A47" s="29">
        <v>2021</v>
      </c>
      <c r="B47" s="29">
        <v>4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2570.58</v>
      </c>
    </row>
    <row r="48" spans="1:12" x14ac:dyDescent="0.25">
      <c r="A48" s="29">
        <v>2021</v>
      </c>
      <c r="B48" s="29">
        <v>4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2249.2600000000002</v>
      </c>
    </row>
    <row r="49" spans="1:12" x14ac:dyDescent="0.25">
      <c r="A49" s="29">
        <v>2021</v>
      </c>
      <c r="B49" s="29">
        <v>4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1285.29</v>
      </c>
    </row>
    <row r="50" spans="1:12" x14ac:dyDescent="0.25">
      <c r="A50" s="29">
        <v>2021</v>
      </c>
      <c r="B50" s="29">
        <v>4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1927.94</v>
      </c>
    </row>
    <row r="51" spans="1:12" x14ac:dyDescent="0.25">
      <c r="A51" s="29">
        <v>2021</v>
      </c>
      <c r="B51" s="29">
        <v>4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1285.29</v>
      </c>
    </row>
    <row r="52" spans="1:12" x14ac:dyDescent="0.25">
      <c r="A52" s="29">
        <v>2021</v>
      </c>
      <c r="B52" s="29">
        <v>4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2891.91</v>
      </c>
    </row>
    <row r="53" spans="1:12" x14ac:dyDescent="0.25">
      <c r="A53" s="29">
        <v>2021</v>
      </c>
      <c r="B53" s="29">
        <v>4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963.97</v>
      </c>
    </row>
    <row r="54" spans="1:12" x14ac:dyDescent="0.25">
      <c r="A54" s="29">
        <v>2021</v>
      </c>
      <c r="B54" s="29">
        <v>4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963.97</v>
      </c>
    </row>
    <row r="55" spans="1:12" x14ac:dyDescent="0.25">
      <c r="A55" s="29">
        <v>2021</v>
      </c>
      <c r="B55" s="29">
        <v>4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1285.29</v>
      </c>
    </row>
    <row r="56" spans="1:12" x14ac:dyDescent="0.25">
      <c r="A56" s="29">
        <v>2021</v>
      </c>
      <c r="B56" s="29">
        <v>4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41810.699999999997</v>
      </c>
    </row>
    <row r="57" spans="1:12" x14ac:dyDescent="0.25">
      <c r="A57" s="29">
        <v>2021</v>
      </c>
      <c r="B57" s="29">
        <v>4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158880.66</v>
      </c>
    </row>
    <row r="58" spans="1:12" x14ac:dyDescent="0.25">
      <c r="A58" s="29">
        <v>2021</v>
      </c>
      <c r="B58" s="29">
        <v>4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58534.98</v>
      </c>
    </row>
    <row r="59" spans="1:12" x14ac:dyDescent="0.25">
      <c r="A59" s="29">
        <v>2021</v>
      </c>
      <c r="B59" s="29">
        <v>4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16724.28</v>
      </c>
    </row>
    <row r="60" spans="1:12" x14ac:dyDescent="0.25">
      <c r="A60" s="29">
        <v>2021</v>
      </c>
      <c r="B60" s="29">
        <v>4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16724.28</v>
      </c>
    </row>
    <row r="61" spans="1:12" x14ac:dyDescent="0.25">
      <c r="A61" s="29">
        <v>2021</v>
      </c>
      <c r="B61" s="29">
        <v>4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133794.23999999999</v>
      </c>
    </row>
    <row r="62" spans="1:12" x14ac:dyDescent="0.25">
      <c r="A62" s="29">
        <v>2021</v>
      </c>
      <c r="B62" s="29">
        <v>4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41810.699999999997</v>
      </c>
    </row>
    <row r="63" spans="1:12" x14ac:dyDescent="0.25">
      <c r="A63" s="29">
        <v>2021</v>
      </c>
      <c r="B63" s="29">
        <v>4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50172.84</v>
      </c>
    </row>
    <row r="64" spans="1:12" x14ac:dyDescent="0.25">
      <c r="A64" s="29">
        <v>2021</v>
      </c>
      <c r="B64" s="29">
        <v>4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117069.96</v>
      </c>
    </row>
    <row r="65" spans="1:12" x14ac:dyDescent="0.25">
      <c r="A65" s="29">
        <v>2021</v>
      </c>
      <c r="B65" s="29">
        <v>4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33448.559999999998</v>
      </c>
    </row>
    <row r="66" spans="1:12" x14ac:dyDescent="0.25">
      <c r="A66" s="29">
        <v>2021</v>
      </c>
      <c r="B66" s="29">
        <v>4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50172.84</v>
      </c>
    </row>
    <row r="67" spans="1:12" x14ac:dyDescent="0.25">
      <c r="A67" s="29">
        <v>2021</v>
      </c>
      <c r="B67" s="29">
        <v>4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75259.259999999995</v>
      </c>
    </row>
    <row r="68" spans="1:12" x14ac:dyDescent="0.25">
      <c r="A68" s="29">
        <v>2021</v>
      </c>
      <c r="B68" s="29">
        <v>4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33448.559999999998</v>
      </c>
    </row>
    <row r="69" spans="1:12" x14ac:dyDescent="0.25">
      <c r="A69" s="29">
        <v>2021</v>
      </c>
      <c r="B69" s="29">
        <v>4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8362.14</v>
      </c>
    </row>
    <row r="70" spans="1:12" x14ac:dyDescent="0.25">
      <c r="A70" s="29">
        <v>2021</v>
      </c>
      <c r="B70" s="29">
        <v>4</v>
      </c>
      <c r="C70" s="1" t="s">
        <v>39</v>
      </c>
      <c r="D70" s="1" t="s">
        <v>39</v>
      </c>
      <c r="E70" s="29">
        <v>74</v>
      </c>
      <c r="F70" s="1" t="s">
        <v>352</v>
      </c>
      <c r="G70" s="1" t="s">
        <v>398</v>
      </c>
      <c r="H70" s="1" t="s">
        <v>399</v>
      </c>
      <c r="I70" s="1" t="s">
        <v>9</v>
      </c>
      <c r="J70" s="1" t="s">
        <v>10</v>
      </c>
      <c r="K70" t="b">
        <v>0</v>
      </c>
      <c r="L70" s="27">
        <v>705.42</v>
      </c>
    </row>
    <row r="71" spans="1:12" x14ac:dyDescent="0.25">
      <c r="A71" s="29">
        <v>2021</v>
      </c>
      <c r="B71" s="29">
        <v>4</v>
      </c>
      <c r="C71" s="1" t="s">
        <v>39</v>
      </c>
      <c r="D71" s="1" t="s">
        <v>39</v>
      </c>
      <c r="E71" s="29">
        <v>74</v>
      </c>
      <c r="F71" s="1" t="s">
        <v>352</v>
      </c>
      <c r="G71" s="1" t="s">
        <v>398</v>
      </c>
      <c r="H71" s="1" t="s">
        <v>399</v>
      </c>
      <c r="I71" s="1" t="s">
        <v>11</v>
      </c>
      <c r="J71" s="1" t="s">
        <v>12</v>
      </c>
      <c r="K71" t="b">
        <v>0</v>
      </c>
      <c r="L71" s="27">
        <v>917.05</v>
      </c>
    </row>
    <row r="72" spans="1:12" x14ac:dyDescent="0.25">
      <c r="A72" s="29">
        <v>2021</v>
      </c>
      <c r="B72" s="29">
        <v>4</v>
      </c>
      <c r="C72" s="1" t="s">
        <v>39</v>
      </c>
      <c r="D72" s="1" t="s">
        <v>39</v>
      </c>
      <c r="E72" s="29">
        <v>74</v>
      </c>
      <c r="F72" s="1" t="s">
        <v>352</v>
      </c>
      <c r="G72" s="1" t="s">
        <v>398</v>
      </c>
      <c r="H72" s="1" t="s">
        <v>399</v>
      </c>
      <c r="I72" s="1" t="s">
        <v>13</v>
      </c>
      <c r="J72" s="1" t="s">
        <v>12</v>
      </c>
      <c r="K72" t="b">
        <v>0</v>
      </c>
      <c r="L72" s="27">
        <v>1340.3</v>
      </c>
    </row>
    <row r="73" spans="1:12" x14ac:dyDescent="0.25">
      <c r="A73" s="29">
        <v>2021</v>
      </c>
      <c r="B73" s="29">
        <v>4</v>
      </c>
      <c r="C73" s="1" t="s">
        <v>39</v>
      </c>
      <c r="D73" s="1" t="s">
        <v>39</v>
      </c>
      <c r="E73" s="29">
        <v>74</v>
      </c>
      <c r="F73" s="1" t="s">
        <v>352</v>
      </c>
      <c r="G73" s="1" t="s">
        <v>398</v>
      </c>
      <c r="H73" s="1" t="s">
        <v>399</v>
      </c>
      <c r="I73" s="1" t="s">
        <v>29</v>
      </c>
      <c r="J73" s="1" t="s">
        <v>12</v>
      </c>
      <c r="K73" t="b">
        <v>0</v>
      </c>
      <c r="L73" s="27">
        <v>141.08000000000001</v>
      </c>
    </row>
    <row r="74" spans="1:12" x14ac:dyDescent="0.25">
      <c r="A74" s="29">
        <v>2021</v>
      </c>
      <c r="B74" s="29">
        <v>4</v>
      </c>
      <c r="C74" s="1" t="s">
        <v>39</v>
      </c>
      <c r="D74" s="1" t="s">
        <v>39</v>
      </c>
      <c r="E74" s="29">
        <v>74</v>
      </c>
      <c r="F74" s="1" t="s">
        <v>352</v>
      </c>
      <c r="G74" s="1" t="s">
        <v>398</v>
      </c>
      <c r="H74" s="1" t="s">
        <v>399</v>
      </c>
      <c r="I74" s="1" t="s">
        <v>30</v>
      </c>
      <c r="J74" s="1" t="s">
        <v>10</v>
      </c>
      <c r="K74" t="b">
        <v>0</v>
      </c>
      <c r="L74" s="27">
        <v>141.08000000000001</v>
      </c>
    </row>
    <row r="75" spans="1:12" x14ac:dyDescent="0.25">
      <c r="A75" s="29">
        <v>2021</v>
      </c>
      <c r="B75" s="29">
        <v>4</v>
      </c>
      <c r="C75" s="1" t="s">
        <v>39</v>
      </c>
      <c r="D75" s="1" t="s">
        <v>39</v>
      </c>
      <c r="E75" s="29">
        <v>74</v>
      </c>
      <c r="F75" s="1" t="s">
        <v>352</v>
      </c>
      <c r="G75" s="1" t="s">
        <v>398</v>
      </c>
      <c r="H75" s="1" t="s">
        <v>399</v>
      </c>
      <c r="I75" s="1" t="s">
        <v>14</v>
      </c>
      <c r="J75" s="1" t="s">
        <v>10</v>
      </c>
      <c r="K75" t="b">
        <v>0</v>
      </c>
      <c r="L75" s="27">
        <v>352.71</v>
      </c>
    </row>
    <row r="76" spans="1:12" x14ac:dyDescent="0.25">
      <c r="A76" s="29">
        <v>2021</v>
      </c>
      <c r="B76" s="29">
        <v>4</v>
      </c>
      <c r="C76" s="1" t="s">
        <v>39</v>
      </c>
      <c r="D76" s="1" t="s">
        <v>39</v>
      </c>
      <c r="E76" s="29">
        <v>74</v>
      </c>
      <c r="F76" s="1" t="s">
        <v>352</v>
      </c>
      <c r="G76" s="1" t="s">
        <v>398</v>
      </c>
      <c r="H76" s="1" t="s">
        <v>399</v>
      </c>
      <c r="I76" s="1" t="s">
        <v>15</v>
      </c>
      <c r="J76" s="1" t="s">
        <v>10</v>
      </c>
      <c r="K76" t="b">
        <v>0</v>
      </c>
      <c r="L76" s="27">
        <v>282.17</v>
      </c>
    </row>
    <row r="77" spans="1:12" x14ac:dyDescent="0.25">
      <c r="A77" s="29">
        <v>2021</v>
      </c>
      <c r="B77" s="29">
        <v>4</v>
      </c>
      <c r="C77" s="1" t="s">
        <v>39</v>
      </c>
      <c r="D77" s="1" t="s">
        <v>39</v>
      </c>
      <c r="E77" s="29">
        <v>74</v>
      </c>
      <c r="F77" s="1" t="s">
        <v>352</v>
      </c>
      <c r="G77" s="1" t="s">
        <v>398</v>
      </c>
      <c r="H77" s="1" t="s">
        <v>399</v>
      </c>
      <c r="I77" s="1" t="s">
        <v>31</v>
      </c>
      <c r="J77" s="1" t="s">
        <v>12</v>
      </c>
      <c r="K77" t="b">
        <v>0</v>
      </c>
      <c r="L77" s="27">
        <v>634.88</v>
      </c>
    </row>
    <row r="78" spans="1:12" x14ac:dyDescent="0.25">
      <c r="A78" s="29">
        <v>2021</v>
      </c>
      <c r="B78" s="29">
        <v>4</v>
      </c>
      <c r="C78" s="1" t="s">
        <v>39</v>
      </c>
      <c r="D78" s="1" t="s">
        <v>39</v>
      </c>
      <c r="E78" s="29">
        <v>74</v>
      </c>
      <c r="F78" s="1" t="s">
        <v>352</v>
      </c>
      <c r="G78" s="1" t="s">
        <v>398</v>
      </c>
      <c r="H78" s="1" t="s">
        <v>399</v>
      </c>
      <c r="I78" s="1" t="s">
        <v>16</v>
      </c>
      <c r="J78" s="1" t="s">
        <v>17</v>
      </c>
      <c r="K78" t="b">
        <v>0</v>
      </c>
      <c r="L78" s="27">
        <v>705.42</v>
      </c>
    </row>
    <row r="79" spans="1:12" x14ac:dyDescent="0.25">
      <c r="A79" s="29">
        <v>2021</v>
      </c>
      <c r="B79" s="29">
        <v>4</v>
      </c>
      <c r="C79" s="1" t="s">
        <v>39</v>
      </c>
      <c r="D79" s="1" t="s">
        <v>39</v>
      </c>
      <c r="E79" s="29">
        <v>74</v>
      </c>
      <c r="F79" s="1" t="s">
        <v>352</v>
      </c>
      <c r="G79" s="1" t="s">
        <v>398</v>
      </c>
      <c r="H79" s="1" t="s">
        <v>399</v>
      </c>
      <c r="I79" s="1" t="s">
        <v>18</v>
      </c>
      <c r="J79" s="1" t="s">
        <v>17</v>
      </c>
      <c r="K79" t="b">
        <v>0</v>
      </c>
      <c r="L79" s="27">
        <v>282.17</v>
      </c>
    </row>
    <row r="80" spans="1:12" x14ac:dyDescent="0.25">
      <c r="A80" s="29">
        <v>2021</v>
      </c>
      <c r="B80" s="29">
        <v>4</v>
      </c>
      <c r="C80" s="1" t="s">
        <v>39</v>
      </c>
      <c r="D80" s="1" t="s">
        <v>39</v>
      </c>
      <c r="E80" s="29">
        <v>74</v>
      </c>
      <c r="F80" s="1" t="s">
        <v>352</v>
      </c>
      <c r="G80" s="1" t="s">
        <v>398</v>
      </c>
      <c r="H80" s="1" t="s">
        <v>399</v>
      </c>
      <c r="I80" s="1" t="s">
        <v>19</v>
      </c>
      <c r="J80" s="1" t="s">
        <v>17</v>
      </c>
      <c r="K80" t="b">
        <v>0</v>
      </c>
      <c r="L80" s="27">
        <v>141.08000000000001</v>
      </c>
    </row>
    <row r="81" spans="1:12" x14ac:dyDescent="0.25">
      <c r="A81" s="29">
        <v>2021</v>
      </c>
      <c r="B81" s="29">
        <v>4</v>
      </c>
      <c r="C81" s="1" t="s">
        <v>39</v>
      </c>
      <c r="D81" s="1" t="s">
        <v>39</v>
      </c>
      <c r="E81" s="29">
        <v>74</v>
      </c>
      <c r="F81" s="1" t="s">
        <v>352</v>
      </c>
      <c r="G81" s="1" t="s">
        <v>398</v>
      </c>
      <c r="H81" s="1" t="s">
        <v>399</v>
      </c>
      <c r="I81" s="1" t="s">
        <v>20</v>
      </c>
      <c r="J81" s="1" t="s">
        <v>17</v>
      </c>
      <c r="K81" t="b">
        <v>0</v>
      </c>
      <c r="L81" s="27">
        <v>141.08000000000001</v>
      </c>
    </row>
    <row r="82" spans="1:12" x14ac:dyDescent="0.25">
      <c r="A82" s="29">
        <v>2021</v>
      </c>
      <c r="B82" s="29">
        <v>4</v>
      </c>
      <c r="C82" s="1" t="s">
        <v>39</v>
      </c>
      <c r="D82" s="1" t="s">
        <v>39</v>
      </c>
      <c r="E82" s="29">
        <v>74</v>
      </c>
      <c r="F82" s="1" t="s">
        <v>352</v>
      </c>
      <c r="G82" s="1" t="s">
        <v>398</v>
      </c>
      <c r="H82" s="1" t="s">
        <v>399</v>
      </c>
      <c r="I82" s="1" t="s">
        <v>21</v>
      </c>
      <c r="J82" s="1" t="s">
        <v>10</v>
      </c>
      <c r="K82" t="b">
        <v>0</v>
      </c>
      <c r="L82" s="27">
        <v>141.08000000000001</v>
      </c>
    </row>
    <row r="83" spans="1:12" x14ac:dyDescent="0.25">
      <c r="A83" s="29">
        <v>2021</v>
      </c>
      <c r="B83" s="29">
        <v>4</v>
      </c>
      <c r="C83" s="1" t="s">
        <v>39</v>
      </c>
      <c r="D83" s="1" t="s">
        <v>39</v>
      </c>
      <c r="E83" s="29">
        <v>74</v>
      </c>
      <c r="F83" s="1" t="s">
        <v>352</v>
      </c>
      <c r="G83" s="1" t="s">
        <v>398</v>
      </c>
      <c r="H83" s="1" t="s">
        <v>399</v>
      </c>
      <c r="I83" s="1" t="s">
        <v>32</v>
      </c>
      <c r="J83" s="1" t="s">
        <v>10</v>
      </c>
      <c r="K83" t="b">
        <v>0</v>
      </c>
      <c r="L83" s="27">
        <v>141.08000000000001</v>
      </c>
    </row>
    <row r="84" spans="1:12" x14ac:dyDescent="0.25">
      <c r="A84" s="29">
        <v>2021</v>
      </c>
      <c r="B84" s="29">
        <v>4</v>
      </c>
      <c r="C84" s="1" t="s">
        <v>39</v>
      </c>
      <c r="D84" s="1" t="s">
        <v>39</v>
      </c>
      <c r="E84" s="29">
        <v>74</v>
      </c>
      <c r="F84" s="1" t="s">
        <v>352</v>
      </c>
      <c r="G84" s="1" t="s">
        <v>398</v>
      </c>
      <c r="H84" s="1" t="s">
        <v>399</v>
      </c>
      <c r="I84" s="1" t="s">
        <v>22</v>
      </c>
      <c r="J84" s="1" t="s">
        <v>10</v>
      </c>
      <c r="K84" t="b">
        <v>0</v>
      </c>
      <c r="L84" s="27">
        <v>705.42</v>
      </c>
    </row>
    <row r="85" spans="1:12" x14ac:dyDescent="0.25">
      <c r="A85" s="29">
        <v>2021</v>
      </c>
      <c r="B85" s="29">
        <v>4</v>
      </c>
      <c r="C85" s="1" t="s">
        <v>39</v>
      </c>
      <c r="D85" s="1" t="s">
        <v>39</v>
      </c>
      <c r="E85" s="29">
        <v>74</v>
      </c>
      <c r="F85" s="1" t="s">
        <v>352</v>
      </c>
      <c r="G85" s="1" t="s">
        <v>398</v>
      </c>
      <c r="H85" s="1" t="s">
        <v>399</v>
      </c>
      <c r="I85" s="1" t="s">
        <v>23</v>
      </c>
      <c r="J85" s="1" t="s">
        <v>12</v>
      </c>
      <c r="K85" t="b">
        <v>0</v>
      </c>
      <c r="L85" s="27">
        <v>141.08000000000001</v>
      </c>
    </row>
    <row r="86" spans="1:12" x14ac:dyDescent="0.25">
      <c r="A86" s="29">
        <v>2021</v>
      </c>
      <c r="B86" s="29">
        <v>4</v>
      </c>
      <c r="C86" s="1" t="s">
        <v>39</v>
      </c>
      <c r="D86" s="1" t="s">
        <v>39</v>
      </c>
      <c r="E86" s="29">
        <v>74</v>
      </c>
      <c r="F86" s="1" t="s">
        <v>352</v>
      </c>
      <c r="G86" s="1" t="s">
        <v>398</v>
      </c>
      <c r="H86" s="1" t="s">
        <v>399</v>
      </c>
      <c r="I86" s="1" t="s">
        <v>24</v>
      </c>
      <c r="J86" s="1" t="s">
        <v>12</v>
      </c>
      <c r="K86" t="b">
        <v>0</v>
      </c>
      <c r="L86" s="27">
        <v>70.540000000000006</v>
      </c>
    </row>
    <row r="87" spans="1:12" x14ac:dyDescent="0.25">
      <c r="A87" s="29">
        <v>2021</v>
      </c>
      <c r="B87" s="29">
        <v>4</v>
      </c>
      <c r="C87" s="1" t="s">
        <v>39</v>
      </c>
      <c r="D87" s="1" t="s">
        <v>39</v>
      </c>
      <c r="E87" s="29">
        <v>74</v>
      </c>
      <c r="F87" s="1" t="s">
        <v>352</v>
      </c>
      <c r="G87" s="1" t="s">
        <v>398</v>
      </c>
      <c r="H87" s="1" t="s">
        <v>399</v>
      </c>
      <c r="I87" s="1" t="s">
        <v>25</v>
      </c>
      <c r="J87" s="1" t="s">
        <v>17</v>
      </c>
      <c r="K87" t="b">
        <v>0</v>
      </c>
      <c r="L87" s="27">
        <v>70.540000000000006</v>
      </c>
    </row>
    <row r="88" spans="1:12" x14ac:dyDescent="0.25">
      <c r="A88" s="29">
        <v>2021</v>
      </c>
      <c r="B88" s="29">
        <v>4</v>
      </c>
      <c r="C88" s="1" t="s">
        <v>39</v>
      </c>
      <c r="D88" s="1" t="s">
        <v>39</v>
      </c>
      <c r="E88" s="29">
        <v>61</v>
      </c>
      <c r="F88" s="1" t="s">
        <v>49</v>
      </c>
      <c r="G88" s="1" t="s">
        <v>50</v>
      </c>
      <c r="H88" s="1" t="s">
        <v>51</v>
      </c>
      <c r="I88" s="1" t="s">
        <v>9</v>
      </c>
      <c r="J88" s="1" t="s">
        <v>10</v>
      </c>
      <c r="K88" t="b">
        <v>0</v>
      </c>
      <c r="L88" s="27">
        <v>333.9</v>
      </c>
    </row>
    <row r="89" spans="1:12" x14ac:dyDescent="0.25">
      <c r="A89" s="29">
        <v>2021</v>
      </c>
      <c r="B89" s="29">
        <v>4</v>
      </c>
      <c r="C89" s="1" t="s">
        <v>39</v>
      </c>
      <c r="D89" s="1" t="s">
        <v>39</v>
      </c>
      <c r="E89" s="29">
        <v>61</v>
      </c>
      <c r="F89" s="1" t="s">
        <v>49</v>
      </c>
      <c r="G89" s="1" t="s">
        <v>50</v>
      </c>
      <c r="H89" s="1" t="s">
        <v>51</v>
      </c>
      <c r="I89" s="1" t="s">
        <v>11</v>
      </c>
      <c r="J89" s="1" t="s">
        <v>12</v>
      </c>
      <c r="K89" t="b">
        <v>0</v>
      </c>
      <c r="L89" s="27">
        <v>333.9</v>
      </c>
    </row>
    <row r="90" spans="1:12" x14ac:dyDescent="0.25">
      <c r="A90" s="29">
        <v>2021</v>
      </c>
      <c r="B90" s="29">
        <v>4</v>
      </c>
      <c r="C90" s="1" t="s">
        <v>39</v>
      </c>
      <c r="D90" s="1" t="s">
        <v>39</v>
      </c>
      <c r="E90" s="29">
        <v>61</v>
      </c>
      <c r="F90" s="1" t="s">
        <v>49</v>
      </c>
      <c r="G90" s="1" t="s">
        <v>50</v>
      </c>
      <c r="H90" s="1" t="s">
        <v>51</v>
      </c>
      <c r="I90" s="1" t="s">
        <v>13</v>
      </c>
      <c r="J90" s="1" t="s">
        <v>12</v>
      </c>
      <c r="K90" t="b">
        <v>0</v>
      </c>
      <c r="L90" s="27">
        <v>400.69</v>
      </c>
    </row>
    <row r="91" spans="1:12" x14ac:dyDescent="0.25">
      <c r="A91" s="29">
        <v>2021</v>
      </c>
      <c r="B91" s="29">
        <v>4</v>
      </c>
      <c r="C91" s="1" t="s">
        <v>39</v>
      </c>
      <c r="D91" s="1" t="s">
        <v>39</v>
      </c>
      <c r="E91" s="29">
        <v>61</v>
      </c>
      <c r="F91" s="1" t="s">
        <v>49</v>
      </c>
      <c r="G91" s="1" t="s">
        <v>50</v>
      </c>
      <c r="H91" s="1" t="s">
        <v>51</v>
      </c>
      <c r="I91" s="1" t="s">
        <v>28</v>
      </c>
      <c r="J91" s="1" t="s">
        <v>12</v>
      </c>
      <c r="K91" t="b">
        <v>0</v>
      </c>
      <c r="L91" s="27">
        <v>400.69</v>
      </c>
    </row>
    <row r="92" spans="1:12" x14ac:dyDescent="0.25">
      <c r="A92" s="29">
        <v>2021</v>
      </c>
      <c r="B92" s="29">
        <v>4</v>
      </c>
      <c r="C92" s="1" t="s">
        <v>39</v>
      </c>
      <c r="D92" s="1" t="s">
        <v>39</v>
      </c>
      <c r="E92" s="29">
        <v>61</v>
      </c>
      <c r="F92" s="1" t="s">
        <v>49</v>
      </c>
      <c r="G92" s="1" t="s">
        <v>50</v>
      </c>
      <c r="H92" s="1" t="s">
        <v>51</v>
      </c>
      <c r="I92" s="1" t="s">
        <v>30</v>
      </c>
      <c r="J92" s="1" t="s">
        <v>10</v>
      </c>
      <c r="K92" t="b">
        <v>0</v>
      </c>
      <c r="L92" s="27">
        <v>400.69</v>
      </c>
    </row>
    <row r="93" spans="1:12" x14ac:dyDescent="0.25">
      <c r="A93" s="29">
        <v>2021</v>
      </c>
      <c r="B93" s="29">
        <v>4</v>
      </c>
      <c r="C93" s="1" t="s">
        <v>39</v>
      </c>
      <c r="D93" s="1" t="s">
        <v>39</v>
      </c>
      <c r="E93" s="29">
        <v>61</v>
      </c>
      <c r="F93" s="1" t="s">
        <v>49</v>
      </c>
      <c r="G93" s="1" t="s">
        <v>50</v>
      </c>
      <c r="H93" s="1" t="s">
        <v>51</v>
      </c>
      <c r="I93" s="1" t="s">
        <v>14</v>
      </c>
      <c r="J93" s="1" t="s">
        <v>10</v>
      </c>
      <c r="K93" t="b">
        <v>0</v>
      </c>
      <c r="L93" s="27">
        <v>400.69</v>
      </c>
    </row>
    <row r="94" spans="1:12" x14ac:dyDescent="0.25">
      <c r="A94" s="29">
        <v>2021</v>
      </c>
      <c r="B94" s="29">
        <v>4</v>
      </c>
      <c r="C94" s="1" t="s">
        <v>39</v>
      </c>
      <c r="D94" s="1" t="s">
        <v>39</v>
      </c>
      <c r="E94" s="29">
        <v>61</v>
      </c>
      <c r="F94" s="1" t="s">
        <v>49</v>
      </c>
      <c r="G94" s="1" t="s">
        <v>50</v>
      </c>
      <c r="H94" s="1" t="s">
        <v>51</v>
      </c>
      <c r="I94" s="1" t="s">
        <v>15</v>
      </c>
      <c r="J94" s="1" t="s">
        <v>10</v>
      </c>
      <c r="K94" t="b">
        <v>0</v>
      </c>
      <c r="L94" s="27">
        <v>400.69</v>
      </c>
    </row>
    <row r="95" spans="1:12" x14ac:dyDescent="0.25">
      <c r="A95" s="29">
        <v>2021</v>
      </c>
      <c r="B95" s="29">
        <v>4</v>
      </c>
      <c r="C95" s="1" t="s">
        <v>39</v>
      </c>
      <c r="D95" s="1" t="s">
        <v>39</v>
      </c>
      <c r="E95" s="29">
        <v>61</v>
      </c>
      <c r="F95" s="1" t="s">
        <v>49</v>
      </c>
      <c r="G95" s="1" t="s">
        <v>50</v>
      </c>
      <c r="H95" s="1" t="s">
        <v>51</v>
      </c>
      <c r="I95" s="1" t="s">
        <v>31</v>
      </c>
      <c r="J95" s="1" t="s">
        <v>12</v>
      </c>
      <c r="K95" t="b">
        <v>0</v>
      </c>
      <c r="L95" s="27">
        <v>200.34</v>
      </c>
    </row>
    <row r="96" spans="1:12" x14ac:dyDescent="0.25">
      <c r="A96" s="29">
        <v>2021</v>
      </c>
      <c r="B96" s="29">
        <v>4</v>
      </c>
      <c r="C96" s="1" t="s">
        <v>39</v>
      </c>
      <c r="D96" s="1" t="s">
        <v>39</v>
      </c>
      <c r="E96" s="29">
        <v>61</v>
      </c>
      <c r="F96" s="1" t="s">
        <v>49</v>
      </c>
      <c r="G96" s="1" t="s">
        <v>50</v>
      </c>
      <c r="H96" s="1" t="s">
        <v>51</v>
      </c>
      <c r="I96" s="1" t="s">
        <v>16</v>
      </c>
      <c r="J96" s="1" t="s">
        <v>17</v>
      </c>
      <c r="K96" t="b">
        <v>0</v>
      </c>
      <c r="L96" s="27">
        <v>400.69</v>
      </c>
    </row>
    <row r="97" spans="1:12" x14ac:dyDescent="0.25">
      <c r="A97" s="29">
        <v>2021</v>
      </c>
      <c r="B97" s="29">
        <v>4</v>
      </c>
      <c r="C97" s="1" t="s">
        <v>39</v>
      </c>
      <c r="D97" s="1" t="s">
        <v>39</v>
      </c>
      <c r="E97" s="29">
        <v>61</v>
      </c>
      <c r="F97" s="1" t="s">
        <v>49</v>
      </c>
      <c r="G97" s="1" t="s">
        <v>50</v>
      </c>
      <c r="H97" s="1" t="s">
        <v>51</v>
      </c>
      <c r="I97" s="1" t="s">
        <v>18</v>
      </c>
      <c r="J97" s="1" t="s">
        <v>17</v>
      </c>
      <c r="K97" t="b">
        <v>0</v>
      </c>
      <c r="L97" s="27">
        <v>400.69</v>
      </c>
    </row>
    <row r="98" spans="1:12" x14ac:dyDescent="0.25">
      <c r="A98" s="29">
        <v>2021</v>
      </c>
      <c r="B98" s="29">
        <v>4</v>
      </c>
      <c r="C98" s="1" t="s">
        <v>39</v>
      </c>
      <c r="D98" s="1" t="s">
        <v>39</v>
      </c>
      <c r="E98" s="29">
        <v>61</v>
      </c>
      <c r="F98" s="1" t="s">
        <v>49</v>
      </c>
      <c r="G98" s="1" t="s">
        <v>50</v>
      </c>
      <c r="H98" s="1" t="s">
        <v>51</v>
      </c>
      <c r="I98" s="1" t="s">
        <v>19</v>
      </c>
      <c r="J98" s="1" t="s">
        <v>17</v>
      </c>
      <c r="K98" t="b">
        <v>0</v>
      </c>
      <c r="L98" s="27">
        <v>400.69</v>
      </c>
    </row>
    <row r="99" spans="1:12" x14ac:dyDescent="0.25">
      <c r="A99" s="29">
        <v>2021</v>
      </c>
      <c r="B99" s="29">
        <v>4</v>
      </c>
      <c r="C99" s="1" t="s">
        <v>39</v>
      </c>
      <c r="D99" s="1" t="s">
        <v>39</v>
      </c>
      <c r="E99" s="29">
        <v>61</v>
      </c>
      <c r="F99" s="1" t="s">
        <v>49</v>
      </c>
      <c r="G99" s="1" t="s">
        <v>50</v>
      </c>
      <c r="H99" s="1" t="s">
        <v>51</v>
      </c>
      <c r="I99" s="1" t="s">
        <v>20</v>
      </c>
      <c r="J99" s="1" t="s">
        <v>17</v>
      </c>
      <c r="K99" t="b">
        <v>0</v>
      </c>
      <c r="L99" s="27">
        <v>400.69</v>
      </c>
    </row>
    <row r="100" spans="1:12" x14ac:dyDescent="0.25">
      <c r="A100" s="29">
        <v>2021</v>
      </c>
      <c r="B100" s="29">
        <v>4</v>
      </c>
      <c r="C100" s="1" t="s">
        <v>39</v>
      </c>
      <c r="D100" s="1" t="s">
        <v>39</v>
      </c>
      <c r="E100" s="29">
        <v>61</v>
      </c>
      <c r="F100" s="1" t="s">
        <v>49</v>
      </c>
      <c r="G100" s="1" t="s">
        <v>50</v>
      </c>
      <c r="H100" s="1" t="s">
        <v>51</v>
      </c>
      <c r="I100" s="1" t="s">
        <v>21</v>
      </c>
      <c r="J100" s="1" t="s">
        <v>10</v>
      </c>
      <c r="K100" t="b">
        <v>0</v>
      </c>
      <c r="L100" s="27">
        <v>400.69</v>
      </c>
    </row>
    <row r="101" spans="1:12" x14ac:dyDescent="0.25">
      <c r="A101" s="29">
        <v>2021</v>
      </c>
      <c r="B101" s="29">
        <v>4</v>
      </c>
      <c r="C101" s="1" t="s">
        <v>39</v>
      </c>
      <c r="D101" s="1" t="s">
        <v>39</v>
      </c>
      <c r="E101" s="29">
        <v>61</v>
      </c>
      <c r="F101" s="1" t="s">
        <v>49</v>
      </c>
      <c r="G101" s="1" t="s">
        <v>50</v>
      </c>
      <c r="H101" s="1" t="s">
        <v>51</v>
      </c>
      <c r="I101" s="1" t="s">
        <v>22</v>
      </c>
      <c r="J101" s="1" t="s">
        <v>10</v>
      </c>
      <c r="K101" t="b">
        <v>0</v>
      </c>
      <c r="L101" s="27">
        <v>400.69</v>
      </c>
    </row>
    <row r="102" spans="1:12" x14ac:dyDescent="0.25">
      <c r="A102" s="29">
        <v>2021</v>
      </c>
      <c r="B102" s="29">
        <v>4</v>
      </c>
      <c r="C102" s="1" t="s">
        <v>39</v>
      </c>
      <c r="D102" s="1" t="s">
        <v>39</v>
      </c>
      <c r="E102" s="29">
        <v>61</v>
      </c>
      <c r="F102" s="1" t="s">
        <v>49</v>
      </c>
      <c r="G102" s="1" t="s">
        <v>50</v>
      </c>
      <c r="H102" s="1" t="s">
        <v>51</v>
      </c>
      <c r="I102" s="1" t="s">
        <v>23</v>
      </c>
      <c r="J102" s="1" t="s">
        <v>12</v>
      </c>
      <c r="K102" t="b">
        <v>0</v>
      </c>
      <c r="L102" s="27">
        <v>534.25</v>
      </c>
    </row>
    <row r="103" spans="1:12" x14ac:dyDescent="0.25">
      <c r="A103" s="29">
        <v>2021</v>
      </c>
      <c r="B103" s="29">
        <v>4</v>
      </c>
      <c r="C103" s="1" t="s">
        <v>39</v>
      </c>
      <c r="D103" s="1" t="s">
        <v>39</v>
      </c>
      <c r="E103" s="29">
        <v>61</v>
      </c>
      <c r="F103" s="1" t="s">
        <v>49</v>
      </c>
      <c r="G103" s="1" t="s">
        <v>50</v>
      </c>
      <c r="H103" s="1" t="s">
        <v>51</v>
      </c>
      <c r="I103" s="1" t="s">
        <v>24</v>
      </c>
      <c r="J103" s="1" t="s">
        <v>12</v>
      </c>
      <c r="K103" t="b">
        <v>0</v>
      </c>
      <c r="L103" s="27">
        <v>534.25</v>
      </c>
    </row>
    <row r="104" spans="1:12" x14ac:dyDescent="0.25">
      <c r="A104" s="29">
        <v>2021</v>
      </c>
      <c r="B104" s="29">
        <v>4</v>
      </c>
      <c r="C104" s="1" t="s">
        <v>39</v>
      </c>
      <c r="D104" s="1" t="s">
        <v>39</v>
      </c>
      <c r="E104" s="29">
        <v>61</v>
      </c>
      <c r="F104" s="1" t="s">
        <v>49</v>
      </c>
      <c r="G104" s="1" t="s">
        <v>50</v>
      </c>
      <c r="H104" s="1" t="s">
        <v>51</v>
      </c>
      <c r="I104" s="1" t="s">
        <v>25</v>
      </c>
      <c r="J104" s="1" t="s">
        <v>17</v>
      </c>
      <c r="K104" t="b">
        <v>0</v>
      </c>
      <c r="L104" s="27">
        <v>333.9</v>
      </c>
    </row>
    <row r="105" spans="1:12" x14ac:dyDescent="0.25">
      <c r="A105" s="29">
        <v>2021</v>
      </c>
      <c r="B105" s="29">
        <v>4</v>
      </c>
      <c r="C105" s="1" t="s">
        <v>39</v>
      </c>
      <c r="D105" s="1" t="s">
        <v>39</v>
      </c>
      <c r="E105" s="29">
        <v>60</v>
      </c>
      <c r="F105" s="1" t="s">
        <v>52</v>
      </c>
      <c r="G105" s="1" t="s">
        <v>53</v>
      </c>
      <c r="H105" s="1" t="s">
        <v>54</v>
      </c>
      <c r="I105" s="1" t="s">
        <v>9</v>
      </c>
      <c r="J105" s="1" t="s">
        <v>10</v>
      </c>
      <c r="K105" t="b">
        <v>0</v>
      </c>
      <c r="L105" s="27">
        <v>1393.69</v>
      </c>
    </row>
    <row r="106" spans="1:12" x14ac:dyDescent="0.25">
      <c r="A106" s="29">
        <v>2021</v>
      </c>
      <c r="B106" s="29">
        <v>4</v>
      </c>
      <c r="C106" s="1" t="s">
        <v>39</v>
      </c>
      <c r="D106" s="1" t="s">
        <v>39</v>
      </c>
      <c r="E106" s="29">
        <v>60</v>
      </c>
      <c r="F106" s="1" t="s">
        <v>52</v>
      </c>
      <c r="G106" s="1" t="s">
        <v>53</v>
      </c>
      <c r="H106" s="1" t="s">
        <v>54</v>
      </c>
      <c r="I106" s="1" t="s">
        <v>11</v>
      </c>
      <c r="J106" s="1" t="s">
        <v>12</v>
      </c>
      <c r="K106" t="b">
        <v>0</v>
      </c>
      <c r="L106" s="27">
        <v>1811.8</v>
      </c>
    </row>
    <row r="107" spans="1:12" x14ac:dyDescent="0.25">
      <c r="A107" s="29">
        <v>2021</v>
      </c>
      <c r="B107" s="29">
        <v>4</v>
      </c>
      <c r="C107" s="1" t="s">
        <v>39</v>
      </c>
      <c r="D107" s="1" t="s">
        <v>39</v>
      </c>
      <c r="E107" s="29">
        <v>60</v>
      </c>
      <c r="F107" s="1" t="s">
        <v>52</v>
      </c>
      <c r="G107" s="1" t="s">
        <v>53</v>
      </c>
      <c r="H107" s="1" t="s">
        <v>54</v>
      </c>
      <c r="I107" s="1" t="s">
        <v>13</v>
      </c>
      <c r="J107" s="1" t="s">
        <v>12</v>
      </c>
      <c r="K107" t="b">
        <v>0</v>
      </c>
      <c r="L107" s="27">
        <v>2648.01</v>
      </c>
    </row>
    <row r="108" spans="1:12" x14ac:dyDescent="0.25">
      <c r="A108" s="29">
        <v>2021</v>
      </c>
      <c r="B108" s="29">
        <v>4</v>
      </c>
      <c r="C108" s="1" t="s">
        <v>39</v>
      </c>
      <c r="D108" s="1" t="s">
        <v>39</v>
      </c>
      <c r="E108" s="29">
        <v>60</v>
      </c>
      <c r="F108" s="1" t="s">
        <v>52</v>
      </c>
      <c r="G108" s="1" t="s">
        <v>53</v>
      </c>
      <c r="H108" s="1" t="s">
        <v>54</v>
      </c>
      <c r="I108" s="1" t="s">
        <v>29</v>
      </c>
      <c r="J108" s="1" t="s">
        <v>12</v>
      </c>
      <c r="K108" t="b">
        <v>0</v>
      </c>
      <c r="L108" s="27">
        <v>278.74</v>
      </c>
    </row>
    <row r="109" spans="1:12" x14ac:dyDescent="0.25">
      <c r="A109" s="29">
        <v>2021</v>
      </c>
      <c r="B109" s="29">
        <v>4</v>
      </c>
      <c r="C109" s="1" t="s">
        <v>39</v>
      </c>
      <c r="D109" s="1" t="s">
        <v>39</v>
      </c>
      <c r="E109" s="29">
        <v>60</v>
      </c>
      <c r="F109" s="1" t="s">
        <v>52</v>
      </c>
      <c r="G109" s="1" t="s">
        <v>53</v>
      </c>
      <c r="H109" s="1" t="s">
        <v>54</v>
      </c>
      <c r="I109" s="1" t="s">
        <v>30</v>
      </c>
      <c r="J109" s="1" t="s">
        <v>10</v>
      </c>
      <c r="K109" t="b">
        <v>0</v>
      </c>
      <c r="L109" s="27">
        <v>278.74</v>
      </c>
    </row>
    <row r="110" spans="1:12" x14ac:dyDescent="0.25">
      <c r="A110" s="29">
        <v>2021</v>
      </c>
      <c r="B110" s="29">
        <v>4</v>
      </c>
      <c r="C110" s="1" t="s">
        <v>39</v>
      </c>
      <c r="D110" s="1" t="s">
        <v>39</v>
      </c>
      <c r="E110" s="29">
        <v>60</v>
      </c>
      <c r="F110" s="1" t="s">
        <v>52</v>
      </c>
      <c r="G110" s="1" t="s">
        <v>53</v>
      </c>
      <c r="H110" s="1" t="s">
        <v>54</v>
      </c>
      <c r="I110" s="1" t="s">
        <v>14</v>
      </c>
      <c r="J110" s="1" t="s">
        <v>10</v>
      </c>
      <c r="K110" t="b">
        <v>0</v>
      </c>
      <c r="L110" s="27">
        <v>696.84</v>
      </c>
    </row>
    <row r="111" spans="1:12" x14ac:dyDescent="0.25">
      <c r="A111" s="29">
        <v>2021</v>
      </c>
      <c r="B111" s="29">
        <v>4</v>
      </c>
      <c r="C111" s="1" t="s">
        <v>39</v>
      </c>
      <c r="D111" s="1" t="s">
        <v>39</v>
      </c>
      <c r="E111" s="29">
        <v>60</v>
      </c>
      <c r="F111" s="1" t="s">
        <v>52</v>
      </c>
      <c r="G111" s="1" t="s">
        <v>53</v>
      </c>
      <c r="H111" s="1" t="s">
        <v>54</v>
      </c>
      <c r="I111" s="1" t="s">
        <v>15</v>
      </c>
      <c r="J111" s="1" t="s">
        <v>10</v>
      </c>
      <c r="K111" t="b">
        <v>0</v>
      </c>
      <c r="L111" s="27">
        <v>557.48</v>
      </c>
    </row>
    <row r="112" spans="1:12" x14ac:dyDescent="0.25">
      <c r="A112" s="29">
        <v>2021</v>
      </c>
      <c r="B112" s="29">
        <v>4</v>
      </c>
      <c r="C112" s="1" t="s">
        <v>39</v>
      </c>
      <c r="D112" s="1" t="s">
        <v>39</v>
      </c>
      <c r="E112" s="29">
        <v>60</v>
      </c>
      <c r="F112" s="1" t="s">
        <v>52</v>
      </c>
      <c r="G112" s="1" t="s">
        <v>53</v>
      </c>
      <c r="H112" s="1" t="s">
        <v>54</v>
      </c>
      <c r="I112" s="1" t="s">
        <v>31</v>
      </c>
      <c r="J112" s="1" t="s">
        <v>12</v>
      </c>
      <c r="K112" t="b">
        <v>0</v>
      </c>
      <c r="L112" s="27">
        <v>1254.32</v>
      </c>
    </row>
    <row r="113" spans="1:12" x14ac:dyDescent="0.25">
      <c r="A113" s="29">
        <v>2021</v>
      </c>
      <c r="B113" s="29">
        <v>4</v>
      </c>
      <c r="C113" s="1" t="s">
        <v>39</v>
      </c>
      <c r="D113" s="1" t="s">
        <v>39</v>
      </c>
      <c r="E113" s="29">
        <v>60</v>
      </c>
      <c r="F113" s="1" t="s">
        <v>52</v>
      </c>
      <c r="G113" s="1" t="s">
        <v>53</v>
      </c>
      <c r="H113" s="1" t="s">
        <v>54</v>
      </c>
      <c r="I113" s="1" t="s">
        <v>16</v>
      </c>
      <c r="J113" s="1" t="s">
        <v>17</v>
      </c>
      <c r="K113" t="b">
        <v>0</v>
      </c>
      <c r="L113" s="27">
        <v>1393.69</v>
      </c>
    </row>
    <row r="114" spans="1:12" x14ac:dyDescent="0.25">
      <c r="A114" s="29">
        <v>2021</v>
      </c>
      <c r="B114" s="29">
        <v>4</v>
      </c>
      <c r="C114" s="1" t="s">
        <v>39</v>
      </c>
      <c r="D114" s="1" t="s">
        <v>39</v>
      </c>
      <c r="E114" s="29">
        <v>60</v>
      </c>
      <c r="F114" s="1" t="s">
        <v>52</v>
      </c>
      <c r="G114" s="1" t="s">
        <v>53</v>
      </c>
      <c r="H114" s="1" t="s">
        <v>54</v>
      </c>
      <c r="I114" s="1" t="s">
        <v>18</v>
      </c>
      <c r="J114" s="1" t="s">
        <v>17</v>
      </c>
      <c r="K114" t="b">
        <v>0</v>
      </c>
      <c r="L114" s="27">
        <v>557.48</v>
      </c>
    </row>
    <row r="115" spans="1:12" x14ac:dyDescent="0.25">
      <c r="A115" s="29">
        <v>2021</v>
      </c>
      <c r="B115" s="29">
        <v>4</v>
      </c>
      <c r="C115" s="1" t="s">
        <v>39</v>
      </c>
      <c r="D115" s="1" t="s">
        <v>39</v>
      </c>
      <c r="E115" s="29">
        <v>60</v>
      </c>
      <c r="F115" s="1" t="s">
        <v>52</v>
      </c>
      <c r="G115" s="1" t="s">
        <v>53</v>
      </c>
      <c r="H115" s="1" t="s">
        <v>54</v>
      </c>
      <c r="I115" s="1" t="s">
        <v>19</v>
      </c>
      <c r="J115" s="1" t="s">
        <v>17</v>
      </c>
      <c r="K115" t="b">
        <v>0</v>
      </c>
      <c r="L115" s="27">
        <v>278.74</v>
      </c>
    </row>
    <row r="116" spans="1:12" x14ac:dyDescent="0.25">
      <c r="A116" s="29">
        <v>2021</v>
      </c>
      <c r="B116" s="29">
        <v>4</v>
      </c>
      <c r="C116" s="1" t="s">
        <v>39</v>
      </c>
      <c r="D116" s="1" t="s">
        <v>39</v>
      </c>
      <c r="E116" s="29">
        <v>60</v>
      </c>
      <c r="F116" s="1" t="s">
        <v>52</v>
      </c>
      <c r="G116" s="1" t="s">
        <v>53</v>
      </c>
      <c r="H116" s="1" t="s">
        <v>54</v>
      </c>
      <c r="I116" s="1" t="s">
        <v>20</v>
      </c>
      <c r="J116" s="1" t="s">
        <v>17</v>
      </c>
      <c r="K116" t="b">
        <v>0</v>
      </c>
      <c r="L116" s="27">
        <v>278.74</v>
      </c>
    </row>
    <row r="117" spans="1:12" x14ac:dyDescent="0.25">
      <c r="A117" s="29">
        <v>2021</v>
      </c>
      <c r="B117" s="29">
        <v>4</v>
      </c>
      <c r="C117" s="1" t="s">
        <v>39</v>
      </c>
      <c r="D117" s="1" t="s">
        <v>39</v>
      </c>
      <c r="E117" s="29">
        <v>60</v>
      </c>
      <c r="F117" s="1" t="s">
        <v>52</v>
      </c>
      <c r="G117" s="1" t="s">
        <v>53</v>
      </c>
      <c r="H117" s="1" t="s">
        <v>54</v>
      </c>
      <c r="I117" s="1" t="s">
        <v>21</v>
      </c>
      <c r="J117" s="1" t="s">
        <v>10</v>
      </c>
      <c r="K117" t="b">
        <v>0</v>
      </c>
      <c r="L117" s="27">
        <v>278.74</v>
      </c>
    </row>
    <row r="118" spans="1:12" x14ac:dyDescent="0.25">
      <c r="A118" s="29">
        <v>2021</v>
      </c>
      <c r="B118" s="29">
        <v>4</v>
      </c>
      <c r="C118" s="1" t="s">
        <v>39</v>
      </c>
      <c r="D118" s="1" t="s">
        <v>39</v>
      </c>
      <c r="E118" s="29">
        <v>60</v>
      </c>
      <c r="F118" s="1" t="s">
        <v>52</v>
      </c>
      <c r="G118" s="1" t="s">
        <v>53</v>
      </c>
      <c r="H118" s="1" t="s">
        <v>54</v>
      </c>
      <c r="I118" s="1" t="s">
        <v>32</v>
      </c>
      <c r="J118" s="1" t="s">
        <v>10</v>
      </c>
      <c r="K118" t="b">
        <v>0</v>
      </c>
      <c r="L118" s="27">
        <v>278.74</v>
      </c>
    </row>
    <row r="119" spans="1:12" x14ac:dyDescent="0.25">
      <c r="A119" s="29">
        <v>2021</v>
      </c>
      <c r="B119" s="29">
        <v>4</v>
      </c>
      <c r="C119" s="1" t="s">
        <v>39</v>
      </c>
      <c r="D119" s="1" t="s">
        <v>39</v>
      </c>
      <c r="E119" s="29">
        <v>60</v>
      </c>
      <c r="F119" s="1" t="s">
        <v>52</v>
      </c>
      <c r="G119" s="1" t="s">
        <v>53</v>
      </c>
      <c r="H119" s="1" t="s">
        <v>54</v>
      </c>
      <c r="I119" s="1" t="s">
        <v>22</v>
      </c>
      <c r="J119" s="1" t="s">
        <v>10</v>
      </c>
      <c r="K119" t="b">
        <v>0</v>
      </c>
      <c r="L119" s="27">
        <v>1393.69</v>
      </c>
    </row>
    <row r="120" spans="1:12" x14ac:dyDescent="0.25">
      <c r="A120" s="29">
        <v>2021</v>
      </c>
      <c r="B120" s="29">
        <v>4</v>
      </c>
      <c r="C120" s="1" t="s">
        <v>39</v>
      </c>
      <c r="D120" s="1" t="s">
        <v>39</v>
      </c>
      <c r="E120" s="29">
        <v>60</v>
      </c>
      <c r="F120" s="1" t="s">
        <v>52</v>
      </c>
      <c r="G120" s="1" t="s">
        <v>53</v>
      </c>
      <c r="H120" s="1" t="s">
        <v>54</v>
      </c>
      <c r="I120" s="1" t="s">
        <v>23</v>
      </c>
      <c r="J120" s="1" t="s">
        <v>12</v>
      </c>
      <c r="K120" t="b">
        <v>0</v>
      </c>
      <c r="L120" s="27">
        <v>278.74</v>
      </c>
    </row>
    <row r="121" spans="1:12" x14ac:dyDescent="0.25">
      <c r="A121" s="29">
        <v>2021</v>
      </c>
      <c r="B121" s="29">
        <v>4</v>
      </c>
      <c r="C121" s="1" t="s">
        <v>39</v>
      </c>
      <c r="D121" s="1" t="s">
        <v>39</v>
      </c>
      <c r="E121" s="29">
        <v>60</v>
      </c>
      <c r="F121" s="1" t="s">
        <v>52</v>
      </c>
      <c r="G121" s="1" t="s">
        <v>53</v>
      </c>
      <c r="H121" s="1" t="s">
        <v>54</v>
      </c>
      <c r="I121" s="1" t="s">
        <v>24</v>
      </c>
      <c r="J121" s="1" t="s">
        <v>12</v>
      </c>
      <c r="K121" t="b">
        <v>0</v>
      </c>
      <c r="L121" s="27">
        <v>139.37</v>
      </c>
    </row>
    <row r="122" spans="1:12" x14ac:dyDescent="0.25">
      <c r="A122" s="29">
        <v>2021</v>
      </c>
      <c r="B122" s="29">
        <v>4</v>
      </c>
      <c r="C122" s="1" t="s">
        <v>39</v>
      </c>
      <c r="D122" s="1" t="s">
        <v>39</v>
      </c>
      <c r="E122" s="29">
        <v>60</v>
      </c>
      <c r="F122" s="1" t="s">
        <v>52</v>
      </c>
      <c r="G122" s="1" t="s">
        <v>53</v>
      </c>
      <c r="H122" s="1" t="s">
        <v>54</v>
      </c>
      <c r="I122" s="1" t="s">
        <v>25</v>
      </c>
      <c r="J122" s="1" t="s">
        <v>17</v>
      </c>
      <c r="K122" t="b">
        <v>0</v>
      </c>
      <c r="L122" s="27">
        <v>139.37</v>
      </c>
    </row>
    <row r="123" spans="1:12" x14ac:dyDescent="0.25">
      <c r="A123" s="29">
        <v>2021</v>
      </c>
      <c r="B123" s="29">
        <v>4</v>
      </c>
      <c r="C123" s="1" t="s">
        <v>39</v>
      </c>
      <c r="D123" s="1" t="s">
        <v>39</v>
      </c>
      <c r="E123" s="29">
        <v>62</v>
      </c>
      <c r="F123" s="1" t="s">
        <v>8</v>
      </c>
      <c r="G123" s="1" t="s">
        <v>55</v>
      </c>
      <c r="H123" s="1" t="s">
        <v>418</v>
      </c>
      <c r="I123" s="1" t="s">
        <v>9</v>
      </c>
      <c r="J123" s="1" t="s">
        <v>10</v>
      </c>
      <c r="K123" t="b">
        <v>0</v>
      </c>
      <c r="L123" s="27">
        <v>156790.07999999999</v>
      </c>
    </row>
    <row r="124" spans="1:12" x14ac:dyDescent="0.25">
      <c r="A124" s="29">
        <v>2021</v>
      </c>
      <c r="B124" s="29">
        <v>4</v>
      </c>
      <c r="C124" s="1" t="s">
        <v>39</v>
      </c>
      <c r="D124" s="1" t="s">
        <v>39</v>
      </c>
      <c r="E124" s="29">
        <v>62</v>
      </c>
      <c r="F124" s="1" t="s">
        <v>8</v>
      </c>
      <c r="G124" s="1" t="s">
        <v>55</v>
      </c>
      <c r="H124" s="1" t="s">
        <v>418</v>
      </c>
      <c r="I124" s="1" t="s">
        <v>11</v>
      </c>
      <c r="J124" s="1" t="s">
        <v>12</v>
      </c>
      <c r="K124" t="b">
        <v>0</v>
      </c>
      <c r="L124" s="27">
        <v>282222.14</v>
      </c>
    </row>
    <row r="125" spans="1:12" x14ac:dyDescent="0.25">
      <c r="A125" s="29">
        <v>2021</v>
      </c>
      <c r="B125" s="29">
        <v>4</v>
      </c>
      <c r="C125" s="1" t="s">
        <v>39</v>
      </c>
      <c r="D125" s="1" t="s">
        <v>39</v>
      </c>
      <c r="E125" s="29">
        <v>62</v>
      </c>
      <c r="F125" s="1" t="s">
        <v>8</v>
      </c>
      <c r="G125" s="1" t="s">
        <v>55</v>
      </c>
      <c r="H125" s="1" t="s">
        <v>418</v>
      </c>
      <c r="I125" s="1" t="s">
        <v>13</v>
      </c>
      <c r="J125" s="1" t="s">
        <v>12</v>
      </c>
      <c r="K125" t="b">
        <v>0</v>
      </c>
      <c r="L125" s="27">
        <v>156790.07999999999</v>
      </c>
    </row>
    <row r="126" spans="1:12" x14ac:dyDescent="0.25">
      <c r="A126" s="29">
        <v>2021</v>
      </c>
      <c r="B126" s="29">
        <v>4</v>
      </c>
      <c r="C126" s="1" t="s">
        <v>39</v>
      </c>
      <c r="D126" s="1" t="s">
        <v>39</v>
      </c>
      <c r="E126" s="29">
        <v>62</v>
      </c>
      <c r="F126" s="1" t="s">
        <v>8</v>
      </c>
      <c r="G126" s="1" t="s">
        <v>55</v>
      </c>
      <c r="H126" s="1" t="s">
        <v>418</v>
      </c>
      <c r="I126" s="1" t="s">
        <v>14</v>
      </c>
      <c r="J126" s="1" t="s">
        <v>10</v>
      </c>
      <c r="K126" t="b">
        <v>0</v>
      </c>
      <c r="L126" s="27">
        <v>62716.03</v>
      </c>
    </row>
    <row r="127" spans="1:12" x14ac:dyDescent="0.25">
      <c r="A127" s="29">
        <v>2021</v>
      </c>
      <c r="B127" s="29">
        <v>4</v>
      </c>
      <c r="C127" s="1" t="s">
        <v>39</v>
      </c>
      <c r="D127" s="1" t="s">
        <v>39</v>
      </c>
      <c r="E127" s="29">
        <v>62</v>
      </c>
      <c r="F127" s="1" t="s">
        <v>8</v>
      </c>
      <c r="G127" s="1" t="s">
        <v>55</v>
      </c>
      <c r="H127" s="1" t="s">
        <v>418</v>
      </c>
      <c r="I127" s="1" t="s">
        <v>15</v>
      </c>
      <c r="J127" s="1" t="s">
        <v>10</v>
      </c>
      <c r="K127" t="b">
        <v>0</v>
      </c>
      <c r="L127" s="27">
        <v>31358.02</v>
      </c>
    </row>
    <row r="128" spans="1:12" x14ac:dyDescent="0.25">
      <c r="A128" s="29">
        <v>2021</v>
      </c>
      <c r="B128" s="29">
        <v>4</v>
      </c>
      <c r="C128" s="1" t="s">
        <v>39</v>
      </c>
      <c r="D128" s="1" t="s">
        <v>39</v>
      </c>
      <c r="E128" s="29">
        <v>62</v>
      </c>
      <c r="F128" s="1" t="s">
        <v>8</v>
      </c>
      <c r="G128" s="1" t="s">
        <v>55</v>
      </c>
      <c r="H128" s="1" t="s">
        <v>418</v>
      </c>
      <c r="I128" s="1" t="s">
        <v>16</v>
      </c>
      <c r="J128" s="1" t="s">
        <v>17</v>
      </c>
      <c r="K128" t="b">
        <v>0</v>
      </c>
      <c r="L128" s="27">
        <v>172469.09</v>
      </c>
    </row>
    <row r="129" spans="1:12" x14ac:dyDescent="0.25">
      <c r="A129" s="29">
        <v>2021</v>
      </c>
      <c r="B129" s="29">
        <v>4</v>
      </c>
      <c r="C129" s="1" t="s">
        <v>39</v>
      </c>
      <c r="D129" s="1" t="s">
        <v>39</v>
      </c>
      <c r="E129" s="29">
        <v>62</v>
      </c>
      <c r="F129" s="1" t="s">
        <v>8</v>
      </c>
      <c r="G129" s="1" t="s">
        <v>55</v>
      </c>
      <c r="H129" s="1" t="s">
        <v>418</v>
      </c>
      <c r="I129" s="1" t="s">
        <v>18</v>
      </c>
      <c r="J129" s="1" t="s">
        <v>17</v>
      </c>
      <c r="K129" t="b">
        <v>0</v>
      </c>
      <c r="L129" s="27">
        <v>156790.07999999999</v>
      </c>
    </row>
    <row r="130" spans="1:12" x14ac:dyDescent="0.25">
      <c r="A130" s="29">
        <v>2021</v>
      </c>
      <c r="B130" s="29">
        <v>4</v>
      </c>
      <c r="C130" s="1" t="s">
        <v>39</v>
      </c>
      <c r="D130" s="1" t="s">
        <v>39</v>
      </c>
      <c r="E130" s="29">
        <v>62</v>
      </c>
      <c r="F130" s="1" t="s">
        <v>8</v>
      </c>
      <c r="G130" s="1" t="s">
        <v>55</v>
      </c>
      <c r="H130" s="1" t="s">
        <v>418</v>
      </c>
      <c r="I130" s="1" t="s">
        <v>19</v>
      </c>
      <c r="J130" s="1" t="s">
        <v>17</v>
      </c>
      <c r="K130" t="b">
        <v>0</v>
      </c>
      <c r="L130" s="27">
        <v>31358.02</v>
      </c>
    </row>
    <row r="131" spans="1:12" x14ac:dyDescent="0.25">
      <c r="A131" s="29">
        <v>2021</v>
      </c>
      <c r="B131" s="29">
        <v>4</v>
      </c>
      <c r="C131" s="1" t="s">
        <v>39</v>
      </c>
      <c r="D131" s="1" t="s">
        <v>39</v>
      </c>
      <c r="E131" s="29">
        <v>62</v>
      </c>
      <c r="F131" s="1" t="s">
        <v>8</v>
      </c>
      <c r="G131" s="1" t="s">
        <v>55</v>
      </c>
      <c r="H131" s="1" t="s">
        <v>418</v>
      </c>
      <c r="I131" s="1" t="s">
        <v>20</v>
      </c>
      <c r="J131" s="1" t="s">
        <v>17</v>
      </c>
      <c r="K131" t="b">
        <v>0</v>
      </c>
      <c r="L131" s="27">
        <v>203827.1</v>
      </c>
    </row>
    <row r="132" spans="1:12" x14ac:dyDescent="0.25">
      <c r="A132" s="29">
        <v>2021</v>
      </c>
      <c r="B132" s="29">
        <v>4</v>
      </c>
      <c r="C132" s="1" t="s">
        <v>39</v>
      </c>
      <c r="D132" s="1" t="s">
        <v>39</v>
      </c>
      <c r="E132" s="29">
        <v>62</v>
      </c>
      <c r="F132" s="1" t="s">
        <v>8</v>
      </c>
      <c r="G132" s="1" t="s">
        <v>55</v>
      </c>
      <c r="H132" s="1" t="s">
        <v>418</v>
      </c>
      <c r="I132" s="1" t="s">
        <v>21</v>
      </c>
      <c r="J132" s="1" t="s">
        <v>10</v>
      </c>
      <c r="K132" t="b">
        <v>0</v>
      </c>
      <c r="L132" s="27">
        <v>62716.03</v>
      </c>
    </row>
    <row r="133" spans="1:12" x14ac:dyDescent="0.25">
      <c r="A133" s="29">
        <v>2021</v>
      </c>
      <c r="B133" s="29">
        <v>4</v>
      </c>
      <c r="C133" s="1" t="s">
        <v>39</v>
      </c>
      <c r="D133" s="1" t="s">
        <v>39</v>
      </c>
      <c r="E133" s="29">
        <v>62</v>
      </c>
      <c r="F133" s="1" t="s">
        <v>8</v>
      </c>
      <c r="G133" s="1" t="s">
        <v>55</v>
      </c>
      <c r="H133" s="1" t="s">
        <v>418</v>
      </c>
      <c r="I133" s="1" t="s">
        <v>22</v>
      </c>
      <c r="J133" s="1" t="s">
        <v>10</v>
      </c>
      <c r="K133" t="b">
        <v>0</v>
      </c>
      <c r="L133" s="27">
        <v>78395.039999999994</v>
      </c>
    </row>
    <row r="134" spans="1:12" x14ac:dyDescent="0.25">
      <c r="A134" s="29">
        <v>2021</v>
      </c>
      <c r="B134" s="29">
        <v>4</v>
      </c>
      <c r="C134" s="1" t="s">
        <v>39</v>
      </c>
      <c r="D134" s="1" t="s">
        <v>39</v>
      </c>
      <c r="E134" s="29">
        <v>62</v>
      </c>
      <c r="F134" s="1" t="s">
        <v>8</v>
      </c>
      <c r="G134" s="1" t="s">
        <v>55</v>
      </c>
      <c r="H134" s="1" t="s">
        <v>418</v>
      </c>
      <c r="I134" s="1" t="s">
        <v>23</v>
      </c>
      <c r="J134" s="1" t="s">
        <v>12</v>
      </c>
      <c r="K134" t="b">
        <v>0</v>
      </c>
      <c r="L134" s="27">
        <v>78395.039999999994</v>
      </c>
    </row>
    <row r="135" spans="1:12" x14ac:dyDescent="0.25">
      <c r="A135" s="29">
        <v>2021</v>
      </c>
      <c r="B135" s="29">
        <v>4</v>
      </c>
      <c r="C135" s="1" t="s">
        <v>39</v>
      </c>
      <c r="D135" s="1" t="s">
        <v>39</v>
      </c>
      <c r="E135" s="29">
        <v>62</v>
      </c>
      <c r="F135" s="1" t="s">
        <v>8</v>
      </c>
      <c r="G135" s="1" t="s">
        <v>55</v>
      </c>
      <c r="H135" s="1" t="s">
        <v>418</v>
      </c>
      <c r="I135" s="1" t="s">
        <v>24</v>
      </c>
      <c r="J135" s="1" t="s">
        <v>12</v>
      </c>
      <c r="K135" t="b">
        <v>0</v>
      </c>
      <c r="L135" s="27">
        <v>78395.039999999994</v>
      </c>
    </row>
    <row r="136" spans="1:12" x14ac:dyDescent="0.25">
      <c r="A136" s="29">
        <v>2021</v>
      </c>
      <c r="B136" s="29">
        <v>4</v>
      </c>
      <c r="C136" s="1" t="s">
        <v>39</v>
      </c>
      <c r="D136" s="1" t="s">
        <v>39</v>
      </c>
      <c r="E136" s="29">
        <v>62</v>
      </c>
      <c r="F136" s="1" t="s">
        <v>8</v>
      </c>
      <c r="G136" s="1" t="s">
        <v>55</v>
      </c>
      <c r="H136" s="1" t="s">
        <v>418</v>
      </c>
      <c r="I136" s="1" t="s">
        <v>25</v>
      </c>
      <c r="J136" s="1" t="s">
        <v>17</v>
      </c>
      <c r="K136" t="b">
        <v>0</v>
      </c>
      <c r="L136" s="27">
        <v>15679.01</v>
      </c>
    </row>
    <row r="137" spans="1:12" x14ac:dyDescent="0.25">
      <c r="A137" s="29">
        <v>2021</v>
      </c>
      <c r="B137" s="29">
        <v>4</v>
      </c>
      <c r="C137" s="1" t="s">
        <v>39</v>
      </c>
      <c r="D137" s="1" t="s">
        <v>39</v>
      </c>
      <c r="E137" s="29">
        <v>56</v>
      </c>
      <c r="F137" s="1" t="s">
        <v>58</v>
      </c>
      <c r="G137" s="1" t="s">
        <v>59</v>
      </c>
      <c r="H137" s="1" t="s">
        <v>58</v>
      </c>
      <c r="I137" s="1" t="s">
        <v>9</v>
      </c>
      <c r="J137" s="1" t="s">
        <v>10</v>
      </c>
      <c r="K137" t="b">
        <v>0</v>
      </c>
      <c r="L137" s="27">
        <v>9213.84</v>
      </c>
    </row>
    <row r="138" spans="1:12" x14ac:dyDescent="0.25">
      <c r="A138" s="29">
        <v>2021</v>
      </c>
      <c r="B138" s="29">
        <v>4</v>
      </c>
      <c r="C138" s="1" t="s">
        <v>39</v>
      </c>
      <c r="D138" s="1" t="s">
        <v>39</v>
      </c>
      <c r="E138" s="29">
        <v>56</v>
      </c>
      <c r="F138" s="1" t="s">
        <v>58</v>
      </c>
      <c r="G138" s="1" t="s">
        <v>59</v>
      </c>
      <c r="H138" s="1" t="s">
        <v>58</v>
      </c>
      <c r="I138" s="1" t="s">
        <v>11</v>
      </c>
      <c r="J138" s="1" t="s">
        <v>12</v>
      </c>
      <c r="K138" t="b">
        <v>0</v>
      </c>
      <c r="L138" s="27">
        <v>4606.92</v>
      </c>
    </row>
    <row r="139" spans="1:12" x14ac:dyDescent="0.25">
      <c r="A139" s="29">
        <v>2021</v>
      </c>
      <c r="B139" s="29">
        <v>4</v>
      </c>
      <c r="C139" s="1" t="s">
        <v>39</v>
      </c>
      <c r="D139" s="1" t="s">
        <v>39</v>
      </c>
      <c r="E139" s="29">
        <v>56</v>
      </c>
      <c r="F139" s="1" t="s">
        <v>58</v>
      </c>
      <c r="G139" s="1" t="s">
        <v>59</v>
      </c>
      <c r="H139" s="1" t="s">
        <v>58</v>
      </c>
      <c r="I139" s="1" t="s">
        <v>13</v>
      </c>
      <c r="J139" s="1" t="s">
        <v>12</v>
      </c>
      <c r="K139" t="b">
        <v>0</v>
      </c>
      <c r="L139" s="27">
        <v>3290.66</v>
      </c>
    </row>
    <row r="140" spans="1:12" x14ac:dyDescent="0.25">
      <c r="A140" s="29">
        <v>2021</v>
      </c>
      <c r="B140" s="29">
        <v>4</v>
      </c>
      <c r="C140" s="1" t="s">
        <v>39</v>
      </c>
      <c r="D140" s="1" t="s">
        <v>39</v>
      </c>
      <c r="E140" s="29">
        <v>56</v>
      </c>
      <c r="F140" s="1" t="s">
        <v>58</v>
      </c>
      <c r="G140" s="1" t="s">
        <v>59</v>
      </c>
      <c r="H140" s="1" t="s">
        <v>58</v>
      </c>
      <c r="I140" s="1" t="s">
        <v>28</v>
      </c>
      <c r="J140" s="1" t="s">
        <v>12</v>
      </c>
      <c r="K140" t="b">
        <v>0</v>
      </c>
      <c r="L140" s="27">
        <v>658.13</v>
      </c>
    </row>
    <row r="141" spans="1:12" x14ac:dyDescent="0.25">
      <c r="A141" s="29">
        <v>2021</v>
      </c>
      <c r="B141" s="29">
        <v>4</v>
      </c>
      <c r="C141" s="1" t="s">
        <v>39</v>
      </c>
      <c r="D141" s="1" t="s">
        <v>39</v>
      </c>
      <c r="E141" s="29">
        <v>56</v>
      </c>
      <c r="F141" s="1" t="s">
        <v>58</v>
      </c>
      <c r="G141" s="1" t="s">
        <v>59</v>
      </c>
      <c r="H141" s="1" t="s">
        <v>58</v>
      </c>
      <c r="I141" s="1" t="s">
        <v>29</v>
      </c>
      <c r="J141" s="1" t="s">
        <v>12</v>
      </c>
      <c r="K141" t="b">
        <v>0</v>
      </c>
      <c r="L141" s="27">
        <v>3948.79</v>
      </c>
    </row>
    <row r="142" spans="1:12" x14ac:dyDescent="0.25">
      <c r="A142" s="29">
        <v>2021</v>
      </c>
      <c r="B142" s="29">
        <v>4</v>
      </c>
      <c r="C142" s="1" t="s">
        <v>39</v>
      </c>
      <c r="D142" s="1" t="s">
        <v>39</v>
      </c>
      <c r="E142" s="29">
        <v>56</v>
      </c>
      <c r="F142" s="1" t="s">
        <v>58</v>
      </c>
      <c r="G142" s="1" t="s">
        <v>59</v>
      </c>
      <c r="H142" s="1" t="s">
        <v>58</v>
      </c>
      <c r="I142" s="1" t="s">
        <v>14</v>
      </c>
      <c r="J142" s="1" t="s">
        <v>10</v>
      </c>
      <c r="K142" t="b">
        <v>0</v>
      </c>
      <c r="L142" s="27">
        <v>6581.31</v>
      </c>
    </row>
    <row r="143" spans="1:12" x14ac:dyDescent="0.25">
      <c r="A143" s="29">
        <v>2021</v>
      </c>
      <c r="B143" s="29">
        <v>4</v>
      </c>
      <c r="C143" s="1" t="s">
        <v>39</v>
      </c>
      <c r="D143" s="1" t="s">
        <v>39</v>
      </c>
      <c r="E143" s="29">
        <v>56</v>
      </c>
      <c r="F143" s="1" t="s">
        <v>58</v>
      </c>
      <c r="G143" s="1" t="s">
        <v>59</v>
      </c>
      <c r="H143" s="1" t="s">
        <v>58</v>
      </c>
      <c r="I143" s="1" t="s">
        <v>15</v>
      </c>
      <c r="J143" s="1" t="s">
        <v>10</v>
      </c>
      <c r="K143" t="b">
        <v>0</v>
      </c>
      <c r="L143" s="27">
        <v>1316.26</v>
      </c>
    </row>
    <row r="144" spans="1:12" x14ac:dyDescent="0.25">
      <c r="A144" s="29">
        <v>2021</v>
      </c>
      <c r="B144" s="29">
        <v>4</v>
      </c>
      <c r="C144" s="1" t="s">
        <v>39</v>
      </c>
      <c r="D144" s="1" t="s">
        <v>39</v>
      </c>
      <c r="E144" s="29">
        <v>56</v>
      </c>
      <c r="F144" s="1" t="s">
        <v>58</v>
      </c>
      <c r="G144" s="1" t="s">
        <v>59</v>
      </c>
      <c r="H144" s="1" t="s">
        <v>58</v>
      </c>
      <c r="I144" s="1" t="s">
        <v>31</v>
      </c>
      <c r="J144" s="1" t="s">
        <v>12</v>
      </c>
      <c r="K144" t="b">
        <v>0</v>
      </c>
      <c r="L144" s="27">
        <v>2632.52</v>
      </c>
    </row>
    <row r="145" spans="1:12" x14ac:dyDescent="0.25">
      <c r="A145" s="29">
        <v>2021</v>
      </c>
      <c r="B145" s="29">
        <v>4</v>
      </c>
      <c r="C145" s="1" t="s">
        <v>39</v>
      </c>
      <c r="D145" s="1" t="s">
        <v>39</v>
      </c>
      <c r="E145" s="29">
        <v>56</v>
      </c>
      <c r="F145" s="1" t="s">
        <v>58</v>
      </c>
      <c r="G145" s="1" t="s">
        <v>59</v>
      </c>
      <c r="H145" s="1" t="s">
        <v>58</v>
      </c>
      <c r="I145" s="1" t="s">
        <v>16</v>
      </c>
      <c r="J145" s="1" t="s">
        <v>17</v>
      </c>
      <c r="K145" t="b">
        <v>0</v>
      </c>
      <c r="L145" s="27">
        <v>7897.57</v>
      </c>
    </row>
    <row r="146" spans="1:12" x14ac:dyDescent="0.25">
      <c r="A146" s="29">
        <v>2021</v>
      </c>
      <c r="B146" s="29">
        <v>4</v>
      </c>
      <c r="C146" s="1" t="s">
        <v>39</v>
      </c>
      <c r="D146" s="1" t="s">
        <v>39</v>
      </c>
      <c r="E146" s="29">
        <v>56</v>
      </c>
      <c r="F146" s="1" t="s">
        <v>58</v>
      </c>
      <c r="G146" s="1" t="s">
        <v>59</v>
      </c>
      <c r="H146" s="1" t="s">
        <v>58</v>
      </c>
      <c r="I146" s="1" t="s">
        <v>18</v>
      </c>
      <c r="J146" s="1" t="s">
        <v>17</v>
      </c>
      <c r="K146" t="b">
        <v>0</v>
      </c>
      <c r="L146" s="27">
        <v>1316.26</v>
      </c>
    </row>
    <row r="147" spans="1:12" x14ac:dyDescent="0.25">
      <c r="A147" s="29">
        <v>2021</v>
      </c>
      <c r="B147" s="29">
        <v>4</v>
      </c>
      <c r="C147" s="1" t="s">
        <v>39</v>
      </c>
      <c r="D147" s="1" t="s">
        <v>39</v>
      </c>
      <c r="E147" s="29">
        <v>56</v>
      </c>
      <c r="F147" s="1" t="s">
        <v>58</v>
      </c>
      <c r="G147" s="1" t="s">
        <v>59</v>
      </c>
      <c r="H147" s="1" t="s">
        <v>58</v>
      </c>
      <c r="I147" s="1" t="s">
        <v>19</v>
      </c>
      <c r="J147" s="1" t="s">
        <v>17</v>
      </c>
      <c r="K147" t="b">
        <v>0</v>
      </c>
      <c r="L147" s="27">
        <v>7897.57</v>
      </c>
    </row>
    <row r="148" spans="1:12" x14ac:dyDescent="0.25">
      <c r="A148" s="29">
        <v>2021</v>
      </c>
      <c r="B148" s="29">
        <v>4</v>
      </c>
      <c r="C148" s="1" t="s">
        <v>39</v>
      </c>
      <c r="D148" s="1" t="s">
        <v>39</v>
      </c>
      <c r="E148" s="29">
        <v>56</v>
      </c>
      <c r="F148" s="1" t="s">
        <v>58</v>
      </c>
      <c r="G148" s="1" t="s">
        <v>59</v>
      </c>
      <c r="H148" s="1" t="s">
        <v>58</v>
      </c>
      <c r="I148" s="1" t="s">
        <v>20</v>
      </c>
      <c r="J148" s="1" t="s">
        <v>17</v>
      </c>
      <c r="K148" t="b">
        <v>0</v>
      </c>
      <c r="L148" s="27">
        <v>3948.79</v>
      </c>
    </row>
    <row r="149" spans="1:12" x14ac:dyDescent="0.25">
      <c r="A149" s="29">
        <v>2021</v>
      </c>
      <c r="B149" s="29">
        <v>4</v>
      </c>
      <c r="C149" s="1" t="s">
        <v>39</v>
      </c>
      <c r="D149" s="1" t="s">
        <v>39</v>
      </c>
      <c r="E149" s="29">
        <v>56</v>
      </c>
      <c r="F149" s="1" t="s">
        <v>58</v>
      </c>
      <c r="G149" s="1" t="s">
        <v>59</v>
      </c>
      <c r="H149" s="1" t="s">
        <v>58</v>
      </c>
      <c r="I149" s="1" t="s">
        <v>21</v>
      </c>
      <c r="J149" s="1" t="s">
        <v>10</v>
      </c>
      <c r="K149" t="b">
        <v>0</v>
      </c>
      <c r="L149" s="27">
        <v>3290.66</v>
      </c>
    </row>
    <row r="150" spans="1:12" x14ac:dyDescent="0.25">
      <c r="A150" s="29">
        <v>2021</v>
      </c>
      <c r="B150" s="29">
        <v>4</v>
      </c>
      <c r="C150" s="1" t="s">
        <v>39</v>
      </c>
      <c r="D150" s="1" t="s">
        <v>39</v>
      </c>
      <c r="E150" s="29">
        <v>56</v>
      </c>
      <c r="F150" s="1" t="s">
        <v>58</v>
      </c>
      <c r="G150" s="1" t="s">
        <v>59</v>
      </c>
      <c r="H150" s="1" t="s">
        <v>58</v>
      </c>
      <c r="I150" s="1" t="s">
        <v>32</v>
      </c>
      <c r="J150" s="1" t="s">
        <v>10</v>
      </c>
      <c r="K150" t="b">
        <v>0</v>
      </c>
      <c r="L150" s="27">
        <v>1316.26</v>
      </c>
    </row>
    <row r="151" spans="1:12" x14ac:dyDescent="0.25">
      <c r="A151" s="29">
        <v>2021</v>
      </c>
      <c r="B151" s="29">
        <v>4</v>
      </c>
      <c r="C151" s="1" t="s">
        <v>39</v>
      </c>
      <c r="D151" s="1" t="s">
        <v>39</v>
      </c>
      <c r="E151" s="29">
        <v>56</v>
      </c>
      <c r="F151" s="1" t="s">
        <v>58</v>
      </c>
      <c r="G151" s="1" t="s">
        <v>59</v>
      </c>
      <c r="H151" s="1" t="s">
        <v>58</v>
      </c>
      <c r="I151" s="1" t="s">
        <v>22</v>
      </c>
      <c r="J151" s="1" t="s">
        <v>10</v>
      </c>
      <c r="K151" t="b">
        <v>0</v>
      </c>
      <c r="L151" s="27">
        <v>2632.52</v>
      </c>
    </row>
    <row r="152" spans="1:12" x14ac:dyDescent="0.25">
      <c r="A152" s="29">
        <v>2021</v>
      </c>
      <c r="B152" s="29">
        <v>4</v>
      </c>
      <c r="C152" s="1" t="s">
        <v>39</v>
      </c>
      <c r="D152" s="1" t="s">
        <v>39</v>
      </c>
      <c r="E152" s="29">
        <v>56</v>
      </c>
      <c r="F152" s="1" t="s">
        <v>58</v>
      </c>
      <c r="G152" s="1" t="s">
        <v>59</v>
      </c>
      <c r="H152" s="1" t="s">
        <v>58</v>
      </c>
      <c r="I152" s="1" t="s">
        <v>23</v>
      </c>
      <c r="J152" s="1" t="s">
        <v>12</v>
      </c>
      <c r="K152" t="b">
        <v>0</v>
      </c>
      <c r="L152" s="27">
        <v>1974.39</v>
      </c>
    </row>
    <row r="153" spans="1:12" x14ac:dyDescent="0.25">
      <c r="A153" s="29">
        <v>2021</v>
      </c>
      <c r="B153" s="29">
        <v>4</v>
      </c>
      <c r="C153" s="1" t="s">
        <v>39</v>
      </c>
      <c r="D153" s="1" t="s">
        <v>39</v>
      </c>
      <c r="E153" s="29">
        <v>56</v>
      </c>
      <c r="F153" s="1" t="s">
        <v>58</v>
      </c>
      <c r="G153" s="1" t="s">
        <v>59</v>
      </c>
      <c r="H153" s="1" t="s">
        <v>58</v>
      </c>
      <c r="I153" s="1" t="s">
        <v>24</v>
      </c>
      <c r="J153" s="1" t="s">
        <v>12</v>
      </c>
      <c r="K153" t="b">
        <v>0</v>
      </c>
      <c r="L153" s="27">
        <v>1974.39</v>
      </c>
    </row>
    <row r="154" spans="1:12" x14ac:dyDescent="0.25">
      <c r="A154" s="29">
        <v>2021</v>
      </c>
      <c r="B154" s="29">
        <v>4</v>
      </c>
      <c r="C154" s="1" t="s">
        <v>39</v>
      </c>
      <c r="D154" s="1" t="s">
        <v>39</v>
      </c>
      <c r="E154" s="29">
        <v>56</v>
      </c>
      <c r="F154" s="1" t="s">
        <v>58</v>
      </c>
      <c r="G154" s="1" t="s">
        <v>59</v>
      </c>
      <c r="H154" s="1" t="s">
        <v>58</v>
      </c>
      <c r="I154" s="1" t="s">
        <v>25</v>
      </c>
      <c r="J154" s="1" t="s">
        <v>17</v>
      </c>
      <c r="K154" t="b">
        <v>0</v>
      </c>
      <c r="L154" s="27">
        <v>1316.26</v>
      </c>
    </row>
    <row r="155" spans="1:12" x14ac:dyDescent="0.25">
      <c r="A155" s="29">
        <v>2021</v>
      </c>
      <c r="B155" s="29">
        <v>4</v>
      </c>
      <c r="C155" s="1" t="s">
        <v>39</v>
      </c>
      <c r="D155" s="1" t="s">
        <v>39</v>
      </c>
      <c r="E155" s="29">
        <v>54</v>
      </c>
      <c r="F155" s="1" t="s">
        <v>60</v>
      </c>
      <c r="G155" s="1" t="s">
        <v>61</v>
      </c>
      <c r="H155" s="1" t="s">
        <v>62</v>
      </c>
      <c r="I155" s="1" t="s">
        <v>9</v>
      </c>
      <c r="J155" s="1" t="s">
        <v>10</v>
      </c>
      <c r="K155" t="b">
        <v>0</v>
      </c>
      <c r="L155" s="27">
        <v>86563.61</v>
      </c>
    </row>
    <row r="156" spans="1:12" x14ac:dyDescent="0.25">
      <c r="A156" s="29">
        <v>2021</v>
      </c>
      <c r="B156" s="29">
        <v>4</v>
      </c>
      <c r="C156" s="1" t="s">
        <v>39</v>
      </c>
      <c r="D156" s="1" t="s">
        <v>39</v>
      </c>
      <c r="E156" s="29">
        <v>54</v>
      </c>
      <c r="F156" s="1" t="s">
        <v>60</v>
      </c>
      <c r="G156" s="1" t="s">
        <v>61</v>
      </c>
      <c r="H156" s="1" t="s">
        <v>62</v>
      </c>
      <c r="I156" s="1" t="s">
        <v>15</v>
      </c>
      <c r="J156" s="1" t="s">
        <v>10</v>
      </c>
      <c r="K156" t="b">
        <v>0</v>
      </c>
      <c r="L156" s="27">
        <v>4026.21</v>
      </c>
    </row>
    <row r="157" spans="1:12" x14ac:dyDescent="0.25">
      <c r="A157" s="29">
        <v>2021</v>
      </c>
      <c r="B157" s="29">
        <v>4</v>
      </c>
      <c r="C157" s="1" t="s">
        <v>39</v>
      </c>
      <c r="D157" s="1" t="s">
        <v>39</v>
      </c>
      <c r="E157" s="29">
        <v>54</v>
      </c>
      <c r="F157" s="1" t="s">
        <v>60</v>
      </c>
      <c r="G157" s="1" t="s">
        <v>61</v>
      </c>
      <c r="H157" s="1" t="s">
        <v>62</v>
      </c>
      <c r="I157" s="1" t="s">
        <v>16</v>
      </c>
      <c r="J157" s="1" t="s">
        <v>17</v>
      </c>
      <c r="K157" t="b">
        <v>0</v>
      </c>
      <c r="L157" s="27">
        <v>30196.61</v>
      </c>
    </row>
    <row r="158" spans="1:12" x14ac:dyDescent="0.25">
      <c r="A158" s="29">
        <v>2021</v>
      </c>
      <c r="B158" s="29">
        <v>4</v>
      </c>
      <c r="C158" s="1" t="s">
        <v>39</v>
      </c>
      <c r="D158" s="1" t="s">
        <v>39</v>
      </c>
      <c r="E158" s="29">
        <v>54</v>
      </c>
      <c r="F158" s="1" t="s">
        <v>60</v>
      </c>
      <c r="G158" s="1" t="s">
        <v>61</v>
      </c>
      <c r="H158" s="1" t="s">
        <v>62</v>
      </c>
      <c r="I158" s="1" t="s">
        <v>20</v>
      </c>
      <c r="J158" s="1" t="s">
        <v>17</v>
      </c>
      <c r="K158" t="b">
        <v>0</v>
      </c>
      <c r="L158" s="27">
        <v>30196.61</v>
      </c>
    </row>
    <row r="159" spans="1:12" x14ac:dyDescent="0.25">
      <c r="A159" s="29">
        <v>2021</v>
      </c>
      <c r="B159" s="29">
        <v>4</v>
      </c>
      <c r="C159" s="1" t="s">
        <v>39</v>
      </c>
      <c r="D159" s="1" t="s">
        <v>39</v>
      </c>
      <c r="E159" s="29">
        <v>54</v>
      </c>
      <c r="F159" s="1" t="s">
        <v>60</v>
      </c>
      <c r="G159" s="1" t="s">
        <v>61</v>
      </c>
      <c r="H159" s="1" t="s">
        <v>62</v>
      </c>
      <c r="I159" s="1" t="s">
        <v>22</v>
      </c>
      <c r="J159" s="1" t="s">
        <v>10</v>
      </c>
      <c r="K159" t="b">
        <v>0</v>
      </c>
      <c r="L159" s="27">
        <v>10065.540000000001</v>
      </c>
    </row>
    <row r="160" spans="1:12" x14ac:dyDescent="0.25">
      <c r="A160" s="29">
        <v>2021</v>
      </c>
      <c r="B160" s="29">
        <v>4</v>
      </c>
      <c r="C160" s="1" t="s">
        <v>39</v>
      </c>
      <c r="D160" s="1" t="s">
        <v>39</v>
      </c>
      <c r="E160" s="29">
        <v>54</v>
      </c>
      <c r="F160" s="1" t="s">
        <v>60</v>
      </c>
      <c r="G160" s="1" t="s">
        <v>61</v>
      </c>
      <c r="H160" s="1" t="s">
        <v>62</v>
      </c>
      <c r="I160" s="1" t="s">
        <v>24</v>
      </c>
      <c r="J160" s="1" t="s">
        <v>12</v>
      </c>
      <c r="K160" t="b">
        <v>0</v>
      </c>
      <c r="L160" s="27">
        <v>40262.14</v>
      </c>
    </row>
    <row r="161" spans="1:12" x14ac:dyDescent="0.25">
      <c r="A161" s="29">
        <v>2021</v>
      </c>
      <c r="B161" s="29">
        <v>5</v>
      </c>
      <c r="C161" s="1" t="s">
        <v>39</v>
      </c>
      <c r="D161" s="1" t="s">
        <v>39</v>
      </c>
      <c r="E161" s="29">
        <v>66</v>
      </c>
      <c r="F161" s="1" t="s">
        <v>27</v>
      </c>
      <c r="G161" s="1" t="s">
        <v>40</v>
      </c>
      <c r="H161" s="1" t="s">
        <v>41</v>
      </c>
      <c r="I161" s="1" t="s">
        <v>9</v>
      </c>
      <c r="J161" s="1" t="s">
        <v>10</v>
      </c>
      <c r="K161" t="b">
        <v>0</v>
      </c>
      <c r="L161" s="27">
        <v>180001.5</v>
      </c>
    </row>
    <row r="162" spans="1:12" x14ac:dyDescent="0.25">
      <c r="A162" s="29">
        <v>2021</v>
      </c>
      <c r="B162" s="29">
        <v>5</v>
      </c>
      <c r="C162" s="1" t="s">
        <v>39</v>
      </c>
      <c r="D162" s="1" t="s">
        <v>39</v>
      </c>
      <c r="E162" s="29">
        <v>66</v>
      </c>
      <c r="F162" s="1" t="s">
        <v>27</v>
      </c>
      <c r="G162" s="1" t="s">
        <v>40</v>
      </c>
      <c r="H162" s="1" t="s">
        <v>41</v>
      </c>
      <c r="I162" s="1" t="s">
        <v>11</v>
      </c>
      <c r="J162" s="1" t="s">
        <v>12</v>
      </c>
      <c r="K162" t="b">
        <v>0</v>
      </c>
      <c r="L162" s="27">
        <v>36000.300000000003</v>
      </c>
    </row>
    <row r="163" spans="1:12" x14ac:dyDescent="0.25">
      <c r="A163" s="29">
        <v>2021</v>
      </c>
      <c r="B163" s="29">
        <v>5</v>
      </c>
      <c r="C163" s="1" t="s">
        <v>39</v>
      </c>
      <c r="D163" s="1" t="s">
        <v>39</v>
      </c>
      <c r="E163" s="29">
        <v>66</v>
      </c>
      <c r="F163" s="1" t="s">
        <v>27</v>
      </c>
      <c r="G163" s="1" t="s">
        <v>40</v>
      </c>
      <c r="H163" s="1" t="s">
        <v>41</v>
      </c>
      <c r="I163" s="1" t="s">
        <v>13</v>
      </c>
      <c r="J163" s="1" t="s">
        <v>12</v>
      </c>
      <c r="K163" t="b">
        <v>0</v>
      </c>
      <c r="L163" s="27">
        <v>36000.300000000003</v>
      </c>
    </row>
    <row r="164" spans="1:12" x14ac:dyDescent="0.25">
      <c r="A164" s="29">
        <v>2021</v>
      </c>
      <c r="B164" s="29">
        <v>5</v>
      </c>
      <c r="C164" s="1" t="s">
        <v>39</v>
      </c>
      <c r="D164" s="1" t="s">
        <v>39</v>
      </c>
      <c r="E164" s="29">
        <v>66</v>
      </c>
      <c r="F164" s="1" t="s">
        <v>27</v>
      </c>
      <c r="G164" s="1" t="s">
        <v>40</v>
      </c>
      <c r="H164" s="1" t="s">
        <v>41</v>
      </c>
      <c r="I164" s="1" t="s">
        <v>28</v>
      </c>
      <c r="J164" s="1" t="s">
        <v>12</v>
      </c>
      <c r="K164" t="b">
        <v>0</v>
      </c>
      <c r="L164" s="27">
        <v>18000.150000000001</v>
      </c>
    </row>
    <row r="165" spans="1:12" x14ac:dyDescent="0.25">
      <c r="A165" s="29">
        <v>2021</v>
      </c>
      <c r="B165" s="29">
        <v>5</v>
      </c>
      <c r="C165" s="1" t="s">
        <v>39</v>
      </c>
      <c r="D165" s="1" t="s">
        <v>39</v>
      </c>
      <c r="E165" s="29">
        <v>66</v>
      </c>
      <c r="F165" s="1" t="s">
        <v>27</v>
      </c>
      <c r="G165" s="1" t="s">
        <v>40</v>
      </c>
      <c r="H165" s="1" t="s">
        <v>41</v>
      </c>
      <c r="I165" s="1" t="s">
        <v>29</v>
      </c>
      <c r="J165" s="1" t="s">
        <v>12</v>
      </c>
      <c r="K165" t="b">
        <v>0</v>
      </c>
      <c r="L165" s="27">
        <v>18000.150000000001</v>
      </c>
    </row>
    <row r="166" spans="1:12" x14ac:dyDescent="0.25">
      <c r="A166" s="29">
        <v>2021</v>
      </c>
      <c r="B166" s="29">
        <v>5</v>
      </c>
      <c r="C166" s="1" t="s">
        <v>39</v>
      </c>
      <c r="D166" s="1" t="s">
        <v>39</v>
      </c>
      <c r="E166" s="29">
        <v>66</v>
      </c>
      <c r="F166" s="1" t="s">
        <v>27</v>
      </c>
      <c r="G166" s="1" t="s">
        <v>40</v>
      </c>
      <c r="H166" s="1" t="s">
        <v>41</v>
      </c>
      <c r="I166" s="1" t="s">
        <v>30</v>
      </c>
      <c r="J166" s="1" t="s">
        <v>10</v>
      </c>
      <c r="K166" t="b">
        <v>0</v>
      </c>
      <c r="L166" s="27">
        <v>27000.23</v>
      </c>
    </row>
    <row r="167" spans="1:12" x14ac:dyDescent="0.25">
      <c r="A167" s="29">
        <v>2021</v>
      </c>
      <c r="B167" s="29">
        <v>5</v>
      </c>
      <c r="C167" s="1" t="s">
        <v>39</v>
      </c>
      <c r="D167" s="1" t="s">
        <v>39</v>
      </c>
      <c r="E167" s="29">
        <v>66</v>
      </c>
      <c r="F167" s="1" t="s">
        <v>27</v>
      </c>
      <c r="G167" s="1" t="s">
        <v>40</v>
      </c>
      <c r="H167" s="1" t="s">
        <v>41</v>
      </c>
      <c r="I167" s="1" t="s">
        <v>14</v>
      </c>
      <c r="J167" s="1" t="s">
        <v>10</v>
      </c>
      <c r="K167" t="b">
        <v>0</v>
      </c>
      <c r="L167" s="27">
        <v>99000.83</v>
      </c>
    </row>
    <row r="168" spans="1:12" x14ac:dyDescent="0.25">
      <c r="A168" s="29">
        <v>2021</v>
      </c>
      <c r="B168" s="29">
        <v>5</v>
      </c>
      <c r="C168" s="1" t="s">
        <v>39</v>
      </c>
      <c r="D168" s="1" t="s">
        <v>39</v>
      </c>
      <c r="E168" s="29">
        <v>66</v>
      </c>
      <c r="F168" s="1" t="s">
        <v>27</v>
      </c>
      <c r="G168" s="1" t="s">
        <v>40</v>
      </c>
      <c r="H168" s="1" t="s">
        <v>41</v>
      </c>
      <c r="I168" s="1" t="s">
        <v>15</v>
      </c>
      <c r="J168" s="1" t="s">
        <v>10</v>
      </c>
      <c r="K168" t="b">
        <v>0</v>
      </c>
      <c r="L168" s="27">
        <v>18000.150000000001</v>
      </c>
    </row>
    <row r="169" spans="1:12" x14ac:dyDescent="0.25">
      <c r="A169" s="29">
        <v>2021</v>
      </c>
      <c r="B169" s="29">
        <v>5</v>
      </c>
      <c r="C169" s="1" t="s">
        <v>39</v>
      </c>
      <c r="D169" s="1" t="s">
        <v>39</v>
      </c>
      <c r="E169" s="29">
        <v>66</v>
      </c>
      <c r="F169" s="1" t="s">
        <v>27</v>
      </c>
      <c r="G169" s="1" t="s">
        <v>40</v>
      </c>
      <c r="H169" s="1" t="s">
        <v>41</v>
      </c>
      <c r="I169" s="1" t="s">
        <v>31</v>
      </c>
      <c r="J169" s="1" t="s">
        <v>12</v>
      </c>
      <c r="K169" t="b">
        <v>0</v>
      </c>
      <c r="L169" s="27">
        <v>9000.08</v>
      </c>
    </row>
    <row r="170" spans="1:12" x14ac:dyDescent="0.25">
      <c r="A170" s="29">
        <v>2021</v>
      </c>
      <c r="B170" s="29">
        <v>5</v>
      </c>
      <c r="C170" s="1" t="s">
        <v>39</v>
      </c>
      <c r="D170" s="1" t="s">
        <v>39</v>
      </c>
      <c r="E170" s="29">
        <v>66</v>
      </c>
      <c r="F170" s="1" t="s">
        <v>27</v>
      </c>
      <c r="G170" s="1" t="s">
        <v>40</v>
      </c>
      <c r="H170" s="1" t="s">
        <v>41</v>
      </c>
      <c r="I170" s="1" t="s">
        <v>16</v>
      </c>
      <c r="J170" s="1" t="s">
        <v>17</v>
      </c>
      <c r="K170" t="b">
        <v>0</v>
      </c>
      <c r="L170" s="27">
        <v>45000.38</v>
      </c>
    </row>
    <row r="171" spans="1:12" x14ac:dyDescent="0.25">
      <c r="A171" s="29">
        <v>2021</v>
      </c>
      <c r="B171" s="29">
        <v>5</v>
      </c>
      <c r="C171" s="1" t="s">
        <v>39</v>
      </c>
      <c r="D171" s="1" t="s">
        <v>39</v>
      </c>
      <c r="E171" s="29">
        <v>66</v>
      </c>
      <c r="F171" s="1" t="s">
        <v>27</v>
      </c>
      <c r="G171" s="1" t="s">
        <v>40</v>
      </c>
      <c r="H171" s="1" t="s">
        <v>41</v>
      </c>
      <c r="I171" s="1" t="s">
        <v>18</v>
      </c>
      <c r="J171" s="1" t="s">
        <v>17</v>
      </c>
      <c r="K171" t="b">
        <v>0</v>
      </c>
      <c r="L171" s="27">
        <v>153001.28</v>
      </c>
    </row>
    <row r="172" spans="1:12" x14ac:dyDescent="0.25">
      <c r="A172" s="29">
        <v>2021</v>
      </c>
      <c r="B172" s="29">
        <v>5</v>
      </c>
      <c r="C172" s="1" t="s">
        <v>39</v>
      </c>
      <c r="D172" s="1" t="s">
        <v>39</v>
      </c>
      <c r="E172" s="29">
        <v>66</v>
      </c>
      <c r="F172" s="1" t="s">
        <v>27</v>
      </c>
      <c r="G172" s="1" t="s">
        <v>40</v>
      </c>
      <c r="H172" s="1" t="s">
        <v>41</v>
      </c>
      <c r="I172" s="1" t="s">
        <v>19</v>
      </c>
      <c r="J172" s="1" t="s">
        <v>17</v>
      </c>
      <c r="K172" t="b">
        <v>0</v>
      </c>
      <c r="L172" s="27">
        <v>18000.150000000001</v>
      </c>
    </row>
    <row r="173" spans="1:12" x14ac:dyDescent="0.25">
      <c r="A173" s="29">
        <v>2021</v>
      </c>
      <c r="B173" s="29">
        <v>5</v>
      </c>
      <c r="C173" s="1" t="s">
        <v>39</v>
      </c>
      <c r="D173" s="1" t="s">
        <v>39</v>
      </c>
      <c r="E173" s="29">
        <v>66</v>
      </c>
      <c r="F173" s="1" t="s">
        <v>27</v>
      </c>
      <c r="G173" s="1" t="s">
        <v>40</v>
      </c>
      <c r="H173" s="1" t="s">
        <v>41</v>
      </c>
      <c r="I173" s="1" t="s">
        <v>20</v>
      </c>
      <c r="J173" s="1" t="s">
        <v>17</v>
      </c>
      <c r="K173" t="b">
        <v>0</v>
      </c>
      <c r="L173" s="27">
        <v>18000.150000000001</v>
      </c>
    </row>
    <row r="174" spans="1:12" x14ac:dyDescent="0.25">
      <c r="A174" s="29">
        <v>2021</v>
      </c>
      <c r="B174" s="29">
        <v>5</v>
      </c>
      <c r="C174" s="1" t="s">
        <v>39</v>
      </c>
      <c r="D174" s="1" t="s">
        <v>39</v>
      </c>
      <c r="E174" s="29">
        <v>66</v>
      </c>
      <c r="F174" s="1" t="s">
        <v>27</v>
      </c>
      <c r="G174" s="1" t="s">
        <v>40</v>
      </c>
      <c r="H174" s="1" t="s">
        <v>41</v>
      </c>
      <c r="I174" s="1" t="s">
        <v>21</v>
      </c>
      <c r="J174" s="1" t="s">
        <v>10</v>
      </c>
      <c r="K174" t="b">
        <v>0</v>
      </c>
      <c r="L174" s="27">
        <v>9000.08</v>
      </c>
    </row>
    <row r="175" spans="1:12" x14ac:dyDescent="0.25">
      <c r="A175" s="29">
        <v>2021</v>
      </c>
      <c r="B175" s="29">
        <v>5</v>
      </c>
      <c r="C175" s="1" t="s">
        <v>39</v>
      </c>
      <c r="D175" s="1" t="s">
        <v>39</v>
      </c>
      <c r="E175" s="29">
        <v>66</v>
      </c>
      <c r="F175" s="1" t="s">
        <v>27</v>
      </c>
      <c r="G175" s="1" t="s">
        <v>40</v>
      </c>
      <c r="H175" s="1" t="s">
        <v>41</v>
      </c>
      <c r="I175" s="1" t="s">
        <v>32</v>
      </c>
      <c r="J175" s="1" t="s">
        <v>10</v>
      </c>
      <c r="K175" t="b">
        <v>0</v>
      </c>
      <c r="L175" s="27">
        <v>18000.150000000001</v>
      </c>
    </row>
    <row r="176" spans="1:12" x14ac:dyDescent="0.25">
      <c r="A176" s="29">
        <v>2021</v>
      </c>
      <c r="B176" s="29">
        <v>5</v>
      </c>
      <c r="C176" s="1" t="s">
        <v>39</v>
      </c>
      <c r="D176" s="1" t="s">
        <v>39</v>
      </c>
      <c r="E176" s="29">
        <v>66</v>
      </c>
      <c r="F176" s="1" t="s">
        <v>27</v>
      </c>
      <c r="G176" s="1" t="s">
        <v>40</v>
      </c>
      <c r="H176" s="1" t="s">
        <v>41</v>
      </c>
      <c r="I176" s="1" t="s">
        <v>22</v>
      </c>
      <c r="J176" s="1" t="s">
        <v>10</v>
      </c>
      <c r="K176" t="b">
        <v>0</v>
      </c>
      <c r="L176" s="27">
        <v>126001.05</v>
      </c>
    </row>
    <row r="177" spans="1:12" x14ac:dyDescent="0.25">
      <c r="A177" s="29">
        <v>2021</v>
      </c>
      <c r="B177" s="29">
        <v>5</v>
      </c>
      <c r="C177" s="1" t="s">
        <v>39</v>
      </c>
      <c r="D177" s="1" t="s">
        <v>39</v>
      </c>
      <c r="E177" s="29">
        <v>66</v>
      </c>
      <c r="F177" s="1" t="s">
        <v>27</v>
      </c>
      <c r="G177" s="1" t="s">
        <v>40</v>
      </c>
      <c r="H177" s="1" t="s">
        <v>41</v>
      </c>
      <c r="I177" s="1" t="s">
        <v>23</v>
      </c>
      <c r="J177" s="1" t="s">
        <v>12</v>
      </c>
      <c r="K177" t="b">
        <v>0</v>
      </c>
      <c r="L177" s="27">
        <v>18000.150000000001</v>
      </c>
    </row>
    <row r="178" spans="1:12" x14ac:dyDescent="0.25">
      <c r="A178" s="29">
        <v>2021</v>
      </c>
      <c r="B178" s="29">
        <v>5</v>
      </c>
      <c r="C178" s="1" t="s">
        <v>39</v>
      </c>
      <c r="D178" s="1" t="s">
        <v>39</v>
      </c>
      <c r="E178" s="29">
        <v>66</v>
      </c>
      <c r="F178" s="1" t="s">
        <v>27</v>
      </c>
      <c r="G178" s="1" t="s">
        <v>40</v>
      </c>
      <c r="H178" s="1" t="s">
        <v>41</v>
      </c>
      <c r="I178" s="1" t="s">
        <v>24</v>
      </c>
      <c r="J178" s="1" t="s">
        <v>12</v>
      </c>
      <c r="K178" t="b">
        <v>0</v>
      </c>
      <c r="L178" s="27">
        <v>18000.150000000001</v>
      </c>
    </row>
    <row r="179" spans="1:12" x14ac:dyDescent="0.25">
      <c r="A179" s="29">
        <v>2021</v>
      </c>
      <c r="B179" s="29">
        <v>5</v>
      </c>
      <c r="C179" s="1" t="s">
        <v>39</v>
      </c>
      <c r="D179" s="1" t="s">
        <v>39</v>
      </c>
      <c r="E179" s="29">
        <v>66</v>
      </c>
      <c r="F179" s="1" t="s">
        <v>27</v>
      </c>
      <c r="G179" s="1" t="s">
        <v>40</v>
      </c>
      <c r="H179" s="1" t="s">
        <v>41</v>
      </c>
      <c r="I179" s="1" t="s">
        <v>33</v>
      </c>
      <c r="J179" s="1" t="s">
        <v>17</v>
      </c>
      <c r="K179" t="b">
        <v>0</v>
      </c>
      <c r="L179" s="27">
        <v>27000.23</v>
      </c>
    </row>
    <row r="180" spans="1:12" x14ac:dyDescent="0.25">
      <c r="A180" s="29">
        <v>2021</v>
      </c>
      <c r="B180" s="29">
        <v>5</v>
      </c>
      <c r="C180" s="1" t="s">
        <v>39</v>
      </c>
      <c r="D180" s="1" t="s">
        <v>39</v>
      </c>
      <c r="E180" s="29">
        <v>66</v>
      </c>
      <c r="F180" s="1" t="s">
        <v>27</v>
      </c>
      <c r="G180" s="1" t="s">
        <v>40</v>
      </c>
      <c r="H180" s="1" t="s">
        <v>41</v>
      </c>
      <c r="I180" s="1" t="s">
        <v>25</v>
      </c>
      <c r="J180" s="1" t="s">
        <v>17</v>
      </c>
      <c r="K180" t="b">
        <v>0</v>
      </c>
      <c r="L180" s="27">
        <v>9000.08</v>
      </c>
    </row>
    <row r="181" spans="1:12" x14ac:dyDescent="0.25">
      <c r="A181" s="29">
        <v>2021</v>
      </c>
      <c r="B181" s="29">
        <v>5</v>
      </c>
      <c r="C181" s="1" t="s">
        <v>39</v>
      </c>
      <c r="D181" s="1" t="s">
        <v>39</v>
      </c>
      <c r="E181" s="29">
        <v>57</v>
      </c>
      <c r="F181" s="1" t="s">
        <v>42</v>
      </c>
      <c r="G181" s="1" t="s">
        <v>43</v>
      </c>
      <c r="H181" s="1" t="s">
        <v>44</v>
      </c>
      <c r="I181" s="1" t="s">
        <v>9</v>
      </c>
      <c r="J181" s="1" t="s">
        <v>10</v>
      </c>
      <c r="K181" t="b">
        <v>0</v>
      </c>
      <c r="L181" s="27">
        <v>11567.62</v>
      </c>
    </row>
    <row r="182" spans="1:12" x14ac:dyDescent="0.25">
      <c r="A182" s="29">
        <v>2021</v>
      </c>
      <c r="B182" s="29">
        <v>5</v>
      </c>
      <c r="C182" s="1" t="s">
        <v>39</v>
      </c>
      <c r="D182" s="1" t="s">
        <v>39</v>
      </c>
      <c r="E182" s="29">
        <v>57</v>
      </c>
      <c r="F182" s="1" t="s">
        <v>42</v>
      </c>
      <c r="G182" s="1" t="s">
        <v>43</v>
      </c>
      <c r="H182" s="1" t="s">
        <v>44</v>
      </c>
      <c r="I182" s="1" t="s">
        <v>11</v>
      </c>
      <c r="J182" s="1" t="s">
        <v>12</v>
      </c>
      <c r="K182" t="b">
        <v>0</v>
      </c>
      <c r="L182" s="27">
        <v>6747.78</v>
      </c>
    </row>
    <row r="183" spans="1:12" x14ac:dyDescent="0.25">
      <c r="A183" s="29">
        <v>2021</v>
      </c>
      <c r="B183" s="29">
        <v>5</v>
      </c>
      <c r="C183" s="1" t="s">
        <v>39</v>
      </c>
      <c r="D183" s="1" t="s">
        <v>39</v>
      </c>
      <c r="E183" s="29">
        <v>57</v>
      </c>
      <c r="F183" s="1" t="s">
        <v>42</v>
      </c>
      <c r="G183" s="1" t="s">
        <v>43</v>
      </c>
      <c r="H183" s="1" t="s">
        <v>44</v>
      </c>
      <c r="I183" s="1" t="s">
        <v>13</v>
      </c>
      <c r="J183" s="1" t="s">
        <v>12</v>
      </c>
      <c r="K183" t="b">
        <v>0</v>
      </c>
      <c r="L183" s="27">
        <v>14459.53</v>
      </c>
    </row>
    <row r="184" spans="1:12" x14ac:dyDescent="0.25">
      <c r="A184" s="29">
        <v>2021</v>
      </c>
      <c r="B184" s="29">
        <v>5</v>
      </c>
      <c r="C184" s="1" t="s">
        <v>39</v>
      </c>
      <c r="D184" s="1" t="s">
        <v>39</v>
      </c>
      <c r="E184" s="29">
        <v>57</v>
      </c>
      <c r="F184" s="1" t="s">
        <v>42</v>
      </c>
      <c r="G184" s="1" t="s">
        <v>43</v>
      </c>
      <c r="H184" s="1" t="s">
        <v>44</v>
      </c>
      <c r="I184" s="1" t="s">
        <v>14</v>
      </c>
      <c r="J184" s="1" t="s">
        <v>10</v>
      </c>
      <c r="K184" t="b">
        <v>0</v>
      </c>
      <c r="L184" s="27">
        <v>3855.87</v>
      </c>
    </row>
    <row r="185" spans="1:12" x14ac:dyDescent="0.25">
      <c r="A185" s="29">
        <v>2021</v>
      </c>
      <c r="B185" s="29">
        <v>5</v>
      </c>
      <c r="C185" s="1" t="s">
        <v>39</v>
      </c>
      <c r="D185" s="1" t="s">
        <v>39</v>
      </c>
      <c r="E185" s="29">
        <v>57</v>
      </c>
      <c r="F185" s="1" t="s">
        <v>42</v>
      </c>
      <c r="G185" s="1" t="s">
        <v>43</v>
      </c>
      <c r="H185" s="1" t="s">
        <v>44</v>
      </c>
      <c r="I185" s="1" t="s">
        <v>15</v>
      </c>
      <c r="J185" s="1" t="s">
        <v>10</v>
      </c>
      <c r="K185" t="b">
        <v>0</v>
      </c>
      <c r="L185" s="27">
        <v>8675.7199999999993</v>
      </c>
    </row>
    <row r="186" spans="1:12" x14ac:dyDescent="0.25">
      <c r="A186" s="29">
        <v>2021</v>
      </c>
      <c r="B186" s="29">
        <v>5</v>
      </c>
      <c r="C186" s="1" t="s">
        <v>39</v>
      </c>
      <c r="D186" s="1" t="s">
        <v>39</v>
      </c>
      <c r="E186" s="29">
        <v>57</v>
      </c>
      <c r="F186" s="1" t="s">
        <v>42</v>
      </c>
      <c r="G186" s="1" t="s">
        <v>43</v>
      </c>
      <c r="H186" s="1" t="s">
        <v>44</v>
      </c>
      <c r="I186" s="1" t="s">
        <v>31</v>
      </c>
      <c r="J186" s="1" t="s">
        <v>12</v>
      </c>
      <c r="K186" t="b">
        <v>0</v>
      </c>
      <c r="L186" s="27">
        <v>4819.84</v>
      </c>
    </row>
    <row r="187" spans="1:12" x14ac:dyDescent="0.25">
      <c r="A187" s="29">
        <v>2021</v>
      </c>
      <c r="B187" s="29">
        <v>5</v>
      </c>
      <c r="C187" s="1" t="s">
        <v>39</v>
      </c>
      <c r="D187" s="1" t="s">
        <v>39</v>
      </c>
      <c r="E187" s="29">
        <v>57</v>
      </c>
      <c r="F187" s="1" t="s">
        <v>42</v>
      </c>
      <c r="G187" s="1" t="s">
        <v>43</v>
      </c>
      <c r="H187" s="1" t="s">
        <v>44</v>
      </c>
      <c r="I187" s="1" t="s">
        <v>16</v>
      </c>
      <c r="J187" s="1" t="s">
        <v>17</v>
      </c>
      <c r="K187" t="b">
        <v>0</v>
      </c>
      <c r="L187" s="27">
        <v>7711.75</v>
      </c>
    </row>
    <row r="188" spans="1:12" x14ac:dyDescent="0.25">
      <c r="A188" s="29">
        <v>2021</v>
      </c>
      <c r="B188" s="29">
        <v>5</v>
      </c>
      <c r="C188" s="1" t="s">
        <v>39</v>
      </c>
      <c r="D188" s="1" t="s">
        <v>39</v>
      </c>
      <c r="E188" s="29">
        <v>57</v>
      </c>
      <c r="F188" s="1" t="s">
        <v>42</v>
      </c>
      <c r="G188" s="1" t="s">
        <v>43</v>
      </c>
      <c r="H188" s="1" t="s">
        <v>44</v>
      </c>
      <c r="I188" s="1" t="s">
        <v>18</v>
      </c>
      <c r="J188" s="1" t="s">
        <v>17</v>
      </c>
      <c r="K188" t="b">
        <v>0</v>
      </c>
      <c r="L188" s="27">
        <v>6747.78</v>
      </c>
    </row>
    <row r="189" spans="1:12" x14ac:dyDescent="0.25">
      <c r="A189" s="29">
        <v>2021</v>
      </c>
      <c r="B189" s="29">
        <v>5</v>
      </c>
      <c r="C189" s="1" t="s">
        <v>39</v>
      </c>
      <c r="D189" s="1" t="s">
        <v>39</v>
      </c>
      <c r="E189" s="29">
        <v>57</v>
      </c>
      <c r="F189" s="1" t="s">
        <v>42</v>
      </c>
      <c r="G189" s="1" t="s">
        <v>43</v>
      </c>
      <c r="H189" s="1" t="s">
        <v>44</v>
      </c>
      <c r="I189" s="1" t="s">
        <v>19</v>
      </c>
      <c r="J189" s="1" t="s">
        <v>17</v>
      </c>
      <c r="K189" t="b">
        <v>0</v>
      </c>
      <c r="L189" s="27">
        <v>3855.87</v>
      </c>
    </row>
    <row r="190" spans="1:12" x14ac:dyDescent="0.25">
      <c r="A190" s="29">
        <v>2021</v>
      </c>
      <c r="B190" s="29">
        <v>5</v>
      </c>
      <c r="C190" s="1" t="s">
        <v>39</v>
      </c>
      <c r="D190" s="1" t="s">
        <v>39</v>
      </c>
      <c r="E190" s="29">
        <v>57</v>
      </c>
      <c r="F190" s="1" t="s">
        <v>42</v>
      </c>
      <c r="G190" s="1" t="s">
        <v>43</v>
      </c>
      <c r="H190" s="1" t="s">
        <v>44</v>
      </c>
      <c r="I190" s="1" t="s">
        <v>20</v>
      </c>
      <c r="J190" s="1" t="s">
        <v>17</v>
      </c>
      <c r="K190" t="b">
        <v>0</v>
      </c>
      <c r="L190" s="27">
        <v>5783.81</v>
      </c>
    </row>
    <row r="191" spans="1:12" x14ac:dyDescent="0.25">
      <c r="A191" s="29">
        <v>2021</v>
      </c>
      <c r="B191" s="29">
        <v>5</v>
      </c>
      <c r="C191" s="1" t="s">
        <v>39</v>
      </c>
      <c r="D191" s="1" t="s">
        <v>39</v>
      </c>
      <c r="E191" s="29">
        <v>57</v>
      </c>
      <c r="F191" s="1" t="s">
        <v>42</v>
      </c>
      <c r="G191" s="1" t="s">
        <v>43</v>
      </c>
      <c r="H191" s="1" t="s">
        <v>44</v>
      </c>
      <c r="I191" s="1" t="s">
        <v>21</v>
      </c>
      <c r="J191" s="1" t="s">
        <v>10</v>
      </c>
      <c r="K191" t="b">
        <v>0</v>
      </c>
      <c r="L191" s="27">
        <v>3855.87</v>
      </c>
    </row>
    <row r="192" spans="1:12" x14ac:dyDescent="0.25">
      <c r="A192" s="29">
        <v>2021</v>
      </c>
      <c r="B192" s="29">
        <v>5</v>
      </c>
      <c r="C192" s="1" t="s">
        <v>39</v>
      </c>
      <c r="D192" s="1" t="s">
        <v>39</v>
      </c>
      <c r="E192" s="29">
        <v>57</v>
      </c>
      <c r="F192" s="1" t="s">
        <v>42</v>
      </c>
      <c r="G192" s="1" t="s">
        <v>43</v>
      </c>
      <c r="H192" s="1" t="s">
        <v>44</v>
      </c>
      <c r="I192" s="1" t="s">
        <v>22</v>
      </c>
      <c r="J192" s="1" t="s">
        <v>10</v>
      </c>
      <c r="K192" t="b">
        <v>0</v>
      </c>
      <c r="L192" s="27">
        <v>8675.7199999999993</v>
      </c>
    </row>
    <row r="193" spans="1:12" x14ac:dyDescent="0.25">
      <c r="A193" s="29">
        <v>2021</v>
      </c>
      <c r="B193" s="29">
        <v>5</v>
      </c>
      <c r="C193" s="1" t="s">
        <v>39</v>
      </c>
      <c r="D193" s="1" t="s">
        <v>39</v>
      </c>
      <c r="E193" s="29">
        <v>57</v>
      </c>
      <c r="F193" s="1" t="s">
        <v>42</v>
      </c>
      <c r="G193" s="1" t="s">
        <v>43</v>
      </c>
      <c r="H193" s="1" t="s">
        <v>44</v>
      </c>
      <c r="I193" s="1" t="s">
        <v>23</v>
      </c>
      <c r="J193" s="1" t="s">
        <v>12</v>
      </c>
      <c r="K193" t="b">
        <v>0</v>
      </c>
      <c r="L193" s="27">
        <v>2891.91</v>
      </c>
    </row>
    <row r="194" spans="1:12" x14ac:dyDescent="0.25">
      <c r="A194" s="29">
        <v>2021</v>
      </c>
      <c r="B194" s="29">
        <v>5</v>
      </c>
      <c r="C194" s="1" t="s">
        <v>39</v>
      </c>
      <c r="D194" s="1" t="s">
        <v>39</v>
      </c>
      <c r="E194" s="29">
        <v>57</v>
      </c>
      <c r="F194" s="1" t="s">
        <v>42</v>
      </c>
      <c r="G194" s="1" t="s">
        <v>43</v>
      </c>
      <c r="H194" s="1" t="s">
        <v>44</v>
      </c>
      <c r="I194" s="1" t="s">
        <v>24</v>
      </c>
      <c r="J194" s="1" t="s">
        <v>12</v>
      </c>
      <c r="K194" t="b">
        <v>0</v>
      </c>
      <c r="L194" s="27">
        <v>2891.91</v>
      </c>
    </row>
    <row r="195" spans="1:12" x14ac:dyDescent="0.25">
      <c r="A195" s="29">
        <v>2021</v>
      </c>
      <c r="B195" s="29">
        <v>5</v>
      </c>
      <c r="C195" s="1" t="s">
        <v>39</v>
      </c>
      <c r="D195" s="1" t="s">
        <v>39</v>
      </c>
      <c r="E195" s="29">
        <v>57</v>
      </c>
      <c r="F195" s="1" t="s">
        <v>42</v>
      </c>
      <c r="G195" s="1" t="s">
        <v>43</v>
      </c>
      <c r="H195" s="1" t="s">
        <v>44</v>
      </c>
      <c r="I195" s="1" t="s">
        <v>25</v>
      </c>
      <c r="J195" s="1" t="s">
        <v>17</v>
      </c>
      <c r="K195" t="b">
        <v>0</v>
      </c>
      <c r="L195" s="27">
        <v>3855.87</v>
      </c>
    </row>
    <row r="196" spans="1:12" x14ac:dyDescent="0.25">
      <c r="A196" s="29">
        <v>2021</v>
      </c>
      <c r="B196" s="29">
        <v>5</v>
      </c>
      <c r="C196" s="1" t="s">
        <v>39</v>
      </c>
      <c r="D196" s="1" t="s">
        <v>39</v>
      </c>
      <c r="E196" s="29">
        <v>57</v>
      </c>
      <c r="F196" s="1" t="s">
        <v>42</v>
      </c>
      <c r="G196" s="1" t="s">
        <v>45</v>
      </c>
      <c r="H196" s="1" t="s">
        <v>46</v>
      </c>
      <c r="I196" s="1" t="s">
        <v>9</v>
      </c>
      <c r="J196" s="1" t="s">
        <v>10</v>
      </c>
      <c r="K196" t="b">
        <v>0</v>
      </c>
      <c r="L196" s="27">
        <v>3855.87</v>
      </c>
    </row>
    <row r="197" spans="1:12" x14ac:dyDescent="0.25">
      <c r="A197" s="29">
        <v>2021</v>
      </c>
      <c r="B197" s="29">
        <v>5</v>
      </c>
      <c r="C197" s="1" t="s">
        <v>39</v>
      </c>
      <c r="D197" s="1" t="s">
        <v>39</v>
      </c>
      <c r="E197" s="29">
        <v>57</v>
      </c>
      <c r="F197" s="1" t="s">
        <v>42</v>
      </c>
      <c r="G197" s="1" t="s">
        <v>45</v>
      </c>
      <c r="H197" s="1" t="s">
        <v>46</v>
      </c>
      <c r="I197" s="1" t="s">
        <v>11</v>
      </c>
      <c r="J197" s="1" t="s">
        <v>12</v>
      </c>
      <c r="K197" t="b">
        <v>0</v>
      </c>
      <c r="L197" s="27">
        <v>2249.2600000000002</v>
      </c>
    </row>
    <row r="198" spans="1:12" x14ac:dyDescent="0.25">
      <c r="A198" s="29">
        <v>2021</v>
      </c>
      <c r="B198" s="29">
        <v>5</v>
      </c>
      <c r="C198" s="1" t="s">
        <v>39</v>
      </c>
      <c r="D198" s="1" t="s">
        <v>39</v>
      </c>
      <c r="E198" s="29">
        <v>57</v>
      </c>
      <c r="F198" s="1" t="s">
        <v>42</v>
      </c>
      <c r="G198" s="1" t="s">
        <v>45</v>
      </c>
      <c r="H198" s="1" t="s">
        <v>46</v>
      </c>
      <c r="I198" s="1" t="s">
        <v>13</v>
      </c>
      <c r="J198" s="1" t="s">
        <v>12</v>
      </c>
      <c r="K198" t="b">
        <v>0</v>
      </c>
      <c r="L198" s="27">
        <v>4819.84</v>
      </c>
    </row>
    <row r="199" spans="1:12" x14ac:dyDescent="0.25">
      <c r="A199" s="29">
        <v>2021</v>
      </c>
      <c r="B199" s="29">
        <v>5</v>
      </c>
      <c r="C199" s="1" t="s">
        <v>39</v>
      </c>
      <c r="D199" s="1" t="s">
        <v>39</v>
      </c>
      <c r="E199" s="29">
        <v>57</v>
      </c>
      <c r="F199" s="1" t="s">
        <v>42</v>
      </c>
      <c r="G199" s="1" t="s">
        <v>45</v>
      </c>
      <c r="H199" s="1" t="s">
        <v>46</v>
      </c>
      <c r="I199" s="1" t="s">
        <v>14</v>
      </c>
      <c r="J199" s="1" t="s">
        <v>10</v>
      </c>
      <c r="K199" t="b">
        <v>0</v>
      </c>
      <c r="L199" s="27">
        <v>1285.29</v>
      </c>
    </row>
    <row r="200" spans="1:12" x14ac:dyDescent="0.25">
      <c r="A200" s="29">
        <v>2021</v>
      </c>
      <c r="B200" s="29">
        <v>5</v>
      </c>
      <c r="C200" s="1" t="s">
        <v>39</v>
      </c>
      <c r="D200" s="1" t="s">
        <v>39</v>
      </c>
      <c r="E200" s="29">
        <v>57</v>
      </c>
      <c r="F200" s="1" t="s">
        <v>42</v>
      </c>
      <c r="G200" s="1" t="s">
        <v>45</v>
      </c>
      <c r="H200" s="1" t="s">
        <v>46</v>
      </c>
      <c r="I200" s="1" t="s">
        <v>15</v>
      </c>
      <c r="J200" s="1" t="s">
        <v>10</v>
      </c>
      <c r="K200" t="b">
        <v>0</v>
      </c>
      <c r="L200" s="27">
        <v>2891.91</v>
      </c>
    </row>
    <row r="201" spans="1:12" x14ac:dyDescent="0.25">
      <c r="A201" s="29">
        <v>2021</v>
      </c>
      <c r="B201" s="29">
        <v>5</v>
      </c>
      <c r="C201" s="1" t="s">
        <v>39</v>
      </c>
      <c r="D201" s="1" t="s">
        <v>39</v>
      </c>
      <c r="E201" s="29">
        <v>57</v>
      </c>
      <c r="F201" s="1" t="s">
        <v>42</v>
      </c>
      <c r="G201" s="1" t="s">
        <v>45</v>
      </c>
      <c r="H201" s="1" t="s">
        <v>46</v>
      </c>
      <c r="I201" s="1" t="s">
        <v>31</v>
      </c>
      <c r="J201" s="1" t="s">
        <v>12</v>
      </c>
      <c r="K201" t="b">
        <v>0</v>
      </c>
      <c r="L201" s="27">
        <v>1606.61</v>
      </c>
    </row>
    <row r="202" spans="1:12" x14ac:dyDescent="0.25">
      <c r="A202" s="29">
        <v>2021</v>
      </c>
      <c r="B202" s="29">
        <v>5</v>
      </c>
      <c r="C202" s="1" t="s">
        <v>39</v>
      </c>
      <c r="D202" s="1" t="s">
        <v>39</v>
      </c>
      <c r="E202" s="29">
        <v>57</v>
      </c>
      <c r="F202" s="1" t="s">
        <v>42</v>
      </c>
      <c r="G202" s="1" t="s">
        <v>45</v>
      </c>
      <c r="H202" s="1" t="s">
        <v>46</v>
      </c>
      <c r="I202" s="1" t="s">
        <v>16</v>
      </c>
      <c r="J202" s="1" t="s">
        <v>17</v>
      </c>
      <c r="K202" t="b">
        <v>0</v>
      </c>
      <c r="L202" s="27">
        <v>2570.58</v>
      </c>
    </row>
    <row r="203" spans="1:12" x14ac:dyDescent="0.25">
      <c r="A203" s="29">
        <v>2021</v>
      </c>
      <c r="B203" s="29">
        <v>5</v>
      </c>
      <c r="C203" s="1" t="s">
        <v>39</v>
      </c>
      <c r="D203" s="1" t="s">
        <v>39</v>
      </c>
      <c r="E203" s="29">
        <v>57</v>
      </c>
      <c r="F203" s="1" t="s">
        <v>42</v>
      </c>
      <c r="G203" s="1" t="s">
        <v>45</v>
      </c>
      <c r="H203" s="1" t="s">
        <v>46</v>
      </c>
      <c r="I203" s="1" t="s">
        <v>18</v>
      </c>
      <c r="J203" s="1" t="s">
        <v>17</v>
      </c>
      <c r="K203" t="b">
        <v>0</v>
      </c>
      <c r="L203" s="27">
        <v>2249.2600000000002</v>
      </c>
    </row>
    <row r="204" spans="1:12" x14ac:dyDescent="0.25">
      <c r="A204" s="29">
        <v>2021</v>
      </c>
      <c r="B204" s="29">
        <v>5</v>
      </c>
      <c r="C204" s="1" t="s">
        <v>39</v>
      </c>
      <c r="D204" s="1" t="s">
        <v>39</v>
      </c>
      <c r="E204" s="29">
        <v>57</v>
      </c>
      <c r="F204" s="1" t="s">
        <v>42</v>
      </c>
      <c r="G204" s="1" t="s">
        <v>45</v>
      </c>
      <c r="H204" s="1" t="s">
        <v>46</v>
      </c>
      <c r="I204" s="1" t="s">
        <v>19</v>
      </c>
      <c r="J204" s="1" t="s">
        <v>17</v>
      </c>
      <c r="K204" t="b">
        <v>0</v>
      </c>
      <c r="L204" s="27">
        <v>1285.29</v>
      </c>
    </row>
    <row r="205" spans="1:12" x14ac:dyDescent="0.25">
      <c r="A205" s="29">
        <v>2021</v>
      </c>
      <c r="B205" s="29">
        <v>5</v>
      </c>
      <c r="C205" s="1" t="s">
        <v>39</v>
      </c>
      <c r="D205" s="1" t="s">
        <v>39</v>
      </c>
      <c r="E205" s="29">
        <v>57</v>
      </c>
      <c r="F205" s="1" t="s">
        <v>42</v>
      </c>
      <c r="G205" s="1" t="s">
        <v>45</v>
      </c>
      <c r="H205" s="1" t="s">
        <v>46</v>
      </c>
      <c r="I205" s="1" t="s">
        <v>20</v>
      </c>
      <c r="J205" s="1" t="s">
        <v>17</v>
      </c>
      <c r="K205" t="b">
        <v>0</v>
      </c>
      <c r="L205" s="27">
        <v>1927.94</v>
      </c>
    </row>
    <row r="206" spans="1:12" x14ac:dyDescent="0.25">
      <c r="A206" s="29">
        <v>2021</v>
      </c>
      <c r="B206" s="29">
        <v>5</v>
      </c>
      <c r="C206" s="1" t="s">
        <v>39</v>
      </c>
      <c r="D206" s="1" t="s">
        <v>39</v>
      </c>
      <c r="E206" s="29">
        <v>57</v>
      </c>
      <c r="F206" s="1" t="s">
        <v>42</v>
      </c>
      <c r="G206" s="1" t="s">
        <v>45</v>
      </c>
      <c r="H206" s="1" t="s">
        <v>46</v>
      </c>
      <c r="I206" s="1" t="s">
        <v>21</v>
      </c>
      <c r="J206" s="1" t="s">
        <v>10</v>
      </c>
      <c r="K206" t="b">
        <v>0</v>
      </c>
      <c r="L206" s="27">
        <v>1285.29</v>
      </c>
    </row>
    <row r="207" spans="1:12" x14ac:dyDescent="0.25">
      <c r="A207" s="29">
        <v>2021</v>
      </c>
      <c r="B207" s="29">
        <v>5</v>
      </c>
      <c r="C207" s="1" t="s">
        <v>39</v>
      </c>
      <c r="D207" s="1" t="s">
        <v>39</v>
      </c>
      <c r="E207" s="29">
        <v>57</v>
      </c>
      <c r="F207" s="1" t="s">
        <v>42</v>
      </c>
      <c r="G207" s="1" t="s">
        <v>45</v>
      </c>
      <c r="H207" s="1" t="s">
        <v>46</v>
      </c>
      <c r="I207" s="1" t="s">
        <v>22</v>
      </c>
      <c r="J207" s="1" t="s">
        <v>10</v>
      </c>
      <c r="K207" t="b">
        <v>0</v>
      </c>
      <c r="L207" s="27">
        <v>2891.91</v>
      </c>
    </row>
    <row r="208" spans="1:12" x14ac:dyDescent="0.25">
      <c r="A208" s="29">
        <v>2021</v>
      </c>
      <c r="B208" s="29">
        <v>5</v>
      </c>
      <c r="C208" s="1" t="s">
        <v>39</v>
      </c>
      <c r="D208" s="1" t="s">
        <v>39</v>
      </c>
      <c r="E208" s="29">
        <v>57</v>
      </c>
      <c r="F208" s="1" t="s">
        <v>42</v>
      </c>
      <c r="G208" s="1" t="s">
        <v>45</v>
      </c>
      <c r="H208" s="1" t="s">
        <v>46</v>
      </c>
      <c r="I208" s="1" t="s">
        <v>23</v>
      </c>
      <c r="J208" s="1" t="s">
        <v>12</v>
      </c>
      <c r="K208" t="b">
        <v>0</v>
      </c>
      <c r="L208" s="27">
        <v>963.97</v>
      </c>
    </row>
    <row r="209" spans="1:12" x14ac:dyDescent="0.25">
      <c r="A209" s="29">
        <v>2021</v>
      </c>
      <c r="B209" s="29">
        <v>5</v>
      </c>
      <c r="C209" s="1" t="s">
        <v>39</v>
      </c>
      <c r="D209" s="1" t="s">
        <v>39</v>
      </c>
      <c r="E209" s="29">
        <v>57</v>
      </c>
      <c r="F209" s="1" t="s">
        <v>42</v>
      </c>
      <c r="G209" s="1" t="s">
        <v>45</v>
      </c>
      <c r="H209" s="1" t="s">
        <v>46</v>
      </c>
      <c r="I209" s="1" t="s">
        <v>24</v>
      </c>
      <c r="J209" s="1" t="s">
        <v>12</v>
      </c>
      <c r="K209" t="b">
        <v>0</v>
      </c>
      <c r="L209" s="27">
        <v>963.97</v>
      </c>
    </row>
    <row r="210" spans="1:12" x14ac:dyDescent="0.25">
      <c r="A210" s="29">
        <v>2021</v>
      </c>
      <c r="B210" s="29">
        <v>5</v>
      </c>
      <c r="C210" s="1" t="s">
        <v>39</v>
      </c>
      <c r="D210" s="1" t="s">
        <v>39</v>
      </c>
      <c r="E210" s="29">
        <v>57</v>
      </c>
      <c r="F210" s="1" t="s">
        <v>42</v>
      </c>
      <c r="G210" s="1" t="s">
        <v>45</v>
      </c>
      <c r="H210" s="1" t="s">
        <v>46</v>
      </c>
      <c r="I210" s="1" t="s">
        <v>25</v>
      </c>
      <c r="J210" s="1" t="s">
        <v>17</v>
      </c>
      <c r="K210" t="b">
        <v>0</v>
      </c>
      <c r="L210" s="27">
        <v>1285.29</v>
      </c>
    </row>
    <row r="211" spans="1:12" x14ac:dyDescent="0.25">
      <c r="A211" s="29">
        <v>2021</v>
      </c>
      <c r="B211" s="29">
        <v>5</v>
      </c>
      <c r="C211" s="1" t="s">
        <v>39</v>
      </c>
      <c r="D211" s="1" t="s">
        <v>39</v>
      </c>
      <c r="E211" s="29">
        <v>64</v>
      </c>
      <c r="F211" s="1" t="s">
        <v>26</v>
      </c>
      <c r="G211" s="1" t="s">
        <v>47</v>
      </c>
      <c r="H211" s="1" t="s">
        <v>48</v>
      </c>
      <c r="I211" s="1" t="s">
        <v>9</v>
      </c>
      <c r="J211" s="1" t="s">
        <v>10</v>
      </c>
      <c r="K211" t="b">
        <v>0</v>
      </c>
      <c r="L211" s="27">
        <v>48779.15</v>
      </c>
    </row>
    <row r="212" spans="1:12" x14ac:dyDescent="0.25">
      <c r="A212" s="29">
        <v>2021</v>
      </c>
      <c r="B212" s="29">
        <v>5</v>
      </c>
      <c r="C212" s="1" t="s">
        <v>39</v>
      </c>
      <c r="D212" s="1" t="s">
        <v>39</v>
      </c>
      <c r="E212" s="29">
        <v>64</v>
      </c>
      <c r="F212" s="1" t="s">
        <v>26</v>
      </c>
      <c r="G212" s="1" t="s">
        <v>47</v>
      </c>
      <c r="H212" s="1" t="s">
        <v>48</v>
      </c>
      <c r="I212" s="1" t="s">
        <v>11</v>
      </c>
      <c r="J212" s="1" t="s">
        <v>12</v>
      </c>
      <c r="K212" t="b">
        <v>0</v>
      </c>
      <c r="L212" s="27">
        <v>185360.77</v>
      </c>
    </row>
    <row r="213" spans="1:12" x14ac:dyDescent="0.25">
      <c r="A213" s="29">
        <v>2021</v>
      </c>
      <c r="B213" s="29">
        <v>5</v>
      </c>
      <c r="C213" s="1" t="s">
        <v>39</v>
      </c>
      <c r="D213" s="1" t="s">
        <v>39</v>
      </c>
      <c r="E213" s="29">
        <v>64</v>
      </c>
      <c r="F213" s="1" t="s">
        <v>26</v>
      </c>
      <c r="G213" s="1" t="s">
        <v>47</v>
      </c>
      <c r="H213" s="1" t="s">
        <v>48</v>
      </c>
      <c r="I213" s="1" t="s">
        <v>13</v>
      </c>
      <c r="J213" s="1" t="s">
        <v>12</v>
      </c>
      <c r="K213" t="b">
        <v>0</v>
      </c>
      <c r="L213" s="27">
        <v>68290.81</v>
      </c>
    </row>
    <row r="214" spans="1:12" x14ac:dyDescent="0.25">
      <c r="A214" s="29">
        <v>2021</v>
      </c>
      <c r="B214" s="29">
        <v>5</v>
      </c>
      <c r="C214" s="1" t="s">
        <v>39</v>
      </c>
      <c r="D214" s="1" t="s">
        <v>39</v>
      </c>
      <c r="E214" s="29">
        <v>64</v>
      </c>
      <c r="F214" s="1" t="s">
        <v>26</v>
      </c>
      <c r="G214" s="1" t="s">
        <v>47</v>
      </c>
      <c r="H214" s="1" t="s">
        <v>48</v>
      </c>
      <c r="I214" s="1" t="s">
        <v>14</v>
      </c>
      <c r="J214" s="1" t="s">
        <v>10</v>
      </c>
      <c r="K214" t="b">
        <v>0</v>
      </c>
      <c r="L214" s="27">
        <v>19511.66</v>
      </c>
    </row>
    <row r="215" spans="1:12" x14ac:dyDescent="0.25">
      <c r="A215" s="29">
        <v>2021</v>
      </c>
      <c r="B215" s="29">
        <v>5</v>
      </c>
      <c r="C215" s="1" t="s">
        <v>39</v>
      </c>
      <c r="D215" s="1" t="s">
        <v>39</v>
      </c>
      <c r="E215" s="29">
        <v>64</v>
      </c>
      <c r="F215" s="1" t="s">
        <v>26</v>
      </c>
      <c r="G215" s="1" t="s">
        <v>47</v>
      </c>
      <c r="H215" s="1" t="s">
        <v>48</v>
      </c>
      <c r="I215" s="1" t="s">
        <v>15</v>
      </c>
      <c r="J215" s="1" t="s">
        <v>10</v>
      </c>
      <c r="K215" t="b">
        <v>0</v>
      </c>
      <c r="L215" s="27">
        <v>19511.66</v>
      </c>
    </row>
    <row r="216" spans="1:12" x14ac:dyDescent="0.25">
      <c r="A216" s="29">
        <v>2021</v>
      </c>
      <c r="B216" s="29">
        <v>5</v>
      </c>
      <c r="C216" s="1" t="s">
        <v>39</v>
      </c>
      <c r="D216" s="1" t="s">
        <v>39</v>
      </c>
      <c r="E216" s="29">
        <v>64</v>
      </c>
      <c r="F216" s="1" t="s">
        <v>26</v>
      </c>
      <c r="G216" s="1" t="s">
        <v>47</v>
      </c>
      <c r="H216" s="1" t="s">
        <v>48</v>
      </c>
      <c r="I216" s="1" t="s">
        <v>16</v>
      </c>
      <c r="J216" s="1" t="s">
        <v>17</v>
      </c>
      <c r="K216" t="b">
        <v>0</v>
      </c>
      <c r="L216" s="27">
        <v>156093.28</v>
      </c>
    </row>
    <row r="217" spans="1:12" x14ac:dyDescent="0.25">
      <c r="A217" s="29">
        <v>2021</v>
      </c>
      <c r="B217" s="29">
        <v>5</v>
      </c>
      <c r="C217" s="1" t="s">
        <v>39</v>
      </c>
      <c r="D217" s="1" t="s">
        <v>39</v>
      </c>
      <c r="E217" s="29">
        <v>64</v>
      </c>
      <c r="F217" s="1" t="s">
        <v>26</v>
      </c>
      <c r="G217" s="1" t="s">
        <v>47</v>
      </c>
      <c r="H217" s="1" t="s">
        <v>48</v>
      </c>
      <c r="I217" s="1" t="s">
        <v>18</v>
      </c>
      <c r="J217" s="1" t="s">
        <v>17</v>
      </c>
      <c r="K217" t="b">
        <v>0</v>
      </c>
      <c r="L217" s="27">
        <v>48779.15</v>
      </c>
    </row>
    <row r="218" spans="1:12" x14ac:dyDescent="0.25">
      <c r="A218" s="29">
        <v>2021</v>
      </c>
      <c r="B218" s="29">
        <v>5</v>
      </c>
      <c r="C218" s="1" t="s">
        <v>39</v>
      </c>
      <c r="D218" s="1" t="s">
        <v>39</v>
      </c>
      <c r="E218" s="29">
        <v>64</v>
      </c>
      <c r="F218" s="1" t="s">
        <v>26</v>
      </c>
      <c r="G218" s="1" t="s">
        <v>47</v>
      </c>
      <c r="H218" s="1" t="s">
        <v>48</v>
      </c>
      <c r="I218" s="1" t="s">
        <v>19</v>
      </c>
      <c r="J218" s="1" t="s">
        <v>17</v>
      </c>
      <c r="K218" t="b">
        <v>0</v>
      </c>
      <c r="L218" s="27">
        <v>58534.98</v>
      </c>
    </row>
    <row r="219" spans="1:12" x14ac:dyDescent="0.25">
      <c r="A219" s="29">
        <v>2021</v>
      </c>
      <c r="B219" s="29">
        <v>5</v>
      </c>
      <c r="C219" s="1" t="s">
        <v>39</v>
      </c>
      <c r="D219" s="1" t="s">
        <v>39</v>
      </c>
      <c r="E219" s="29">
        <v>64</v>
      </c>
      <c r="F219" s="1" t="s">
        <v>26</v>
      </c>
      <c r="G219" s="1" t="s">
        <v>47</v>
      </c>
      <c r="H219" s="1" t="s">
        <v>48</v>
      </c>
      <c r="I219" s="1" t="s">
        <v>20</v>
      </c>
      <c r="J219" s="1" t="s">
        <v>17</v>
      </c>
      <c r="K219" t="b">
        <v>0</v>
      </c>
      <c r="L219" s="27">
        <v>136581.62</v>
      </c>
    </row>
    <row r="220" spans="1:12" x14ac:dyDescent="0.25">
      <c r="A220" s="29">
        <v>2021</v>
      </c>
      <c r="B220" s="29">
        <v>5</v>
      </c>
      <c r="C220" s="1" t="s">
        <v>39</v>
      </c>
      <c r="D220" s="1" t="s">
        <v>39</v>
      </c>
      <c r="E220" s="29">
        <v>64</v>
      </c>
      <c r="F220" s="1" t="s">
        <v>26</v>
      </c>
      <c r="G220" s="1" t="s">
        <v>47</v>
      </c>
      <c r="H220" s="1" t="s">
        <v>48</v>
      </c>
      <c r="I220" s="1" t="s">
        <v>21</v>
      </c>
      <c r="J220" s="1" t="s">
        <v>10</v>
      </c>
      <c r="K220" t="b">
        <v>0</v>
      </c>
      <c r="L220" s="27">
        <v>39023.32</v>
      </c>
    </row>
    <row r="221" spans="1:12" x14ac:dyDescent="0.25">
      <c r="A221" s="29">
        <v>2021</v>
      </c>
      <c r="B221" s="29">
        <v>5</v>
      </c>
      <c r="C221" s="1" t="s">
        <v>39</v>
      </c>
      <c r="D221" s="1" t="s">
        <v>39</v>
      </c>
      <c r="E221" s="29">
        <v>64</v>
      </c>
      <c r="F221" s="1" t="s">
        <v>26</v>
      </c>
      <c r="G221" s="1" t="s">
        <v>47</v>
      </c>
      <c r="H221" s="1" t="s">
        <v>48</v>
      </c>
      <c r="I221" s="1" t="s">
        <v>22</v>
      </c>
      <c r="J221" s="1" t="s">
        <v>10</v>
      </c>
      <c r="K221" t="b">
        <v>0</v>
      </c>
      <c r="L221" s="27">
        <v>58534.98</v>
      </c>
    </row>
    <row r="222" spans="1:12" x14ac:dyDescent="0.25">
      <c r="A222" s="29">
        <v>2021</v>
      </c>
      <c r="B222" s="29">
        <v>5</v>
      </c>
      <c r="C222" s="1" t="s">
        <v>39</v>
      </c>
      <c r="D222" s="1" t="s">
        <v>39</v>
      </c>
      <c r="E222" s="29">
        <v>64</v>
      </c>
      <c r="F222" s="1" t="s">
        <v>26</v>
      </c>
      <c r="G222" s="1" t="s">
        <v>47</v>
      </c>
      <c r="H222" s="1" t="s">
        <v>48</v>
      </c>
      <c r="I222" s="1" t="s">
        <v>23</v>
      </c>
      <c r="J222" s="1" t="s">
        <v>12</v>
      </c>
      <c r="K222" t="b">
        <v>0</v>
      </c>
      <c r="L222" s="27">
        <v>87802.47</v>
      </c>
    </row>
    <row r="223" spans="1:12" x14ac:dyDescent="0.25">
      <c r="A223" s="29">
        <v>2021</v>
      </c>
      <c r="B223" s="29">
        <v>5</v>
      </c>
      <c r="C223" s="1" t="s">
        <v>39</v>
      </c>
      <c r="D223" s="1" t="s">
        <v>39</v>
      </c>
      <c r="E223" s="29">
        <v>64</v>
      </c>
      <c r="F223" s="1" t="s">
        <v>26</v>
      </c>
      <c r="G223" s="1" t="s">
        <v>47</v>
      </c>
      <c r="H223" s="1" t="s">
        <v>48</v>
      </c>
      <c r="I223" s="1" t="s">
        <v>24</v>
      </c>
      <c r="J223" s="1" t="s">
        <v>12</v>
      </c>
      <c r="K223" t="b">
        <v>0</v>
      </c>
      <c r="L223" s="27">
        <v>39023.32</v>
      </c>
    </row>
    <row r="224" spans="1:12" x14ac:dyDescent="0.25">
      <c r="A224" s="29">
        <v>2021</v>
      </c>
      <c r="B224" s="29">
        <v>5</v>
      </c>
      <c r="C224" s="1" t="s">
        <v>39</v>
      </c>
      <c r="D224" s="1" t="s">
        <v>39</v>
      </c>
      <c r="E224" s="29">
        <v>64</v>
      </c>
      <c r="F224" s="1" t="s">
        <v>26</v>
      </c>
      <c r="G224" s="1" t="s">
        <v>47</v>
      </c>
      <c r="H224" s="1" t="s">
        <v>48</v>
      </c>
      <c r="I224" s="1" t="s">
        <v>25</v>
      </c>
      <c r="J224" s="1" t="s">
        <v>17</v>
      </c>
      <c r="K224" t="b">
        <v>0</v>
      </c>
      <c r="L224" s="27">
        <v>9755.83</v>
      </c>
    </row>
    <row r="225" spans="1:12" x14ac:dyDescent="0.25">
      <c r="A225" s="29">
        <v>2021</v>
      </c>
      <c r="B225" s="29">
        <v>5</v>
      </c>
      <c r="C225" s="1" t="s">
        <v>39</v>
      </c>
      <c r="D225" s="1" t="s">
        <v>39</v>
      </c>
      <c r="E225" s="29">
        <v>74</v>
      </c>
      <c r="F225" s="1" t="s">
        <v>352</v>
      </c>
      <c r="G225" s="1" t="s">
        <v>398</v>
      </c>
      <c r="H225" s="1" t="s">
        <v>399</v>
      </c>
      <c r="I225" s="1" t="s">
        <v>9</v>
      </c>
      <c r="J225" s="1" t="s">
        <v>10</v>
      </c>
      <c r="K225" t="b">
        <v>0</v>
      </c>
      <c r="L225" s="27">
        <v>705.42</v>
      </c>
    </row>
    <row r="226" spans="1:12" x14ac:dyDescent="0.25">
      <c r="A226" s="29">
        <v>2021</v>
      </c>
      <c r="B226" s="29">
        <v>5</v>
      </c>
      <c r="C226" s="1" t="s">
        <v>39</v>
      </c>
      <c r="D226" s="1" t="s">
        <v>39</v>
      </c>
      <c r="E226" s="29">
        <v>74</v>
      </c>
      <c r="F226" s="1" t="s">
        <v>352</v>
      </c>
      <c r="G226" s="1" t="s">
        <v>398</v>
      </c>
      <c r="H226" s="1" t="s">
        <v>399</v>
      </c>
      <c r="I226" s="1" t="s">
        <v>11</v>
      </c>
      <c r="J226" s="1" t="s">
        <v>12</v>
      </c>
      <c r="K226" t="b">
        <v>0</v>
      </c>
      <c r="L226" s="27">
        <v>917.05</v>
      </c>
    </row>
    <row r="227" spans="1:12" x14ac:dyDescent="0.25">
      <c r="A227" s="29">
        <v>2021</v>
      </c>
      <c r="B227" s="29">
        <v>5</v>
      </c>
      <c r="C227" s="1" t="s">
        <v>39</v>
      </c>
      <c r="D227" s="1" t="s">
        <v>39</v>
      </c>
      <c r="E227" s="29">
        <v>74</v>
      </c>
      <c r="F227" s="1" t="s">
        <v>352</v>
      </c>
      <c r="G227" s="1" t="s">
        <v>398</v>
      </c>
      <c r="H227" s="1" t="s">
        <v>399</v>
      </c>
      <c r="I227" s="1" t="s">
        <v>13</v>
      </c>
      <c r="J227" s="1" t="s">
        <v>12</v>
      </c>
      <c r="K227" t="b">
        <v>0</v>
      </c>
      <c r="L227" s="27">
        <v>1340.3</v>
      </c>
    </row>
    <row r="228" spans="1:12" x14ac:dyDescent="0.25">
      <c r="A228" s="29">
        <v>2021</v>
      </c>
      <c r="B228" s="29">
        <v>5</v>
      </c>
      <c r="C228" s="1" t="s">
        <v>39</v>
      </c>
      <c r="D228" s="1" t="s">
        <v>39</v>
      </c>
      <c r="E228" s="29">
        <v>74</v>
      </c>
      <c r="F228" s="1" t="s">
        <v>352</v>
      </c>
      <c r="G228" s="1" t="s">
        <v>398</v>
      </c>
      <c r="H228" s="1" t="s">
        <v>399</v>
      </c>
      <c r="I228" s="1" t="s">
        <v>29</v>
      </c>
      <c r="J228" s="1" t="s">
        <v>12</v>
      </c>
      <c r="K228" t="b">
        <v>0</v>
      </c>
      <c r="L228" s="27">
        <v>141.08000000000001</v>
      </c>
    </row>
    <row r="229" spans="1:12" x14ac:dyDescent="0.25">
      <c r="A229" s="29">
        <v>2021</v>
      </c>
      <c r="B229" s="29">
        <v>5</v>
      </c>
      <c r="C229" s="1" t="s">
        <v>39</v>
      </c>
      <c r="D229" s="1" t="s">
        <v>39</v>
      </c>
      <c r="E229" s="29">
        <v>74</v>
      </c>
      <c r="F229" s="1" t="s">
        <v>352</v>
      </c>
      <c r="G229" s="1" t="s">
        <v>398</v>
      </c>
      <c r="H229" s="1" t="s">
        <v>399</v>
      </c>
      <c r="I229" s="1" t="s">
        <v>30</v>
      </c>
      <c r="J229" s="1" t="s">
        <v>10</v>
      </c>
      <c r="K229" t="b">
        <v>0</v>
      </c>
      <c r="L229" s="27">
        <v>141.08000000000001</v>
      </c>
    </row>
    <row r="230" spans="1:12" x14ac:dyDescent="0.25">
      <c r="A230" s="29">
        <v>2021</v>
      </c>
      <c r="B230" s="29">
        <v>5</v>
      </c>
      <c r="C230" s="1" t="s">
        <v>39</v>
      </c>
      <c r="D230" s="1" t="s">
        <v>39</v>
      </c>
      <c r="E230" s="29">
        <v>74</v>
      </c>
      <c r="F230" s="1" t="s">
        <v>352</v>
      </c>
      <c r="G230" s="1" t="s">
        <v>398</v>
      </c>
      <c r="H230" s="1" t="s">
        <v>399</v>
      </c>
      <c r="I230" s="1" t="s">
        <v>14</v>
      </c>
      <c r="J230" s="1" t="s">
        <v>10</v>
      </c>
      <c r="K230" t="b">
        <v>0</v>
      </c>
      <c r="L230" s="27">
        <v>352.71</v>
      </c>
    </row>
    <row r="231" spans="1:12" x14ac:dyDescent="0.25">
      <c r="A231" s="29">
        <v>2021</v>
      </c>
      <c r="B231" s="29">
        <v>5</v>
      </c>
      <c r="C231" s="1" t="s">
        <v>39</v>
      </c>
      <c r="D231" s="1" t="s">
        <v>39</v>
      </c>
      <c r="E231" s="29">
        <v>74</v>
      </c>
      <c r="F231" s="1" t="s">
        <v>352</v>
      </c>
      <c r="G231" s="1" t="s">
        <v>398</v>
      </c>
      <c r="H231" s="1" t="s">
        <v>399</v>
      </c>
      <c r="I231" s="1" t="s">
        <v>15</v>
      </c>
      <c r="J231" s="1" t="s">
        <v>10</v>
      </c>
      <c r="K231" t="b">
        <v>0</v>
      </c>
      <c r="L231" s="27">
        <v>282.17</v>
      </c>
    </row>
    <row r="232" spans="1:12" x14ac:dyDescent="0.25">
      <c r="A232" s="29">
        <v>2021</v>
      </c>
      <c r="B232" s="29">
        <v>5</v>
      </c>
      <c r="C232" s="1" t="s">
        <v>39</v>
      </c>
      <c r="D232" s="1" t="s">
        <v>39</v>
      </c>
      <c r="E232" s="29">
        <v>74</v>
      </c>
      <c r="F232" s="1" t="s">
        <v>352</v>
      </c>
      <c r="G232" s="1" t="s">
        <v>398</v>
      </c>
      <c r="H232" s="1" t="s">
        <v>399</v>
      </c>
      <c r="I232" s="1" t="s">
        <v>31</v>
      </c>
      <c r="J232" s="1" t="s">
        <v>12</v>
      </c>
      <c r="K232" t="b">
        <v>0</v>
      </c>
      <c r="L232" s="27">
        <v>634.88</v>
      </c>
    </row>
    <row r="233" spans="1:12" x14ac:dyDescent="0.25">
      <c r="A233" s="29">
        <v>2021</v>
      </c>
      <c r="B233" s="29">
        <v>5</v>
      </c>
      <c r="C233" s="1" t="s">
        <v>39</v>
      </c>
      <c r="D233" s="1" t="s">
        <v>39</v>
      </c>
      <c r="E233" s="29">
        <v>74</v>
      </c>
      <c r="F233" s="1" t="s">
        <v>352</v>
      </c>
      <c r="G233" s="1" t="s">
        <v>398</v>
      </c>
      <c r="H233" s="1" t="s">
        <v>399</v>
      </c>
      <c r="I233" s="1" t="s">
        <v>16</v>
      </c>
      <c r="J233" s="1" t="s">
        <v>17</v>
      </c>
      <c r="K233" t="b">
        <v>0</v>
      </c>
      <c r="L233" s="27">
        <v>705.42</v>
      </c>
    </row>
    <row r="234" spans="1:12" x14ac:dyDescent="0.25">
      <c r="A234" s="29">
        <v>2021</v>
      </c>
      <c r="B234" s="29">
        <v>5</v>
      </c>
      <c r="C234" s="1" t="s">
        <v>39</v>
      </c>
      <c r="D234" s="1" t="s">
        <v>39</v>
      </c>
      <c r="E234" s="29">
        <v>74</v>
      </c>
      <c r="F234" s="1" t="s">
        <v>352</v>
      </c>
      <c r="G234" s="1" t="s">
        <v>398</v>
      </c>
      <c r="H234" s="1" t="s">
        <v>399</v>
      </c>
      <c r="I234" s="1" t="s">
        <v>18</v>
      </c>
      <c r="J234" s="1" t="s">
        <v>17</v>
      </c>
      <c r="K234" t="b">
        <v>0</v>
      </c>
      <c r="L234" s="27">
        <v>282.17</v>
      </c>
    </row>
    <row r="235" spans="1:12" x14ac:dyDescent="0.25">
      <c r="A235" s="29">
        <v>2021</v>
      </c>
      <c r="B235" s="29">
        <v>5</v>
      </c>
      <c r="C235" s="1" t="s">
        <v>39</v>
      </c>
      <c r="D235" s="1" t="s">
        <v>39</v>
      </c>
      <c r="E235" s="29">
        <v>74</v>
      </c>
      <c r="F235" s="1" t="s">
        <v>352</v>
      </c>
      <c r="G235" s="1" t="s">
        <v>398</v>
      </c>
      <c r="H235" s="1" t="s">
        <v>399</v>
      </c>
      <c r="I235" s="1" t="s">
        <v>19</v>
      </c>
      <c r="J235" s="1" t="s">
        <v>17</v>
      </c>
      <c r="K235" t="b">
        <v>0</v>
      </c>
      <c r="L235" s="27">
        <v>141.08000000000001</v>
      </c>
    </row>
    <row r="236" spans="1:12" x14ac:dyDescent="0.25">
      <c r="A236" s="29">
        <v>2021</v>
      </c>
      <c r="B236" s="29">
        <v>5</v>
      </c>
      <c r="C236" s="1" t="s">
        <v>39</v>
      </c>
      <c r="D236" s="1" t="s">
        <v>39</v>
      </c>
      <c r="E236" s="29">
        <v>74</v>
      </c>
      <c r="F236" s="1" t="s">
        <v>352</v>
      </c>
      <c r="G236" s="1" t="s">
        <v>398</v>
      </c>
      <c r="H236" s="1" t="s">
        <v>399</v>
      </c>
      <c r="I236" s="1" t="s">
        <v>20</v>
      </c>
      <c r="J236" s="1" t="s">
        <v>17</v>
      </c>
      <c r="K236" t="b">
        <v>0</v>
      </c>
      <c r="L236" s="27">
        <v>141.08000000000001</v>
      </c>
    </row>
    <row r="237" spans="1:12" x14ac:dyDescent="0.25">
      <c r="A237" s="29">
        <v>2021</v>
      </c>
      <c r="B237" s="29">
        <v>5</v>
      </c>
      <c r="C237" s="1" t="s">
        <v>39</v>
      </c>
      <c r="D237" s="1" t="s">
        <v>39</v>
      </c>
      <c r="E237" s="29">
        <v>74</v>
      </c>
      <c r="F237" s="1" t="s">
        <v>352</v>
      </c>
      <c r="G237" s="1" t="s">
        <v>398</v>
      </c>
      <c r="H237" s="1" t="s">
        <v>399</v>
      </c>
      <c r="I237" s="1" t="s">
        <v>21</v>
      </c>
      <c r="J237" s="1" t="s">
        <v>10</v>
      </c>
      <c r="K237" t="b">
        <v>0</v>
      </c>
      <c r="L237" s="27">
        <v>141.08000000000001</v>
      </c>
    </row>
    <row r="238" spans="1:12" x14ac:dyDescent="0.25">
      <c r="A238" s="29">
        <v>2021</v>
      </c>
      <c r="B238" s="29">
        <v>5</v>
      </c>
      <c r="C238" s="1" t="s">
        <v>39</v>
      </c>
      <c r="D238" s="1" t="s">
        <v>39</v>
      </c>
      <c r="E238" s="29">
        <v>74</v>
      </c>
      <c r="F238" s="1" t="s">
        <v>352</v>
      </c>
      <c r="G238" s="1" t="s">
        <v>398</v>
      </c>
      <c r="H238" s="1" t="s">
        <v>399</v>
      </c>
      <c r="I238" s="1" t="s">
        <v>32</v>
      </c>
      <c r="J238" s="1" t="s">
        <v>10</v>
      </c>
      <c r="K238" t="b">
        <v>0</v>
      </c>
      <c r="L238" s="27">
        <v>141.08000000000001</v>
      </c>
    </row>
    <row r="239" spans="1:12" x14ac:dyDescent="0.25">
      <c r="A239" s="29">
        <v>2021</v>
      </c>
      <c r="B239" s="29">
        <v>5</v>
      </c>
      <c r="C239" s="1" t="s">
        <v>39</v>
      </c>
      <c r="D239" s="1" t="s">
        <v>39</v>
      </c>
      <c r="E239" s="29">
        <v>74</v>
      </c>
      <c r="F239" s="1" t="s">
        <v>352</v>
      </c>
      <c r="G239" s="1" t="s">
        <v>398</v>
      </c>
      <c r="H239" s="1" t="s">
        <v>399</v>
      </c>
      <c r="I239" s="1" t="s">
        <v>22</v>
      </c>
      <c r="J239" s="1" t="s">
        <v>10</v>
      </c>
      <c r="K239" t="b">
        <v>0</v>
      </c>
      <c r="L239" s="27">
        <v>705.42</v>
      </c>
    </row>
    <row r="240" spans="1:12" x14ac:dyDescent="0.25">
      <c r="A240" s="29">
        <v>2021</v>
      </c>
      <c r="B240" s="29">
        <v>5</v>
      </c>
      <c r="C240" s="1" t="s">
        <v>39</v>
      </c>
      <c r="D240" s="1" t="s">
        <v>39</v>
      </c>
      <c r="E240" s="29">
        <v>74</v>
      </c>
      <c r="F240" s="1" t="s">
        <v>352</v>
      </c>
      <c r="G240" s="1" t="s">
        <v>398</v>
      </c>
      <c r="H240" s="1" t="s">
        <v>399</v>
      </c>
      <c r="I240" s="1" t="s">
        <v>23</v>
      </c>
      <c r="J240" s="1" t="s">
        <v>12</v>
      </c>
      <c r="K240" t="b">
        <v>0</v>
      </c>
      <c r="L240" s="27">
        <v>141.08000000000001</v>
      </c>
    </row>
    <row r="241" spans="1:12" x14ac:dyDescent="0.25">
      <c r="A241" s="29">
        <v>2021</v>
      </c>
      <c r="B241" s="29">
        <v>5</v>
      </c>
      <c r="C241" s="1" t="s">
        <v>39</v>
      </c>
      <c r="D241" s="1" t="s">
        <v>39</v>
      </c>
      <c r="E241" s="29">
        <v>74</v>
      </c>
      <c r="F241" s="1" t="s">
        <v>352</v>
      </c>
      <c r="G241" s="1" t="s">
        <v>398</v>
      </c>
      <c r="H241" s="1" t="s">
        <v>399</v>
      </c>
      <c r="I241" s="1" t="s">
        <v>24</v>
      </c>
      <c r="J241" s="1" t="s">
        <v>12</v>
      </c>
      <c r="K241" t="b">
        <v>0</v>
      </c>
      <c r="L241" s="27">
        <v>70.540000000000006</v>
      </c>
    </row>
    <row r="242" spans="1:12" x14ac:dyDescent="0.25">
      <c r="A242" s="29">
        <v>2021</v>
      </c>
      <c r="B242" s="29">
        <v>5</v>
      </c>
      <c r="C242" s="1" t="s">
        <v>39</v>
      </c>
      <c r="D242" s="1" t="s">
        <v>39</v>
      </c>
      <c r="E242" s="29">
        <v>74</v>
      </c>
      <c r="F242" s="1" t="s">
        <v>352</v>
      </c>
      <c r="G242" s="1" t="s">
        <v>398</v>
      </c>
      <c r="H242" s="1" t="s">
        <v>399</v>
      </c>
      <c r="I242" s="1" t="s">
        <v>25</v>
      </c>
      <c r="J242" s="1" t="s">
        <v>17</v>
      </c>
      <c r="K242" t="b">
        <v>0</v>
      </c>
      <c r="L242" s="27">
        <v>70.540000000000006</v>
      </c>
    </row>
    <row r="243" spans="1:12" x14ac:dyDescent="0.25">
      <c r="A243" s="29">
        <v>2021</v>
      </c>
      <c r="B243" s="29">
        <v>5</v>
      </c>
      <c r="C243" s="1" t="s">
        <v>39</v>
      </c>
      <c r="D243" s="1" t="s">
        <v>39</v>
      </c>
      <c r="E243" s="29">
        <v>61</v>
      </c>
      <c r="F243" s="1" t="s">
        <v>49</v>
      </c>
      <c r="G243" s="1" t="s">
        <v>50</v>
      </c>
      <c r="H243" s="1" t="s">
        <v>51</v>
      </c>
      <c r="I243" s="1" t="s">
        <v>9</v>
      </c>
      <c r="J243" s="1" t="s">
        <v>10</v>
      </c>
      <c r="K243" t="b">
        <v>0</v>
      </c>
      <c r="L243" s="27">
        <v>333.9</v>
      </c>
    </row>
    <row r="244" spans="1:12" x14ac:dyDescent="0.25">
      <c r="A244" s="29">
        <v>2021</v>
      </c>
      <c r="B244" s="29">
        <v>5</v>
      </c>
      <c r="C244" s="1" t="s">
        <v>39</v>
      </c>
      <c r="D244" s="1" t="s">
        <v>39</v>
      </c>
      <c r="E244" s="29">
        <v>61</v>
      </c>
      <c r="F244" s="1" t="s">
        <v>49</v>
      </c>
      <c r="G244" s="1" t="s">
        <v>50</v>
      </c>
      <c r="H244" s="1" t="s">
        <v>51</v>
      </c>
      <c r="I244" s="1" t="s">
        <v>11</v>
      </c>
      <c r="J244" s="1" t="s">
        <v>12</v>
      </c>
      <c r="K244" t="b">
        <v>0</v>
      </c>
      <c r="L244" s="27">
        <v>333.9</v>
      </c>
    </row>
    <row r="245" spans="1:12" x14ac:dyDescent="0.25">
      <c r="A245" s="29">
        <v>2021</v>
      </c>
      <c r="B245" s="29">
        <v>5</v>
      </c>
      <c r="C245" s="1" t="s">
        <v>39</v>
      </c>
      <c r="D245" s="1" t="s">
        <v>39</v>
      </c>
      <c r="E245" s="29">
        <v>61</v>
      </c>
      <c r="F245" s="1" t="s">
        <v>49</v>
      </c>
      <c r="G245" s="1" t="s">
        <v>50</v>
      </c>
      <c r="H245" s="1" t="s">
        <v>51</v>
      </c>
      <c r="I245" s="1" t="s">
        <v>13</v>
      </c>
      <c r="J245" s="1" t="s">
        <v>12</v>
      </c>
      <c r="K245" t="b">
        <v>0</v>
      </c>
      <c r="L245" s="27">
        <v>400.69</v>
      </c>
    </row>
    <row r="246" spans="1:12" x14ac:dyDescent="0.25">
      <c r="A246" s="29">
        <v>2021</v>
      </c>
      <c r="B246" s="29">
        <v>5</v>
      </c>
      <c r="C246" s="1" t="s">
        <v>39</v>
      </c>
      <c r="D246" s="1" t="s">
        <v>39</v>
      </c>
      <c r="E246" s="29">
        <v>61</v>
      </c>
      <c r="F246" s="1" t="s">
        <v>49</v>
      </c>
      <c r="G246" s="1" t="s">
        <v>50</v>
      </c>
      <c r="H246" s="1" t="s">
        <v>51</v>
      </c>
      <c r="I246" s="1" t="s">
        <v>28</v>
      </c>
      <c r="J246" s="1" t="s">
        <v>12</v>
      </c>
      <c r="K246" t="b">
        <v>0</v>
      </c>
      <c r="L246" s="27">
        <v>400.69</v>
      </c>
    </row>
    <row r="247" spans="1:12" x14ac:dyDescent="0.25">
      <c r="A247" s="29">
        <v>2021</v>
      </c>
      <c r="B247" s="29">
        <v>5</v>
      </c>
      <c r="C247" s="1" t="s">
        <v>39</v>
      </c>
      <c r="D247" s="1" t="s">
        <v>39</v>
      </c>
      <c r="E247" s="29">
        <v>61</v>
      </c>
      <c r="F247" s="1" t="s">
        <v>49</v>
      </c>
      <c r="G247" s="1" t="s">
        <v>50</v>
      </c>
      <c r="H247" s="1" t="s">
        <v>51</v>
      </c>
      <c r="I247" s="1" t="s">
        <v>30</v>
      </c>
      <c r="J247" s="1" t="s">
        <v>10</v>
      </c>
      <c r="K247" t="b">
        <v>0</v>
      </c>
      <c r="L247" s="27">
        <v>400.69</v>
      </c>
    </row>
    <row r="248" spans="1:12" x14ac:dyDescent="0.25">
      <c r="A248" s="29">
        <v>2021</v>
      </c>
      <c r="B248" s="29">
        <v>5</v>
      </c>
      <c r="C248" s="1" t="s">
        <v>39</v>
      </c>
      <c r="D248" s="1" t="s">
        <v>39</v>
      </c>
      <c r="E248" s="29">
        <v>61</v>
      </c>
      <c r="F248" s="1" t="s">
        <v>49</v>
      </c>
      <c r="G248" s="1" t="s">
        <v>50</v>
      </c>
      <c r="H248" s="1" t="s">
        <v>51</v>
      </c>
      <c r="I248" s="1" t="s">
        <v>14</v>
      </c>
      <c r="J248" s="1" t="s">
        <v>10</v>
      </c>
      <c r="K248" t="b">
        <v>0</v>
      </c>
      <c r="L248" s="27">
        <v>400.69</v>
      </c>
    </row>
    <row r="249" spans="1:12" x14ac:dyDescent="0.25">
      <c r="A249" s="29">
        <v>2021</v>
      </c>
      <c r="B249" s="29">
        <v>5</v>
      </c>
      <c r="C249" s="1" t="s">
        <v>39</v>
      </c>
      <c r="D249" s="1" t="s">
        <v>39</v>
      </c>
      <c r="E249" s="29">
        <v>61</v>
      </c>
      <c r="F249" s="1" t="s">
        <v>49</v>
      </c>
      <c r="G249" s="1" t="s">
        <v>50</v>
      </c>
      <c r="H249" s="1" t="s">
        <v>51</v>
      </c>
      <c r="I249" s="1" t="s">
        <v>15</v>
      </c>
      <c r="J249" s="1" t="s">
        <v>10</v>
      </c>
      <c r="K249" t="b">
        <v>0</v>
      </c>
      <c r="L249" s="27">
        <v>400.69</v>
      </c>
    </row>
    <row r="250" spans="1:12" x14ac:dyDescent="0.25">
      <c r="A250" s="29">
        <v>2021</v>
      </c>
      <c r="B250" s="29">
        <v>5</v>
      </c>
      <c r="C250" s="1" t="s">
        <v>39</v>
      </c>
      <c r="D250" s="1" t="s">
        <v>39</v>
      </c>
      <c r="E250" s="29">
        <v>61</v>
      </c>
      <c r="F250" s="1" t="s">
        <v>49</v>
      </c>
      <c r="G250" s="1" t="s">
        <v>50</v>
      </c>
      <c r="H250" s="1" t="s">
        <v>51</v>
      </c>
      <c r="I250" s="1" t="s">
        <v>31</v>
      </c>
      <c r="J250" s="1" t="s">
        <v>12</v>
      </c>
      <c r="K250" t="b">
        <v>0</v>
      </c>
      <c r="L250" s="27">
        <v>200.34</v>
      </c>
    </row>
    <row r="251" spans="1:12" x14ac:dyDescent="0.25">
      <c r="A251" s="29">
        <v>2021</v>
      </c>
      <c r="B251" s="29">
        <v>5</v>
      </c>
      <c r="C251" s="1" t="s">
        <v>39</v>
      </c>
      <c r="D251" s="1" t="s">
        <v>39</v>
      </c>
      <c r="E251" s="29">
        <v>61</v>
      </c>
      <c r="F251" s="1" t="s">
        <v>49</v>
      </c>
      <c r="G251" s="1" t="s">
        <v>50</v>
      </c>
      <c r="H251" s="1" t="s">
        <v>51</v>
      </c>
      <c r="I251" s="1" t="s">
        <v>16</v>
      </c>
      <c r="J251" s="1" t="s">
        <v>17</v>
      </c>
      <c r="K251" t="b">
        <v>0</v>
      </c>
      <c r="L251" s="27">
        <v>400.69</v>
      </c>
    </row>
    <row r="252" spans="1:12" x14ac:dyDescent="0.25">
      <c r="A252" s="29">
        <v>2021</v>
      </c>
      <c r="B252" s="29">
        <v>5</v>
      </c>
      <c r="C252" s="1" t="s">
        <v>39</v>
      </c>
      <c r="D252" s="1" t="s">
        <v>39</v>
      </c>
      <c r="E252" s="29">
        <v>61</v>
      </c>
      <c r="F252" s="1" t="s">
        <v>49</v>
      </c>
      <c r="G252" s="1" t="s">
        <v>50</v>
      </c>
      <c r="H252" s="1" t="s">
        <v>51</v>
      </c>
      <c r="I252" s="1" t="s">
        <v>18</v>
      </c>
      <c r="J252" s="1" t="s">
        <v>17</v>
      </c>
      <c r="K252" t="b">
        <v>0</v>
      </c>
      <c r="L252" s="27">
        <v>400.69</v>
      </c>
    </row>
    <row r="253" spans="1:12" x14ac:dyDescent="0.25">
      <c r="A253" s="29">
        <v>2021</v>
      </c>
      <c r="B253" s="29">
        <v>5</v>
      </c>
      <c r="C253" s="1" t="s">
        <v>39</v>
      </c>
      <c r="D253" s="1" t="s">
        <v>39</v>
      </c>
      <c r="E253" s="29">
        <v>61</v>
      </c>
      <c r="F253" s="1" t="s">
        <v>49</v>
      </c>
      <c r="G253" s="1" t="s">
        <v>50</v>
      </c>
      <c r="H253" s="1" t="s">
        <v>51</v>
      </c>
      <c r="I253" s="1" t="s">
        <v>19</v>
      </c>
      <c r="J253" s="1" t="s">
        <v>17</v>
      </c>
      <c r="K253" t="b">
        <v>0</v>
      </c>
      <c r="L253" s="27">
        <v>400.69</v>
      </c>
    </row>
    <row r="254" spans="1:12" x14ac:dyDescent="0.25">
      <c r="A254" s="29">
        <v>2021</v>
      </c>
      <c r="B254" s="29">
        <v>5</v>
      </c>
      <c r="C254" s="1" t="s">
        <v>39</v>
      </c>
      <c r="D254" s="1" t="s">
        <v>39</v>
      </c>
      <c r="E254" s="29">
        <v>61</v>
      </c>
      <c r="F254" s="1" t="s">
        <v>49</v>
      </c>
      <c r="G254" s="1" t="s">
        <v>50</v>
      </c>
      <c r="H254" s="1" t="s">
        <v>51</v>
      </c>
      <c r="I254" s="1" t="s">
        <v>20</v>
      </c>
      <c r="J254" s="1" t="s">
        <v>17</v>
      </c>
      <c r="K254" t="b">
        <v>0</v>
      </c>
      <c r="L254" s="27">
        <v>400.69</v>
      </c>
    </row>
    <row r="255" spans="1:12" x14ac:dyDescent="0.25">
      <c r="A255" s="29">
        <v>2021</v>
      </c>
      <c r="B255" s="29">
        <v>5</v>
      </c>
      <c r="C255" s="1" t="s">
        <v>39</v>
      </c>
      <c r="D255" s="1" t="s">
        <v>39</v>
      </c>
      <c r="E255" s="29">
        <v>61</v>
      </c>
      <c r="F255" s="1" t="s">
        <v>49</v>
      </c>
      <c r="G255" s="1" t="s">
        <v>50</v>
      </c>
      <c r="H255" s="1" t="s">
        <v>51</v>
      </c>
      <c r="I255" s="1" t="s">
        <v>21</v>
      </c>
      <c r="J255" s="1" t="s">
        <v>10</v>
      </c>
      <c r="K255" t="b">
        <v>0</v>
      </c>
      <c r="L255" s="27">
        <v>400.69</v>
      </c>
    </row>
    <row r="256" spans="1:12" x14ac:dyDescent="0.25">
      <c r="A256" s="29">
        <v>2021</v>
      </c>
      <c r="B256" s="29">
        <v>5</v>
      </c>
      <c r="C256" s="1" t="s">
        <v>39</v>
      </c>
      <c r="D256" s="1" t="s">
        <v>39</v>
      </c>
      <c r="E256" s="29">
        <v>61</v>
      </c>
      <c r="F256" s="1" t="s">
        <v>49</v>
      </c>
      <c r="G256" s="1" t="s">
        <v>50</v>
      </c>
      <c r="H256" s="1" t="s">
        <v>51</v>
      </c>
      <c r="I256" s="1" t="s">
        <v>22</v>
      </c>
      <c r="J256" s="1" t="s">
        <v>10</v>
      </c>
      <c r="K256" t="b">
        <v>0</v>
      </c>
      <c r="L256" s="27">
        <v>400.69</v>
      </c>
    </row>
    <row r="257" spans="1:12" x14ac:dyDescent="0.25">
      <c r="A257" s="29">
        <v>2021</v>
      </c>
      <c r="B257" s="29">
        <v>5</v>
      </c>
      <c r="C257" s="1" t="s">
        <v>39</v>
      </c>
      <c r="D257" s="1" t="s">
        <v>39</v>
      </c>
      <c r="E257" s="29">
        <v>61</v>
      </c>
      <c r="F257" s="1" t="s">
        <v>49</v>
      </c>
      <c r="G257" s="1" t="s">
        <v>50</v>
      </c>
      <c r="H257" s="1" t="s">
        <v>51</v>
      </c>
      <c r="I257" s="1" t="s">
        <v>23</v>
      </c>
      <c r="J257" s="1" t="s">
        <v>12</v>
      </c>
      <c r="K257" t="b">
        <v>0</v>
      </c>
      <c r="L257" s="27">
        <v>534.25</v>
      </c>
    </row>
    <row r="258" spans="1:12" x14ac:dyDescent="0.25">
      <c r="A258" s="29">
        <v>2021</v>
      </c>
      <c r="B258" s="29">
        <v>5</v>
      </c>
      <c r="C258" s="1" t="s">
        <v>39</v>
      </c>
      <c r="D258" s="1" t="s">
        <v>39</v>
      </c>
      <c r="E258" s="29">
        <v>61</v>
      </c>
      <c r="F258" s="1" t="s">
        <v>49</v>
      </c>
      <c r="G258" s="1" t="s">
        <v>50</v>
      </c>
      <c r="H258" s="1" t="s">
        <v>51</v>
      </c>
      <c r="I258" s="1" t="s">
        <v>24</v>
      </c>
      <c r="J258" s="1" t="s">
        <v>12</v>
      </c>
      <c r="K258" t="b">
        <v>0</v>
      </c>
      <c r="L258" s="27">
        <v>534.25</v>
      </c>
    </row>
    <row r="259" spans="1:12" x14ac:dyDescent="0.25">
      <c r="A259" s="29">
        <v>2021</v>
      </c>
      <c r="B259" s="29">
        <v>5</v>
      </c>
      <c r="C259" s="1" t="s">
        <v>39</v>
      </c>
      <c r="D259" s="1" t="s">
        <v>39</v>
      </c>
      <c r="E259" s="29">
        <v>61</v>
      </c>
      <c r="F259" s="1" t="s">
        <v>49</v>
      </c>
      <c r="G259" s="1" t="s">
        <v>50</v>
      </c>
      <c r="H259" s="1" t="s">
        <v>51</v>
      </c>
      <c r="I259" s="1" t="s">
        <v>25</v>
      </c>
      <c r="J259" s="1" t="s">
        <v>17</v>
      </c>
      <c r="K259" t="b">
        <v>0</v>
      </c>
      <c r="L259" s="27">
        <v>333.9</v>
      </c>
    </row>
    <row r="260" spans="1:12" x14ac:dyDescent="0.25">
      <c r="A260" s="29">
        <v>2021</v>
      </c>
      <c r="B260" s="29">
        <v>5</v>
      </c>
      <c r="C260" s="1" t="s">
        <v>39</v>
      </c>
      <c r="D260" s="1" t="s">
        <v>39</v>
      </c>
      <c r="E260">
        <v>60</v>
      </c>
      <c r="F260" s="1" t="s">
        <v>52</v>
      </c>
      <c r="G260" s="1" t="s">
        <v>53</v>
      </c>
      <c r="H260" s="1" t="s">
        <v>54</v>
      </c>
      <c r="I260" s="1" t="s">
        <v>9</v>
      </c>
      <c r="J260" s="1" t="s">
        <v>10</v>
      </c>
      <c r="K260" t="b">
        <v>0</v>
      </c>
      <c r="L260" s="27">
        <v>1393.69</v>
      </c>
    </row>
    <row r="261" spans="1:12" x14ac:dyDescent="0.25">
      <c r="A261" s="29">
        <v>2021</v>
      </c>
      <c r="B261" s="29">
        <v>5</v>
      </c>
      <c r="C261" s="1" t="s">
        <v>39</v>
      </c>
      <c r="D261" s="1" t="s">
        <v>39</v>
      </c>
      <c r="E261">
        <v>60</v>
      </c>
      <c r="F261" s="1" t="s">
        <v>52</v>
      </c>
      <c r="G261" s="1" t="s">
        <v>53</v>
      </c>
      <c r="H261" s="1" t="s">
        <v>54</v>
      </c>
      <c r="I261" s="1" t="s">
        <v>11</v>
      </c>
      <c r="J261" s="1" t="s">
        <v>12</v>
      </c>
      <c r="K261" t="b">
        <v>0</v>
      </c>
      <c r="L261" s="27">
        <v>1811.8</v>
      </c>
    </row>
    <row r="262" spans="1:12" x14ac:dyDescent="0.25">
      <c r="A262" s="29">
        <v>2021</v>
      </c>
      <c r="B262" s="29">
        <v>5</v>
      </c>
      <c r="C262" s="1" t="s">
        <v>39</v>
      </c>
      <c r="D262" s="1" t="s">
        <v>39</v>
      </c>
      <c r="E262">
        <v>60</v>
      </c>
      <c r="F262" s="1" t="s">
        <v>52</v>
      </c>
      <c r="G262" s="1" t="s">
        <v>53</v>
      </c>
      <c r="H262" s="1" t="s">
        <v>54</v>
      </c>
      <c r="I262" s="1" t="s">
        <v>13</v>
      </c>
      <c r="J262" s="1" t="s">
        <v>12</v>
      </c>
      <c r="K262" t="b">
        <v>0</v>
      </c>
      <c r="L262" s="27">
        <v>2648.01</v>
      </c>
    </row>
    <row r="263" spans="1:12" x14ac:dyDescent="0.25">
      <c r="A263" s="29">
        <v>2021</v>
      </c>
      <c r="B263" s="29">
        <v>5</v>
      </c>
      <c r="C263" s="1" t="s">
        <v>39</v>
      </c>
      <c r="D263" s="1" t="s">
        <v>39</v>
      </c>
      <c r="E263">
        <v>60</v>
      </c>
      <c r="F263" s="1" t="s">
        <v>52</v>
      </c>
      <c r="G263" s="1" t="s">
        <v>53</v>
      </c>
      <c r="H263" s="1" t="s">
        <v>54</v>
      </c>
      <c r="I263" s="1" t="s">
        <v>29</v>
      </c>
      <c r="J263" s="1" t="s">
        <v>12</v>
      </c>
      <c r="K263" t="b">
        <v>0</v>
      </c>
      <c r="L263" s="27">
        <v>278.74</v>
      </c>
    </row>
    <row r="264" spans="1:12" x14ac:dyDescent="0.25">
      <c r="A264" s="29">
        <v>2021</v>
      </c>
      <c r="B264" s="29">
        <v>5</v>
      </c>
      <c r="C264" s="1" t="s">
        <v>39</v>
      </c>
      <c r="D264" s="1" t="s">
        <v>39</v>
      </c>
      <c r="E264">
        <v>60</v>
      </c>
      <c r="F264" s="1" t="s">
        <v>52</v>
      </c>
      <c r="G264" s="1" t="s">
        <v>53</v>
      </c>
      <c r="H264" s="1" t="s">
        <v>54</v>
      </c>
      <c r="I264" s="1" t="s">
        <v>30</v>
      </c>
      <c r="J264" s="1" t="s">
        <v>10</v>
      </c>
      <c r="K264" t="b">
        <v>0</v>
      </c>
      <c r="L264" s="27">
        <v>278.74</v>
      </c>
    </row>
    <row r="265" spans="1:12" x14ac:dyDescent="0.25">
      <c r="A265" s="29">
        <v>2021</v>
      </c>
      <c r="B265" s="29">
        <v>5</v>
      </c>
      <c r="C265" s="1" t="s">
        <v>39</v>
      </c>
      <c r="D265" s="1" t="s">
        <v>39</v>
      </c>
      <c r="E265">
        <v>60</v>
      </c>
      <c r="F265" s="1" t="s">
        <v>52</v>
      </c>
      <c r="G265" s="1" t="s">
        <v>53</v>
      </c>
      <c r="H265" s="1" t="s">
        <v>54</v>
      </c>
      <c r="I265" s="1" t="s">
        <v>14</v>
      </c>
      <c r="J265" s="1" t="s">
        <v>10</v>
      </c>
      <c r="K265" t="b">
        <v>0</v>
      </c>
      <c r="L265" s="27">
        <v>696.84</v>
      </c>
    </row>
    <row r="266" spans="1:12" x14ac:dyDescent="0.25">
      <c r="A266" s="29">
        <v>2021</v>
      </c>
      <c r="B266" s="29">
        <v>5</v>
      </c>
      <c r="C266" s="1" t="s">
        <v>39</v>
      </c>
      <c r="D266" s="1" t="s">
        <v>39</v>
      </c>
      <c r="E266">
        <v>60</v>
      </c>
      <c r="F266" s="1" t="s">
        <v>52</v>
      </c>
      <c r="G266" s="1" t="s">
        <v>53</v>
      </c>
      <c r="H266" s="1" t="s">
        <v>54</v>
      </c>
      <c r="I266" s="1" t="s">
        <v>15</v>
      </c>
      <c r="J266" s="1" t="s">
        <v>10</v>
      </c>
      <c r="K266" t="b">
        <v>0</v>
      </c>
      <c r="L266" s="27">
        <v>557.48</v>
      </c>
    </row>
    <row r="267" spans="1:12" x14ac:dyDescent="0.25">
      <c r="A267" s="29">
        <v>2021</v>
      </c>
      <c r="B267" s="29">
        <v>5</v>
      </c>
      <c r="C267" s="1" t="s">
        <v>39</v>
      </c>
      <c r="D267" s="1" t="s">
        <v>39</v>
      </c>
      <c r="E267">
        <v>60</v>
      </c>
      <c r="F267" s="1" t="s">
        <v>52</v>
      </c>
      <c r="G267" s="1" t="s">
        <v>53</v>
      </c>
      <c r="H267" s="1" t="s">
        <v>54</v>
      </c>
      <c r="I267" s="1" t="s">
        <v>31</v>
      </c>
      <c r="J267" s="1" t="s">
        <v>12</v>
      </c>
      <c r="K267" t="b">
        <v>0</v>
      </c>
      <c r="L267" s="27">
        <v>1254.32</v>
      </c>
    </row>
    <row r="268" spans="1:12" x14ac:dyDescent="0.25">
      <c r="A268" s="29">
        <v>2021</v>
      </c>
      <c r="B268" s="29">
        <v>5</v>
      </c>
      <c r="C268" s="1" t="s">
        <v>39</v>
      </c>
      <c r="D268" s="1" t="s">
        <v>39</v>
      </c>
      <c r="E268">
        <v>60</v>
      </c>
      <c r="F268" s="1" t="s">
        <v>52</v>
      </c>
      <c r="G268" s="1" t="s">
        <v>53</v>
      </c>
      <c r="H268" s="1" t="s">
        <v>54</v>
      </c>
      <c r="I268" s="1" t="s">
        <v>16</v>
      </c>
      <c r="J268" s="1" t="s">
        <v>17</v>
      </c>
      <c r="K268" t="b">
        <v>0</v>
      </c>
      <c r="L268" s="27">
        <v>1393.69</v>
      </c>
    </row>
    <row r="269" spans="1:12" x14ac:dyDescent="0.25">
      <c r="A269" s="29">
        <v>2021</v>
      </c>
      <c r="B269" s="29">
        <v>5</v>
      </c>
      <c r="C269" s="1" t="s">
        <v>39</v>
      </c>
      <c r="D269" s="1" t="s">
        <v>39</v>
      </c>
      <c r="E269">
        <v>60</v>
      </c>
      <c r="F269" s="1" t="s">
        <v>52</v>
      </c>
      <c r="G269" s="1" t="s">
        <v>53</v>
      </c>
      <c r="H269" s="1" t="s">
        <v>54</v>
      </c>
      <c r="I269" s="1" t="s">
        <v>18</v>
      </c>
      <c r="J269" s="1" t="s">
        <v>17</v>
      </c>
      <c r="K269" t="b">
        <v>0</v>
      </c>
      <c r="L269" s="27">
        <v>557.48</v>
      </c>
    </row>
    <row r="270" spans="1:12" x14ac:dyDescent="0.25">
      <c r="A270" s="29">
        <v>2021</v>
      </c>
      <c r="B270" s="29">
        <v>5</v>
      </c>
      <c r="C270" s="1" t="s">
        <v>39</v>
      </c>
      <c r="D270" s="1" t="s">
        <v>39</v>
      </c>
      <c r="E270">
        <v>60</v>
      </c>
      <c r="F270" s="1" t="s">
        <v>52</v>
      </c>
      <c r="G270" s="1" t="s">
        <v>53</v>
      </c>
      <c r="H270" s="1" t="s">
        <v>54</v>
      </c>
      <c r="I270" s="1" t="s">
        <v>19</v>
      </c>
      <c r="J270" s="1" t="s">
        <v>17</v>
      </c>
      <c r="K270" t="b">
        <v>0</v>
      </c>
      <c r="L270" s="27">
        <v>278.74</v>
      </c>
    </row>
    <row r="271" spans="1:12" x14ac:dyDescent="0.25">
      <c r="A271" s="29">
        <v>2021</v>
      </c>
      <c r="B271" s="29">
        <v>5</v>
      </c>
      <c r="C271" s="1" t="s">
        <v>39</v>
      </c>
      <c r="D271" s="1" t="s">
        <v>39</v>
      </c>
      <c r="E271">
        <v>60</v>
      </c>
      <c r="F271" s="1" t="s">
        <v>52</v>
      </c>
      <c r="G271" s="1" t="s">
        <v>53</v>
      </c>
      <c r="H271" s="1" t="s">
        <v>54</v>
      </c>
      <c r="I271" s="1" t="s">
        <v>20</v>
      </c>
      <c r="J271" s="1" t="s">
        <v>17</v>
      </c>
      <c r="K271" t="b">
        <v>0</v>
      </c>
      <c r="L271" s="27">
        <v>278.74</v>
      </c>
    </row>
    <row r="272" spans="1:12" x14ac:dyDescent="0.25">
      <c r="A272" s="29">
        <v>2021</v>
      </c>
      <c r="B272" s="29">
        <v>5</v>
      </c>
      <c r="C272" s="1" t="s">
        <v>39</v>
      </c>
      <c r="D272" s="1" t="s">
        <v>39</v>
      </c>
      <c r="E272">
        <v>60</v>
      </c>
      <c r="F272" s="1" t="s">
        <v>52</v>
      </c>
      <c r="G272" s="1" t="s">
        <v>53</v>
      </c>
      <c r="H272" s="1" t="s">
        <v>54</v>
      </c>
      <c r="I272" s="1" t="s">
        <v>21</v>
      </c>
      <c r="J272" s="1" t="s">
        <v>10</v>
      </c>
      <c r="K272" t="b">
        <v>0</v>
      </c>
      <c r="L272" s="27">
        <v>278.74</v>
      </c>
    </row>
    <row r="273" spans="1:12" x14ac:dyDescent="0.25">
      <c r="A273" s="29">
        <v>2021</v>
      </c>
      <c r="B273" s="29">
        <v>5</v>
      </c>
      <c r="C273" s="1" t="s">
        <v>39</v>
      </c>
      <c r="D273" s="1" t="s">
        <v>39</v>
      </c>
      <c r="E273">
        <v>60</v>
      </c>
      <c r="F273" s="1" t="s">
        <v>52</v>
      </c>
      <c r="G273" s="1" t="s">
        <v>53</v>
      </c>
      <c r="H273" s="1" t="s">
        <v>54</v>
      </c>
      <c r="I273" s="1" t="s">
        <v>32</v>
      </c>
      <c r="J273" s="1" t="s">
        <v>10</v>
      </c>
      <c r="K273" t="b">
        <v>0</v>
      </c>
      <c r="L273" s="27">
        <v>278.74</v>
      </c>
    </row>
    <row r="274" spans="1:12" x14ac:dyDescent="0.25">
      <c r="A274" s="29">
        <v>2021</v>
      </c>
      <c r="B274" s="29">
        <v>5</v>
      </c>
      <c r="C274" s="1" t="s">
        <v>39</v>
      </c>
      <c r="D274" s="1" t="s">
        <v>39</v>
      </c>
      <c r="E274">
        <v>60</v>
      </c>
      <c r="F274" s="1" t="s">
        <v>52</v>
      </c>
      <c r="G274" s="1" t="s">
        <v>53</v>
      </c>
      <c r="H274" s="1" t="s">
        <v>54</v>
      </c>
      <c r="I274" s="1" t="s">
        <v>22</v>
      </c>
      <c r="J274" s="1" t="s">
        <v>10</v>
      </c>
      <c r="K274" t="b">
        <v>0</v>
      </c>
      <c r="L274" s="27">
        <v>1393.69</v>
      </c>
    </row>
    <row r="275" spans="1:12" x14ac:dyDescent="0.25">
      <c r="A275" s="29">
        <v>2021</v>
      </c>
      <c r="B275" s="29">
        <v>5</v>
      </c>
      <c r="C275" s="1" t="s">
        <v>39</v>
      </c>
      <c r="D275" s="1" t="s">
        <v>39</v>
      </c>
      <c r="E275">
        <v>60</v>
      </c>
      <c r="F275" s="1" t="s">
        <v>52</v>
      </c>
      <c r="G275" s="1" t="s">
        <v>53</v>
      </c>
      <c r="H275" s="1" t="s">
        <v>54</v>
      </c>
      <c r="I275" s="1" t="s">
        <v>23</v>
      </c>
      <c r="J275" s="1" t="s">
        <v>12</v>
      </c>
      <c r="K275" t="b">
        <v>0</v>
      </c>
      <c r="L275" s="27">
        <v>278.74</v>
      </c>
    </row>
    <row r="276" spans="1:12" x14ac:dyDescent="0.25">
      <c r="A276" s="29">
        <v>2021</v>
      </c>
      <c r="B276" s="29">
        <v>5</v>
      </c>
      <c r="C276" s="1" t="s">
        <v>39</v>
      </c>
      <c r="D276" s="1" t="s">
        <v>39</v>
      </c>
      <c r="E276">
        <v>60</v>
      </c>
      <c r="F276" s="1" t="s">
        <v>52</v>
      </c>
      <c r="G276" s="1" t="s">
        <v>53</v>
      </c>
      <c r="H276" s="1" t="s">
        <v>54</v>
      </c>
      <c r="I276" s="1" t="s">
        <v>24</v>
      </c>
      <c r="J276" s="1" t="s">
        <v>12</v>
      </c>
      <c r="K276" t="b">
        <v>0</v>
      </c>
      <c r="L276" s="27">
        <v>139.37</v>
      </c>
    </row>
    <row r="277" spans="1:12" x14ac:dyDescent="0.25">
      <c r="A277" s="29">
        <v>2021</v>
      </c>
      <c r="B277" s="29">
        <v>5</v>
      </c>
      <c r="C277" s="1" t="s">
        <v>39</v>
      </c>
      <c r="D277" s="1" t="s">
        <v>39</v>
      </c>
      <c r="E277">
        <v>60</v>
      </c>
      <c r="F277" s="1" t="s">
        <v>52</v>
      </c>
      <c r="G277" s="1" t="s">
        <v>53</v>
      </c>
      <c r="H277" s="1" t="s">
        <v>54</v>
      </c>
      <c r="I277" s="1" t="s">
        <v>25</v>
      </c>
      <c r="J277" s="1" t="s">
        <v>17</v>
      </c>
      <c r="K277" t="b">
        <v>0</v>
      </c>
      <c r="L277" s="27">
        <v>139.37</v>
      </c>
    </row>
    <row r="278" spans="1:12" x14ac:dyDescent="0.25">
      <c r="A278" s="29">
        <v>2021</v>
      </c>
      <c r="B278" s="29">
        <v>5</v>
      </c>
      <c r="C278" s="1" t="s">
        <v>39</v>
      </c>
      <c r="D278" s="1" t="s">
        <v>39</v>
      </c>
      <c r="E278">
        <v>62</v>
      </c>
      <c r="F278" s="1" t="s">
        <v>8</v>
      </c>
      <c r="G278" s="1" t="s">
        <v>55</v>
      </c>
      <c r="H278" s="1" t="s">
        <v>418</v>
      </c>
      <c r="I278" s="1" t="s">
        <v>9</v>
      </c>
      <c r="J278" s="1" t="s">
        <v>10</v>
      </c>
      <c r="K278" t="b">
        <v>0</v>
      </c>
      <c r="L278" s="27">
        <v>156790.07999999999</v>
      </c>
    </row>
    <row r="279" spans="1:12" x14ac:dyDescent="0.25">
      <c r="A279" s="29">
        <v>2021</v>
      </c>
      <c r="B279" s="29">
        <v>5</v>
      </c>
      <c r="C279" s="1" t="s">
        <v>39</v>
      </c>
      <c r="D279" s="1" t="s">
        <v>39</v>
      </c>
      <c r="E279">
        <v>62</v>
      </c>
      <c r="F279" s="1" t="s">
        <v>8</v>
      </c>
      <c r="G279" s="1" t="s">
        <v>55</v>
      </c>
      <c r="H279" s="1" t="s">
        <v>418</v>
      </c>
      <c r="I279" s="1" t="s">
        <v>11</v>
      </c>
      <c r="J279" s="1" t="s">
        <v>12</v>
      </c>
      <c r="K279" t="b">
        <v>0</v>
      </c>
      <c r="L279" s="27">
        <v>282222.14</v>
      </c>
    </row>
    <row r="280" spans="1:12" x14ac:dyDescent="0.25">
      <c r="A280" s="29">
        <v>2021</v>
      </c>
      <c r="B280" s="29">
        <v>5</v>
      </c>
      <c r="C280" s="1" t="s">
        <v>39</v>
      </c>
      <c r="D280" s="1" t="s">
        <v>39</v>
      </c>
      <c r="E280">
        <v>62</v>
      </c>
      <c r="F280" s="1" t="s">
        <v>8</v>
      </c>
      <c r="G280" s="1" t="s">
        <v>55</v>
      </c>
      <c r="H280" s="1" t="s">
        <v>418</v>
      </c>
      <c r="I280" s="1" t="s">
        <v>13</v>
      </c>
      <c r="J280" s="1" t="s">
        <v>12</v>
      </c>
      <c r="K280" t="b">
        <v>0</v>
      </c>
      <c r="L280" s="27">
        <v>156790.07999999999</v>
      </c>
    </row>
    <row r="281" spans="1:12" x14ac:dyDescent="0.25">
      <c r="A281" s="29">
        <v>2021</v>
      </c>
      <c r="B281" s="29">
        <v>5</v>
      </c>
      <c r="C281" s="1" t="s">
        <v>39</v>
      </c>
      <c r="D281" s="1" t="s">
        <v>39</v>
      </c>
      <c r="E281">
        <v>62</v>
      </c>
      <c r="F281" s="1" t="s">
        <v>8</v>
      </c>
      <c r="G281" s="1" t="s">
        <v>55</v>
      </c>
      <c r="H281" s="1" t="s">
        <v>418</v>
      </c>
      <c r="I281" s="1" t="s">
        <v>14</v>
      </c>
      <c r="J281" s="1" t="s">
        <v>10</v>
      </c>
      <c r="K281" t="b">
        <v>0</v>
      </c>
      <c r="L281" s="27">
        <v>62716.03</v>
      </c>
    </row>
    <row r="282" spans="1:12" x14ac:dyDescent="0.25">
      <c r="A282" s="29">
        <v>2021</v>
      </c>
      <c r="B282" s="29">
        <v>5</v>
      </c>
      <c r="C282" s="1" t="s">
        <v>39</v>
      </c>
      <c r="D282" s="1" t="s">
        <v>39</v>
      </c>
      <c r="E282">
        <v>62</v>
      </c>
      <c r="F282" s="1" t="s">
        <v>8</v>
      </c>
      <c r="G282" s="1" t="s">
        <v>55</v>
      </c>
      <c r="H282" s="1" t="s">
        <v>418</v>
      </c>
      <c r="I282" s="1" t="s">
        <v>15</v>
      </c>
      <c r="J282" s="1" t="s">
        <v>10</v>
      </c>
      <c r="K282" t="b">
        <v>0</v>
      </c>
      <c r="L282" s="27">
        <v>31358.02</v>
      </c>
    </row>
    <row r="283" spans="1:12" x14ac:dyDescent="0.25">
      <c r="A283" s="29">
        <v>2021</v>
      </c>
      <c r="B283" s="29">
        <v>5</v>
      </c>
      <c r="C283" s="1" t="s">
        <v>39</v>
      </c>
      <c r="D283" s="1" t="s">
        <v>39</v>
      </c>
      <c r="E283">
        <v>62</v>
      </c>
      <c r="F283" s="1" t="s">
        <v>8</v>
      </c>
      <c r="G283" s="1" t="s">
        <v>55</v>
      </c>
      <c r="H283" s="1" t="s">
        <v>418</v>
      </c>
      <c r="I283" s="1" t="s">
        <v>16</v>
      </c>
      <c r="J283" s="1" t="s">
        <v>17</v>
      </c>
      <c r="K283" t="b">
        <v>0</v>
      </c>
      <c r="L283" s="27">
        <v>172469.09</v>
      </c>
    </row>
    <row r="284" spans="1:12" x14ac:dyDescent="0.25">
      <c r="A284" s="29">
        <v>2021</v>
      </c>
      <c r="B284" s="29">
        <v>5</v>
      </c>
      <c r="C284" s="1" t="s">
        <v>39</v>
      </c>
      <c r="D284" s="1" t="s">
        <v>39</v>
      </c>
      <c r="E284">
        <v>62</v>
      </c>
      <c r="F284" s="1" t="s">
        <v>8</v>
      </c>
      <c r="G284" s="1" t="s">
        <v>55</v>
      </c>
      <c r="H284" s="1" t="s">
        <v>418</v>
      </c>
      <c r="I284" s="1" t="s">
        <v>18</v>
      </c>
      <c r="J284" s="1" t="s">
        <v>17</v>
      </c>
      <c r="K284" t="b">
        <v>0</v>
      </c>
      <c r="L284" s="27">
        <v>156790.07999999999</v>
      </c>
    </row>
    <row r="285" spans="1:12" x14ac:dyDescent="0.25">
      <c r="A285" s="29">
        <v>2021</v>
      </c>
      <c r="B285" s="29">
        <v>5</v>
      </c>
      <c r="C285" s="1" t="s">
        <v>39</v>
      </c>
      <c r="D285" s="1" t="s">
        <v>39</v>
      </c>
      <c r="E285">
        <v>62</v>
      </c>
      <c r="F285" s="1" t="s">
        <v>8</v>
      </c>
      <c r="G285" s="1" t="s">
        <v>55</v>
      </c>
      <c r="H285" s="1" t="s">
        <v>418</v>
      </c>
      <c r="I285" s="1" t="s">
        <v>19</v>
      </c>
      <c r="J285" s="1" t="s">
        <v>17</v>
      </c>
      <c r="K285" t="b">
        <v>0</v>
      </c>
      <c r="L285" s="27">
        <v>31358.02</v>
      </c>
    </row>
    <row r="286" spans="1:12" x14ac:dyDescent="0.25">
      <c r="A286" s="29">
        <v>2021</v>
      </c>
      <c r="B286" s="29">
        <v>5</v>
      </c>
      <c r="C286" s="1" t="s">
        <v>39</v>
      </c>
      <c r="D286" s="1" t="s">
        <v>39</v>
      </c>
      <c r="E286">
        <v>62</v>
      </c>
      <c r="F286" s="1" t="s">
        <v>8</v>
      </c>
      <c r="G286" s="1" t="s">
        <v>55</v>
      </c>
      <c r="H286" s="1" t="s">
        <v>418</v>
      </c>
      <c r="I286" s="1" t="s">
        <v>20</v>
      </c>
      <c r="J286" s="1" t="s">
        <v>17</v>
      </c>
      <c r="K286" t="b">
        <v>0</v>
      </c>
      <c r="L286" s="27">
        <v>203827.1</v>
      </c>
    </row>
    <row r="287" spans="1:12" x14ac:dyDescent="0.25">
      <c r="A287" s="29">
        <v>2021</v>
      </c>
      <c r="B287" s="29">
        <v>5</v>
      </c>
      <c r="C287" s="1" t="s">
        <v>39</v>
      </c>
      <c r="D287" s="1" t="s">
        <v>39</v>
      </c>
      <c r="E287">
        <v>62</v>
      </c>
      <c r="F287" s="1" t="s">
        <v>8</v>
      </c>
      <c r="G287" s="1" t="s">
        <v>55</v>
      </c>
      <c r="H287" s="1" t="s">
        <v>418</v>
      </c>
      <c r="I287" s="1" t="s">
        <v>21</v>
      </c>
      <c r="J287" s="1" t="s">
        <v>10</v>
      </c>
      <c r="K287" t="b">
        <v>0</v>
      </c>
      <c r="L287" s="27">
        <v>62716.03</v>
      </c>
    </row>
    <row r="288" spans="1:12" x14ac:dyDescent="0.25">
      <c r="A288" s="29">
        <v>2021</v>
      </c>
      <c r="B288" s="29">
        <v>5</v>
      </c>
      <c r="C288" s="1" t="s">
        <v>39</v>
      </c>
      <c r="D288" s="1" t="s">
        <v>39</v>
      </c>
      <c r="E288">
        <v>62</v>
      </c>
      <c r="F288" s="1" t="s">
        <v>8</v>
      </c>
      <c r="G288" s="1" t="s">
        <v>55</v>
      </c>
      <c r="H288" s="1" t="s">
        <v>418</v>
      </c>
      <c r="I288" s="1" t="s">
        <v>22</v>
      </c>
      <c r="J288" s="1" t="s">
        <v>10</v>
      </c>
      <c r="K288" t="b">
        <v>0</v>
      </c>
      <c r="L288" s="27">
        <v>78395.039999999994</v>
      </c>
    </row>
    <row r="289" spans="1:12" x14ac:dyDescent="0.25">
      <c r="A289" s="29">
        <v>2021</v>
      </c>
      <c r="B289" s="29">
        <v>5</v>
      </c>
      <c r="C289" s="1" t="s">
        <v>39</v>
      </c>
      <c r="D289" s="1" t="s">
        <v>39</v>
      </c>
      <c r="E289">
        <v>62</v>
      </c>
      <c r="F289" s="1" t="s">
        <v>8</v>
      </c>
      <c r="G289" s="1" t="s">
        <v>55</v>
      </c>
      <c r="H289" s="1" t="s">
        <v>418</v>
      </c>
      <c r="I289" s="1" t="s">
        <v>23</v>
      </c>
      <c r="J289" s="1" t="s">
        <v>12</v>
      </c>
      <c r="K289" t="b">
        <v>0</v>
      </c>
      <c r="L289" s="27">
        <v>78395.039999999994</v>
      </c>
    </row>
    <row r="290" spans="1:12" x14ac:dyDescent="0.25">
      <c r="A290" s="29">
        <v>2021</v>
      </c>
      <c r="B290" s="29">
        <v>5</v>
      </c>
      <c r="C290" s="1" t="s">
        <v>39</v>
      </c>
      <c r="D290" s="1" t="s">
        <v>39</v>
      </c>
      <c r="E290">
        <v>62</v>
      </c>
      <c r="F290" s="1" t="s">
        <v>8</v>
      </c>
      <c r="G290" s="1" t="s">
        <v>55</v>
      </c>
      <c r="H290" s="1" t="s">
        <v>418</v>
      </c>
      <c r="I290" s="1" t="s">
        <v>24</v>
      </c>
      <c r="J290" s="1" t="s">
        <v>12</v>
      </c>
      <c r="K290" t="b">
        <v>0</v>
      </c>
      <c r="L290" s="27">
        <v>78395.039999999994</v>
      </c>
    </row>
    <row r="291" spans="1:12" x14ac:dyDescent="0.25">
      <c r="A291" s="29">
        <v>2021</v>
      </c>
      <c r="B291" s="29">
        <v>5</v>
      </c>
      <c r="C291" s="1" t="s">
        <v>39</v>
      </c>
      <c r="D291" s="1" t="s">
        <v>39</v>
      </c>
      <c r="E291">
        <v>62</v>
      </c>
      <c r="F291" s="1" t="s">
        <v>8</v>
      </c>
      <c r="G291" s="1" t="s">
        <v>55</v>
      </c>
      <c r="H291" s="1" t="s">
        <v>418</v>
      </c>
      <c r="I291" s="1" t="s">
        <v>25</v>
      </c>
      <c r="J291" s="1" t="s">
        <v>17</v>
      </c>
      <c r="K291" t="b">
        <v>0</v>
      </c>
      <c r="L291" s="27">
        <v>15679.01</v>
      </c>
    </row>
    <row r="292" spans="1:12" x14ac:dyDescent="0.25">
      <c r="A292" s="29">
        <v>2021</v>
      </c>
      <c r="B292" s="29">
        <v>5</v>
      </c>
      <c r="C292" s="1" t="s">
        <v>39</v>
      </c>
      <c r="D292" s="1" t="s">
        <v>39</v>
      </c>
      <c r="E292">
        <v>56</v>
      </c>
      <c r="F292" s="1" t="s">
        <v>58</v>
      </c>
      <c r="G292" s="1" t="s">
        <v>59</v>
      </c>
      <c r="H292" s="1" t="s">
        <v>58</v>
      </c>
      <c r="I292" s="1" t="s">
        <v>9</v>
      </c>
      <c r="J292" s="1" t="s">
        <v>10</v>
      </c>
      <c r="K292" t="b">
        <v>0</v>
      </c>
      <c r="L292" s="27">
        <v>9213.84</v>
      </c>
    </row>
    <row r="293" spans="1:12" x14ac:dyDescent="0.25">
      <c r="A293" s="29">
        <v>2021</v>
      </c>
      <c r="B293" s="29">
        <v>5</v>
      </c>
      <c r="C293" s="1" t="s">
        <v>39</v>
      </c>
      <c r="D293" s="1" t="s">
        <v>39</v>
      </c>
      <c r="E293">
        <v>56</v>
      </c>
      <c r="F293" s="1" t="s">
        <v>58</v>
      </c>
      <c r="G293" s="1" t="s">
        <v>59</v>
      </c>
      <c r="H293" s="1" t="s">
        <v>58</v>
      </c>
      <c r="I293" s="1" t="s">
        <v>11</v>
      </c>
      <c r="J293" s="1" t="s">
        <v>12</v>
      </c>
      <c r="K293" t="b">
        <v>0</v>
      </c>
      <c r="L293" s="27">
        <v>4606.92</v>
      </c>
    </row>
    <row r="294" spans="1:12" x14ac:dyDescent="0.25">
      <c r="A294" s="29">
        <v>2021</v>
      </c>
      <c r="B294" s="29">
        <v>5</v>
      </c>
      <c r="C294" s="1" t="s">
        <v>39</v>
      </c>
      <c r="D294" s="1" t="s">
        <v>39</v>
      </c>
      <c r="E294">
        <v>56</v>
      </c>
      <c r="F294" s="1" t="s">
        <v>58</v>
      </c>
      <c r="G294" s="1" t="s">
        <v>59</v>
      </c>
      <c r="H294" s="1" t="s">
        <v>58</v>
      </c>
      <c r="I294" s="1" t="s">
        <v>13</v>
      </c>
      <c r="J294" s="1" t="s">
        <v>12</v>
      </c>
      <c r="K294" t="b">
        <v>0</v>
      </c>
      <c r="L294" s="27">
        <v>3290.66</v>
      </c>
    </row>
    <row r="295" spans="1:12" x14ac:dyDescent="0.25">
      <c r="A295" s="29">
        <v>2021</v>
      </c>
      <c r="B295" s="29">
        <v>5</v>
      </c>
      <c r="C295" s="1" t="s">
        <v>39</v>
      </c>
      <c r="D295" s="1" t="s">
        <v>39</v>
      </c>
      <c r="E295">
        <v>56</v>
      </c>
      <c r="F295" s="1" t="s">
        <v>58</v>
      </c>
      <c r="G295" s="1" t="s">
        <v>59</v>
      </c>
      <c r="H295" s="1" t="s">
        <v>58</v>
      </c>
      <c r="I295" s="1" t="s">
        <v>28</v>
      </c>
      <c r="J295" s="1" t="s">
        <v>12</v>
      </c>
      <c r="K295" t="b">
        <v>0</v>
      </c>
      <c r="L295" s="27">
        <v>658.13</v>
      </c>
    </row>
    <row r="296" spans="1:12" x14ac:dyDescent="0.25">
      <c r="A296" s="29">
        <v>2021</v>
      </c>
      <c r="B296" s="29">
        <v>5</v>
      </c>
      <c r="C296" s="1" t="s">
        <v>39</v>
      </c>
      <c r="D296" s="1" t="s">
        <v>39</v>
      </c>
      <c r="E296">
        <v>56</v>
      </c>
      <c r="F296" s="1" t="s">
        <v>58</v>
      </c>
      <c r="G296" s="1" t="s">
        <v>59</v>
      </c>
      <c r="H296" s="1" t="s">
        <v>58</v>
      </c>
      <c r="I296" s="1" t="s">
        <v>29</v>
      </c>
      <c r="J296" s="1" t="s">
        <v>12</v>
      </c>
      <c r="K296" t="b">
        <v>0</v>
      </c>
      <c r="L296" s="27">
        <v>3948.79</v>
      </c>
    </row>
    <row r="297" spans="1:12" x14ac:dyDescent="0.25">
      <c r="A297" s="29">
        <v>2021</v>
      </c>
      <c r="B297" s="29">
        <v>5</v>
      </c>
      <c r="C297" s="1" t="s">
        <v>39</v>
      </c>
      <c r="D297" s="1" t="s">
        <v>39</v>
      </c>
      <c r="E297">
        <v>56</v>
      </c>
      <c r="F297" s="1" t="s">
        <v>58</v>
      </c>
      <c r="G297" s="1" t="s">
        <v>59</v>
      </c>
      <c r="H297" s="1" t="s">
        <v>58</v>
      </c>
      <c r="I297" s="1" t="s">
        <v>14</v>
      </c>
      <c r="J297" s="1" t="s">
        <v>10</v>
      </c>
      <c r="K297" t="b">
        <v>0</v>
      </c>
      <c r="L297" s="27">
        <v>6581.31</v>
      </c>
    </row>
    <row r="298" spans="1:12" x14ac:dyDescent="0.25">
      <c r="A298" s="29">
        <v>2021</v>
      </c>
      <c r="B298" s="29">
        <v>5</v>
      </c>
      <c r="C298" s="1" t="s">
        <v>39</v>
      </c>
      <c r="D298" s="1" t="s">
        <v>39</v>
      </c>
      <c r="E298">
        <v>56</v>
      </c>
      <c r="F298" s="1" t="s">
        <v>58</v>
      </c>
      <c r="G298" s="1" t="s">
        <v>59</v>
      </c>
      <c r="H298" s="1" t="s">
        <v>58</v>
      </c>
      <c r="I298" s="1" t="s">
        <v>15</v>
      </c>
      <c r="J298" s="1" t="s">
        <v>10</v>
      </c>
      <c r="K298" t="b">
        <v>0</v>
      </c>
      <c r="L298" s="27">
        <v>1316.26</v>
      </c>
    </row>
    <row r="299" spans="1:12" x14ac:dyDescent="0.25">
      <c r="A299" s="29">
        <v>2021</v>
      </c>
      <c r="B299" s="29">
        <v>5</v>
      </c>
      <c r="C299" s="1" t="s">
        <v>39</v>
      </c>
      <c r="D299" s="1" t="s">
        <v>39</v>
      </c>
      <c r="E299">
        <v>56</v>
      </c>
      <c r="F299" s="1" t="s">
        <v>58</v>
      </c>
      <c r="G299" s="1" t="s">
        <v>59</v>
      </c>
      <c r="H299" s="1" t="s">
        <v>58</v>
      </c>
      <c r="I299" s="1" t="s">
        <v>31</v>
      </c>
      <c r="J299" s="1" t="s">
        <v>12</v>
      </c>
      <c r="K299" t="b">
        <v>0</v>
      </c>
      <c r="L299" s="27">
        <v>2632.52</v>
      </c>
    </row>
    <row r="300" spans="1:12" x14ac:dyDescent="0.25">
      <c r="A300" s="29">
        <v>2021</v>
      </c>
      <c r="B300" s="29">
        <v>5</v>
      </c>
      <c r="C300" s="1" t="s">
        <v>39</v>
      </c>
      <c r="D300" s="1" t="s">
        <v>39</v>
      </c>
      <c r="E300">
        <v>56</v>
      </c>
      <c r="F300" s="1" t="s">
        <v>58</v>
      </c>
      <c r="G300" s="1" t="s">
        <v>59</v>
      </c>
      <c r="H300" s="1" t="s">
        <v>58</v>
      </c>
      <c r="I300" s="1" t="s">
        <v>16</v>
      </c>
      <c r="J300" s="1" t="s">
        <v>17</v>
      </c>
      <c r="K300" t="b">
        <v>0</v>
      </c>
      <c r="L300" s="27">
        <v>7897.57</v>
      </c>
    </row>
    <row r="301" spans="1:12" x14ac:dyDescent="0.25">
      <c r="A301" s="29">
        <v>2021</v>
      </c>
      <c r="B301" s="29">
        <v>5</v>
      </c>
      <c r="C301" s="1" t="s">
        <v>39</v>
      </c>
      <c r="D301" s="1" t="s">
        <v>39</v>
      </c>
      <c r="E301">
        <v>56</v>
      </c>
      <c r="F301" s="1" t="s">
        <v>58</v>
      </c>
      <c r="G301" s="1" t="s">
        <v>59</v>
      </c>
      <c r="H301" s="1" t="s">
        <v>58</v>
      </c>
      <c r="I301" s="1" t="s">
        <v>18</v>
      </c>
      <c r="J301" s="1" t="s">
        <v>17</v>
      </c>
      <c r="K301" t="b">
        <v>0</v>
      </c>
      <c r="L301" s="27">
        <v>1316.26</v>
      </c>
    </row>
    <row r="302" spans="1:12" x14ac:dyDescent="0.25">
      <c r="A302" s="29">
        <v>2021</v>
      </c>
      <c r="B302" s="29">
        <v>5</v>
      </c>
      <c r="C302" s="1" t="s">
        <v>39</v>
      </c>
      <c r="D302" s="1" t="s">
        <v>39</v>
      </c>
      <c r="E302">
        <v>56</v>
      </c>
      <c r="F302" s="1" t="s">
        <v>58</v>
      </c>
      <c r="G302" s="1" t="s">
        <v>59</v>
      </c>
      <c r="H302" s="1" t="s">
        <v>58</v>
      </c>
      <c r="I302" s="1" t="s">
        <v>19</v>
      </c>
      <c r="J302" s="1" t="s">
        <v>17</v>
      </c>
      <c r="K302" t="b">
        <v>0</v>
      </c>
      <c r="L302" s="27">
        <v>7897.57</v>
      </c>
    </row>
    <row r="303" spans="1:12" x14ac:dyDescent="0.25">
      <c r="A303" s="29">
        <v>2021</v>
      </c>
      <c r="B303" s="29">
        <v>5</v>
      </c>
      <c r="C303" s="1" t="s">
        <v>39</v>
      </c>
      <c r="D303" s="1" t="s">
        <v>39</v>
      </c>
      <c r="E303">
        <v>56</v>
      </c>
      <c r="F303" s="1" t="s">
        <v>58</v>
      </c>
      <c r="G303" s="1" t="s">
        <v>59</v>
      </c>
      <c r="H303" s="1" t="s">
        <v>58</v>
      </c>
      <c r="I303" s="1" t="s">
        <v>20</v>
      </c>
      <c r="J303" s="1" t="s">
        <v>17</v>
      </c>
      <c r="K303" t="b">
        <v>0</v>
      </c>
      <c r="L303" s="27">
        <v>3948.79</v>
      </c>
    </row>
    <row r="304" spans="1:12" x14ac:dyDescent="0.25">
      <c r="A304" s="29">
        <v>2021</v>
      </c>
      <c r="B304" s="29">
        <v>5</v>
      </c>
      <c r="C304" s="1" t="s">
        <v>39</v>
      </c>
      <c r="D304" s="1" t="s">
        <v>39</v>
      </c>
      <c r="E304">
        <v>56</v>
      </c>
      <c r="F304" s="1" t="s">
        <v>58</v>
      </c>
      <c r="G304" s="1" t="s">
        <v>59</v>
      </c>
      <c r="H304" s="1" t="s">
        <v>58</v>
      </c>
      <c r="I304" s="1" t="s">
        <v>21</v>
      </c>
      <c r="J304" s="1" t="s">
        <v>10</v>
      </c>
      <c r="K304" t="b">
        <v>0</v>
      </c>
      <c r="L304" s="27">
        <v>3290.66</v>
      </c>
    </row>
    <row r="305" spans="1:12" x14ac:dyDescent="0.25">
      <c r="A305" s="29">
        <v>2021</v>
      </c>
      <c r="B305" s="29">
        <v>5</v>
      </c>
      <c r="C305" s="1" t="s">
        <v>39</v>
      </c>
      <c r="D305" s="1" t="s">
        <v>39</v>
      </c>
      <c r="E305">
        <v>56</v>
      </c>
      <c r="F305" s="1" t="s">
        <v>58</v>
      </c>
      <c r="G305" s="1" t="s">
        <v>59</v>
      </c>
      <c r="H305" s="1" t="s">
        <v>58</v>
      </c>
      <c r="I305" s="1" t="s">
        <v>32</v>
      </c>
      <c r="J305" s="1" t="s">
        <v>10</v>
      </c>
      <c r="K305" t="b">
        <v>0</v>
      </c>
      <c r="L305" s="27">
        <v>1316.26</v>
      </c>
    </row>
    <row r="306" spans="1:12" x14ac:dyDescent="0.25">
      <c r="A306" s="29">
        <v>2021</v>
      </c>
      <c r="B306" s="29">
        <v>5</v>
      </c>
      <c r="C306" s="1" t="s">
        <v>39</v>
      </c>
      <c r="D306" s="1" t="s">
        <v>39</v>
      </c>
      <c r="E306">
        <v>56</v>
      </c>
      <c r="F306" s="1" t="s">
        <v>58</v>
      </c>
      <c r="G306" s="1" t="s">
        <v>59</v>
      </c>
      <c r="H306" s="1" t="s">
        <v>58</v>
      </c>
      <c r="I306" s="1" t="s">
        <v>22</v>
      </c>
      <c r="J306" s="1" t="s">
        <v>10</v>
      </c>
      <c r="K306" t="b">
        <v>0</v>
      </c>
      <c r="L306" s="27">
        <v>2632.52</v>
      </c>
    </row>
    <row r="307" spans="1:12" x14ac:dyDescent="0.25">
      <c r="A307" s="29">
        <v>2021</v>
      </c>
      <c r="B307" s="29">
        <v>5</v>
      </c>
      <c r="C307" s="1" t="s">
        <v>39</v>
      </c>
      <c r="D307" s="1" t="s">
        <v>39</v>
      </c>
      <c r="E307">
        <v>56</v>
      </c>
      <c r="F307" s="1" t="s">
        <v>58</v>
      </c>
      <c r="G307" s="1" t="s">
        <v>59</v>
      </c>
      <c r="H307" s="1" t="s">
        <v>58</v>
      </c>
      <c r="I307" s="1" t="s">
        <v>23</v>
      </c>
      <c r="J307" s="1" t="s">
        <v>12</v>
      </c>
      <c r="K307" t="b">
        <v>0</v>
      </c>
      <c r="L307" s="27">
        <v>1974.39</v>
      </c>
    </row>
    <row r="308" spans="1:12" x14ac:dyDescent="0.25">
      <c r="A308" s="29">
        <v>2021</v>
      </c>
      <c r="B308" s="29">
        <v>5</v>
      </c>
      <c r="C308" s="1" t="s">
        <v>39</v>
      </c>
      <c r="D308" s="1" t="s">
        <v>39</v>
      </c>
      <c r="E308">
        <v>56</v>
      </c>
      <c r="F308" s="1" t="s">
        <v>58</v>
      </c>
      <c r="G308" s="1" t="s">
        <v>59</v>
      </c>
      <c r="H308" s="1" t="s">
        <v>58</v>
      </c>
      <c r="I308" s="1" t="s">
        <v>24</v>
      </c>
      <c r="J308" s="1" t="s">
        <v>12</v>
      </c>
      <c r="K308" t="b">
        <v>0</v>
      </c>
      <c r="L308" s="27">
        <v>1974.39</v>
      </c>
    </row>
    <row r="309" spans="1:12" x14ac:dyDescent="0.25">
      <c r="A309" s="29">
        <v>2021</v>
      </c>
      <c r="B309" s="29">
        <v>5</v>
      </c>
      <c r="C309" s="1" t="s">
        <v>39</v>
      </c>
      <c r="D309" s="1" t="s">
        <v>39</v>
      </c>
      <c r="E309">
        <v>56</v>
      </c>
      <c r="F309" s="1" t="s">
        <v>58</v>
      </c>
      <c r="G309" s="1" t="s">
        <v>59</v>
      </c>
      <c r="H309" s="1" t="s">
        <v>58</v>
      </c>
      <c r="I309" s="1" t="s">
        <v>25</v>
      </c>
      <c r="J309" s="1" t="s">
        <v>17</v>
      </c>
      <c r="K309" t="b">
        <v>0</v>
      </c>
      <c r="L309" s="27">
        <v>1316.26</v>
      </c>
    </row>
    <row r="310" spans="1:12" x14ac:dyDescent="0.25">
      <c r="A310" s="29">
        <v>2021</v>
      </c>
      <c r="B310" s="29">
        <v>5</v>
      </c>
      <c r="C310" s="1" t="s">
        <v>39</v>
      </c>
      <c r="D310" s="1" t="s">
        <v>39</v>
      </c>
      <c r="E310">
        <v>54</v>
      </c>
      <c r="F310" s="1" t="s">
        <v>60</v>
      </c>
      <c r="G310" s="1" t="s">
        <v>61</v>
      </c>
      <c r="H310" s="1" t="s">
        <v>62</v>
      </c>
      <c r="I310" s="1" t="s">
        <v>9</v>
      </c>
      <c r="J310" s="1" t="s">
        <v>10</v>
      </c>
      <c r="K310" t="b">
        <v>0</v>
      </c>
      <c r="L310" s="27">
        <v>86563.61</v>
      </c>
    </row>
    <row r="311" spans="1:12" x14ac:dyDescent="0.25">
      <c r="A311" s="29">
        <v>2021</v>
      </c>
      <c r="B311" s="29">
        <v>5</v>
      </c>
      <c r="C311" s="1" t="s">
        <v>39</v>
      </c>
      <c r="D311" s="1" t="s">
        <v>39</v>
      </c>
      <c r="E311">
        <v>54</v>
      </c>
      <c r="F311" s="1" t="s">
        <v>60</v>
      </c>
      <c r="G311" s="1" t="s">
        <v>61</v>
      </c>
      <c r="H311" s="1" t="s">
        <v>62</v>
      </c>
      <c r="I311" s="1" t="s">
        <v>15</v>
      </c>
      <c r="J311" s="1" t="s">
        <v>10</v>
      </c>
      <c r="K311" t="b">
        <v>0</v>
      </c>
      <c r="L311" s="27">
        <v>4026.21</v>
      </c>
    </row>
    <row r="312" spans="1:12" x14ac:dyDescent="0.25">
      <c r="A312" s="29">
        <v>2021</v>
      </c>
      <c r="B312" s="29">
        <v>5</v>
      </c>
      <c r="C312" s="1" t="s">
        <v>39</v>
      </c>
      <c r="D312" s="1" t="s">
        <v>39</v>
      </c>
      <c r="E312">
        <v>54</v>
      </c>
      <c r="F312" s="1" t="s">
        <v>60</v>
      </c>
      <c r="G312" s="1" t="s">
        <v>61</v>
      </c>
      <c r="H312" s="1" t="s">
        <v>62</v>
      </c>
      <c r="I312" s="1" t="s">
        <v>16</v>
      </c>
      <c r="J312" s="1" t="s">
        <v>17</v>
      </c>
      <c r="K312" t="b">
        <v>0</v>
      </c>
      <c r="L312" s="27">
        <v>30196.61</v>
      </c>
    </row>
    <row r="313" spans="1:12" x14ac:dyDescent="0.25">
      <c r="A313" s="29">
        <v>2021</v>
      </c>
      <c r="B313" s="29">
        <v>5</v>
      </c>
      <c r="C313" s="1" t="s">
        <v>39</v>
      </c>
      <c r="D313" s="1" t="s">
        <v>39</v>
      </c>
      <c r="E313">
        <v>54</v>
      </c>
      <c r="F313" s="1" t="s">
        <v>60</v>
      </c>
      <c r="G313" s="1" t="s">
        <v>61</v>
      </c>
      <c r="H313" s="1" t="s">
        <v>62</v>
      </c>
      <c r="I313" s="1" t="s">
        <v>20</v>
      </c>
      <c r="J313" s="1" t="s">
        <v>17</v>
      </c>
      <c r="K313" t="b">
        <v>0</v>
      </c>
      <c r="L313" s="27">
        <v>30196.61</v>
      </c>
    </row>
    <row r="314" spans="1:12" x14ac:dyDescent="0.25">
      <c r="A314" s="29">
        <v>2021</v>
      </c>
      <c r="B314" s="29">
        <v>5</v>
      </c>
      <c r="C314" s="1" t="s">
        <v>39</v>
      </c>
      <c r="D314" s="1" t="s">
        <v>39</v>
      </c>
      <c r="E314">
        <v>54</v>
      </c>
      <c r="F314" s="1" t="s">
        <v>60</v>
      </c>
      <c r="G314" s="1" t="s">
        <v>61</v>
      </c>
      <c r="H314" s="1" t="s">
        <v>62</v>
      </c>
      <c r="I314" s="1" t="s">
        <v>22</v>
      </c>
      <c r="J314" s="1" t="s">
        <v>10</v>
      </c>
      <c r="K314" t="b">
        <v>0</v>
      </c>
      <c r="L314" s="27">
        <v>10065.540000000001</v>
      </c>
    </row>
    <row r="315" spans="1:12" x14ac:dyDescent="0.25">
      <c r="A315" s="29">
        <v>2021</v>
      </c>
      <c r="B315" s="29">
        <v>5</v>
      </c>
      <c r="C315" s="1" t="s">
        <v>39</v>
      </c>
      <c r="D315" s="1" t="s">
        <v>39</v>
      </c>
      <c r="E315">
        <v>54</v>
      </c>
      <c r="F315" s="1" t="s">
        <v>60</v>
      </c>
      <c r="G315" s="1" t="s">
        <v>61</v>
      </c>
      <c r="H315" s="1" t="s">
        <v>62</v>
      </c>
      <c r="I315" s="1" t="s">
        <v>24</v>
      </c>
      <c r="J315" s="1" t="s">
        <v>12</v>
      </c>
      <c r="K315" t="b">
        <v>0</v>
      </c>
      <c r="L315" s="27">
        <v>40262.14</v>
      </c>
    </row>
    <row r="316" spans="1:12" x14ac:dyDescent="0.25">
      <c r="A316" s="29">
        <v>2021</v>
      </c>
      <c r="B316" s="29">
        <v>6</v>
      </c>
      <c r="C316" s="1" t="s">
        <v>39</v>
      </c>
      <c r="D316" s="1" t="s">
        <v>39</v>
      </c>
      <c r="E316">
        <v>66</v>
      </c>
      <c r="F316" s="1" t="s">
        <v>27</v>
      </c>
      <c r="G316" s="1" t="s">
        <v>40</v>
      </c>
      <c r="H316" s="1" t="s">
        <v>41</v>
      </c>
      <c r="I316" s="1" t="s">
        <v>9</v>
      </c>
      <c r="J316" s="1" t="s">
        <v>10</v>
      </c>
      <c r="K316" t="b">
        <v>0</v>
      </c>
      <c r="L316" s="27">
        <v>180001.5</v>
      </c>
    </row>
    <row r="317" spans="1:12" x14ac:dyDescent="0.25">
      <c r="A317" s="29">
        <v>2021</v>
      </c>
      <c r="B317" s="29">
        <v>6</v>
      </c>
      <c r="C317" s="1" t="s">
        <v>39</v>
      </c>
      <c r="D317" s="1" t="s">
        <v>39</v>
      </c>
      <c r="E317">
        <v>66</v>
      </c>
      <c r="F317" s="1" t="s">
        <v>27</v>
      </c>
      <c r="G317" s="1" t="s">
        <v>40</v>
      </c>
      <c r="H317" s="1" t="s">
        <v>41</v>
      </c>
      <c r="I317" s="1" t="s">
        <v>11</v>
      </c>
      <c r="J317" s="1" t="s">
        <v>12</v>
      </c>
      <c r="K317" t="b">
        <v>0</v>
      </c>
      <c r="L317" s="27">
        <v>36000.300000000003</v>
      </c>
    </row>
    <row r="318" spans="1:12" x14ac:dyDescent="0.25">
      <c r="A318" s="29">
        <v>2021</v>
      </c>
      <c r="B318" s="29">
        <v>6</v>
      </c>
      <c r="C318" s="1" t="s">
        <v>39</v>
      </c>
      <c r="D318" s="1" t="s">
        <v>39</v>
      </c>
      <c r="E318">
        <v>66</v>
      </c>
      <c r="F318" s="1" t="s">
        <v>27</v>
      </c>
      <c r="G318" s="1" t="s">
        <v>40</v>
      </c>
      <c r="H318" s="1" t="s">
        <v>41</v>
      </c>
      <c r="I318" s="1" t="s">
        <v>13</v>
      </c>
      <c r="J318" s="1" t="s">
        <v>12</v>
      </c>
      <c r="K318" t="b">
        <v>0</v>
      </c>
      <c r="L318" s="27">
        <v>36000.300000000003</v>
      </c>
    </row>
    <row r="319" spans="1:12" x14ac:dyDescent="0.25">
      <c r="A319" s="29">
        <v>2021</v>
      </c>
      <c r="B319" s="29">
        <v>6</v>
      </c>
      <c r="C319" s="1" t="s">
        <v>39</v>
      </c>
      <c r="D319" s="1" t="s">
        <v>39</v>
      </c>
      <c r="E319">
        <v>66</v>
      </c>
      <c r="F319" s="1" t="s">
        <v>27</v>
      </c>
      <c r="G319" s="1" t="s">
        <v>40</v>
      </c>
      <c r="H319" s="1" t="s">
        <v>41</v>
      </c>
      <c r="I319" s="1" t="s">
        <v>28</v>
      </c>
      <c r="J319" s="1" t="s">
        <v>12</v>
      </c>
      <c r="K319" t="b">
        <v>0</v>
      </c>
      <c r="L319" s="27">
        <v>18000.150000000001</v>
      </c>
    </row>
    <row r="320" spans="1:12" x14ac:dyDescent="0.25">
      <c r="A320" s="29">
        <v>2021</v>
      </c>
      <c r="B320" s="29">
        <v>6</v>
      </c>
      <c r="C320" s="1" t="s">
        <v>39</v>
      </c>
      <c r="D320" s="1" t="s">
        <v>39</v>
      </c>
      <c r="E320">
        <v>66</v>
      </c>
      <c r="F320" s="1" t="s">
        <v>27</v>
      </c>
      <c r="G320" s="1" t="s">
        <v>40</v>
      </c>
      <c r="H320" s="1" t="s">
        <v>41</v>
      </c>
      <c r="I320" s="1" t="s">
        <v>29</v>
      </c>
      <c r="J320" s="1" t="s">
        <v>12</v>
      </c>
      <c r="K320" t="b">
        <v>0</v>
      </c>
      <c r="L320" s="27">
        <v>18000.150000000001</v>
      </c>
    </row>
    <row r="321" spans="1:12" x14ac:dyDescent="0.25">
      <c r="A321" s="29">
        <v>2021</v>
      </c>
      <c r="B321" s="29">
        <v>6</v>
      </c>
      <c r="C321" s="1" t="s">
        <v>39</v>
      </c>
      <c r="D321" s="1" t="s">
        <v>39</v>
      </c>
      <c r="E321">
        <v>66</v>
      </c>
      <c r="F321" s="1" t="s">
        <v>27</v>
      </c>
      <c r="G321" s="1" t="s">
        <v>40</v>
      </c>
      <c r="H321" s="1" t="s">
        <v>41</v>
      </c>
      <c r="I321" s="1" t="s">
        <v>30</v>
      </c>
      <c r="J321" s="1" t="s">
        <v>10</v>
      </c>
      <c r="K321" t="b">
        <v>0</v>
      </c>
      <c r="L321" s="27">
        <v>27000.23</v>
      </c>
    </row>
    <row r="322" spans="1:12" x14ac:dyDescent="0.25">
      <c r="A322" s="29">
        <v>2021</v>
      </c>
      <c r="B322" s="29">
        <v>6</v>
      </c>
      <c r="C322" s="1" t="s">
        <v>39</v>
      </c>
      <c r="D322" s="1" t="s">
        <v>39</v>
      </c>
      <c r="E322">
        <v>66</v>
      </c>
      <c r="F322" s="1" t="s">
        <v>27</v>
      </c>
      <c r="G322" s="1" t="s">
        <v>40</v>
      </c>
      <c r="H322" s="1" t="s">
        <v>41</v>
      </c>
      <c r="I322" s="1" t="s">
        <v>14</v>
      </c>
      <c r="J322" s="1" t="s">
        <v>10</v>
      </c>
      <c r="K322" t="b">
        <v>0</v>
      </c>
      <c r="L322" s="27">
        <v>99000.83</v>
      </c>
    </row>
    <row r="323" spans="1:12" x14ac:dyDescent="0.25">
      <c r="A323" s="29">
        <v>2021</v>
      </c>
      <c r="B323" s="29">
        <v>6</v>
      </c>
      <c r="C323" s="1" t="s">
        <v>39</v>
      </c>
      <c r="D323" s="1" t="s">
        <v>39</v>
      </c>
      <c r="E323">
        <v>66</v>
      </c>
      <c r="F323" s="1" t="s">
        <v>27</v>
      </c>
      <c r="G323" s="1" t="s">
        <v>40</v>
      </c>
      <c r="H323" s="1" t="s">
        <v>41</v>
      </c>
      <c r="I323" s="1" t="s">
        <v>15</v>
      </c>
      <c r="J323" s="1" t="s">
        <v>10</v>
      </c>
      <c r="K323" t="b">
        <v>0</v>
      </c>
      <c r="L323" s="27">
        <v>18000.150000000001</v>
      </c>
    </row>
    <row r="324" spans="1:12" x14ac:dyDescent="0.25">
      <c r="A324" s="29">
        <v>2021</v>
      </c>
      <c r="B324" s="29">
        <v>6</v>
      </c>
      <c r="C324" s="1" t="s">
        <v>39</v>
      </c>
      <c r="D324" s="1" t="s">
        <v>39</v>
      </c>
      <c r="E324">
        <v>66</v>
      </c>
      <c r="F324" s="1" t="s">
        <v>27</v>
      </c>
      <c r="G324" s="1" t="s">
        <v>40</v>
      </c>
      <c r="H324" s="1" t="s">
        <v>41</v>
      </c>
      <c r="I324" s="1" t="s">
        <v>31</v>
      </c>
      <c r="J324" s="1" t="s">
        <v>12</v>
      </c>
      <c r="K324" t="b">
        <v>0</v>
      </c>
      <c r="L324" s="27">
        <v>9000.08</v>
      </c>
    </row>
    <row r="325" spans="1:12" x14ac:dyDescent="0.25">
      <c r="A325" s="29">
        <v>2021</v>
      </c>
      <c r="B325" s="29">
        <v>6</v>
      </c>
      <c r="C325" s="1" t="s">
        <v>39</v>
      </c>
      <c r="D325" s="1" t="s">
        <v>39</v>
      </c>
      <c r="E325">
        <v>66</v>
      </c>
      <c r="F325" s="1" t="s">
        <v>27</v>
      </c>
      <c r="G325" s="1" t="s">
        <v>40</v>
      </c>
      <c r="H325" s="1" t="s">
        <v>41</v>
      </c>
      <c r="I325" s="1" t="s">
        <v>16</v>
      </c>
      <c r="J325" s="1" t="s">
        <v>17</v>
      </c>
      <c r="K325" t="b">
        <v>0</v>
      </c>
      <c r="L325" s="27">
        <v>45000.38</v>
      </c>
    </row>
    <row r="326" spans="1:12" x14ac:dyDescent="0.25">
      <c r="A326" s="29">
        <v>2021</v>
      </c>
      <c r="B326" s="29">
        <v>6</v>
      </c>
      <c r="C326" s="1" t="s">
        <v>39</v>
      </c>
      <c r="D326" s="1" t="s">
        <v>39</v>
      </c>
      <c r="E326">
        <v>66</v>
      </c>
      <c r="F326" s="1" t="s">
        <v>27</v>
      </c>
      <c r="G326" s="1" t="s">
        <v>40</v>
      </c>
      <c r="H326" s="1" t="s">
        <v>41</v>
      </c>
      <c r="I326" s="1" t="s">
        <v>18</v>
      </c>
      <c r="J326" s="1" t="s">
        <v>17</v>
      </c>
      <c r="K326" t="b">
        <v>0</v>
      </c>
      <c r="L326" s="27">
        <v>153001.28</v>
      </c>
    </row>
    <row r="327" spans="1:12" x14ac:dyDescent="0.25">
      <c r="A327" s="29">
        <v>2021</v>
      </c>
      <c r="B327" s="29">
        <v>6</v>
      </c>
      <c r="C327" s="1" t="s">
        <v>39</v>
      </c>
      <c r="D327" s="1" t="s">
        <v>39</v>
      </c>
      <c r="E327">
        <v>66</v>
      </c>
      <c r="F327" s="1" t="s">
        <v>27</v>
      </c>
      <c r="G327" s="1" t="s">
        <v>40</v>
      </c>
      <c r="H327" s="1" t="s">
        <v>41</v>
      </c>
      <c r="I327" s="1" t="s">
        <v>19</v>
      </c>
      <c r="J327" s="1" t="s">
        <v>17</v>
      </c>
      <c r="K327" t="b">
        <v>0</v>
      </c>
      <c r="L327" s="27">
        <v>18000.150000000001</v>
      </c>
    </row>
    <row r="328" spans="1:12" x14ac:dyDescent="0.25">
      <c r="A328" s="29">
        <v>2021</v>
      </c>
      <c r="B328" s="29">
        <v>6</v>
      </c>
      <c r="C328" s="1" t="s">
        <v>39</v>
      </c>
      <c r="D328" s="1" t="s">
        <v>39</v>
      </c>
      <c r="E328">
        <v>66</v>
      </c>
      <c r="F328" s="1" t="s">
        <v>27</v>
      </c>
      <c r="G328" s="1" t="s">
        <v>40</v>
      </c>
      <c r="H328" s="1" t="s">
        <v>41</v>
      </c>
      <c r="I328" s="1" t="s">
        <v>20</v>
      </c>
      <c r="J328" s="1" t="s">
        <v>17</v>
      </c>
      <c r="K328" t="b">
        <v>0</v>
      </c>
      <c r="L328" s="27">
        <v>18000.150000000001</v>
      </c>
    </row>
    <row r="329" spans="1:12" x14ac:dyDescent="0.25">
      <c r="A329" s="29">
        <v>2021</v>
      </c>
      <c r="B329" s="29">
        <v>6</v>
      </c>
      <c r="C329" s="1" t="s">
        <v>39</v>
      </c>
      <c r="D329" s="1" t="s">
        <v>39</v>
      </c>
      <c r="E329">
        <v>66</v>
      </c>
      <c r="F329" s="1" t="s">
        <v>27</v>
      </c>
      <c r="G329" s="1" t="s">
        <v>40</v>
      </c>
      <c r="H329" s="1" t="s">
        <v>41</v>
      </c>
      <c r="I329" s="1" t="s">
        <v>21</v>
      </c>
      <c r="J329" s="1" t="s">
        <v>10</v>
      </c>
      <c r="K329" t="b">
        <v>0</v>
      </c>
      <c r="L329" s="27">
        <v>9000.08</v>
      </c>
    </row>
    <row r="330" spans="1:12" x14ac:dyDescent="0.25">
      <c r="A330" s="29">
        <v>2021</v>
      </c>
      <c r="B330" s="29">
        <v>6</v>
      </c>
      <c r="C330" s="1" t="s">
        <v>39</v>
      </c>
      <c r="D330" s="1" t="s">
        <v>39</v>
      </c>
      <c r="E330">
        <v>66</v>
      </c>
      <c r="F330" s="1" t="s">
        <v>27</v>
      </c>
      <c r="G330" s="1" t="s">
        <v>40</v>
      </c>
      <c r="H330" s="1" t="s">
        <v>41</v>
      </c>
      <c r="I330" s="1" t="s">
        <v>32</v>
      </c>
      <c r="J330" s="1" t="s">
        <v>10</v>
      </c>
      <c r="K330" t="b">
        <v>0</v>
      </c>
      <c r="L330" s="27">
        <v>18000.150000000001</v>
      </c>
    </row>
    <row r="331" spans="1:12" x14ac:dyDescent="0.25">
      <c r="A331" s="29">
        <v>2021</v>
      </c>
      <c r="B331" s="29">
        <v>6</v>
      </c>
      <c r="C331" s="1" t="s">
        <v>39</v>
      </c>
      <c r="D331" s="1" t="s">
        <v>39</v>
      </c>
      <c r="E331">
        <v>66</v>
      </c>
      <c r="F331" s="1" t="s">
        <v>27</v>
      </c>
      <c r="G331" s="1" t="s">
        <v>40</v>
      </c>
      <c r="H331" s="1" t="s">
        <v>41</v>
      </c>
      <c r="I331" s="1" t="s">
        <v>22</v>
      </c>
      <c r="J331" s="1" t="s">
        <v>10</v>
      </c>
      <c r="K331" t="b">
        <v>0</v>
      </c>
      <c r="L331" s="27">
        <v>126001.05</v>
      </c>
    </row>
    <row r="332" spans="1:12" x14ac:dyDescent="0.25">
      <c r="A332" s="29">
        <v>2021</v>
      </c>
      <c r="B332" s="29">
        <v>6</v>
      </c>
      <c r="C332" s="1" t="s">
        <v>39</v>
      </c>
      <c r="D332" s="1" t="s">
        <v>39</v>
      </c>
      <c r="E332">
        <v>66</v>
      </c>
      <c r="F332" s="1" t="s">
        <v>27</v>
      </c>
      <c r="G332" s="1" t="s">
        <v>40</v>
      </c>
      <c r="H332" s="1" t="s">
        <v>41</v>
      </c>
      <c r="I332" s="1" t="s">
        <v>23</v>
      </c>
      <c r="J332" s="1" t="s">
        <v>12</v>
      </c>
      <c r="K332" t="b">
        <v>0</v>
      </c>
      <c r="L332" s="27">
        <v>18000.150000000001</v>
      </c>
    </row>
    <row r="333" spans="1:12" x14ac:dyDescent="0.25">
      <c r="A333" s="29">
        <v>2021</v>
      </c>
      <c r="B333" s="29">
        <v>6</v>
      </c>
      <c r="C333" s="1" t="s">
        <v>39</v>
      </c>
      <c r="D333" s="1" t="s">
        <v>39</v>
      </c>
      <c r="E333">
        <v>66</v>
      </c>
      <c r="F333" s="1" t="s">
        <v>27</v>
      </c>
      <c r="G333" s="1" t="s">
        <v>40</v>
      </c>
      <c r="H333" s="1" t="s">
        <v>41</v>
      </c>
      <c r="I333" s="1" t="s">
        <v>24</v>
      </c>
      <c r="J333" s="1" t="s">
        <v>12</v>
      </c>
      <c r="K333" t="b">
        <v>0</v>
      </c>
      <c r="L333" s="27">
        <v>18000.150000000001</v>
      </c>
    </row>
    <row r="334" spans="1:12" x14ac:dyDescent="0.25">
      <c r="A334" s="29">
        <v>2021</v>
      </c>
      <c r="B334" s="29">
        <v>6</v>
      </c>
      <c r="C334" s="1" t="s">
        <v>39</v>
      </c>
      <c r="D334" s="1" t="s">
        <v>39</v>
      </c>
      <c r="E334">
        <v>66</v>
      </c>
      <c r="F334" s="1" t="s">
        <v>27</v>
      </c>
      <c r="G334" s="1" t="s">
        <v>40</v>
      </c>
      <c r="H334" s="1" t="s">
        <v>41</v>
      </c>
      <c r="I334" s="1" t="s">
        <v>33</v>
      </c>
      <c r="J334" s="1" t="s">
        <v>17</v>
      </c>
      <c r="K334" t="b">
        <v>0</v>
      </c>
      <c r="L334" s="27">
        <v>27000.23</v>
      </c>
    </row>
    <row r="335" spans="1:12" x14ac:dyDescent="0.25">
      <c r="A335" s="29">
        <v>2021</v>
      </c>
      <c r="B335" s="29">
        <v>6</v>
      </c>
      <c r="C335" s="1" t="s">
        <v>39</v>
      </c>
      <c r="D335" s="1" t="s">
        <v>39</v>
      </c>
      <c r="E335">
        <v>66</v>
      </c>
      <c r="F335" s="1" t="s">
        <v>27</v>
      </c>
      <c r="G335" s="1" t="s">
        <v>40</v>
      </c>
      <c r="H335" s="1" t="s">
        <v>41</v>
      </c>
      <c r="I335" s="1" t="s">
        <v>25</v>
      </c>
      <c r="J335" s="1" t="s">
        <v>17</v>
      </c>
      <c r="K335" t="b">
        <v>0</v>
      </c>
      <c r="L335" s="27">
        <v>9000.08</v>
      </c>
    </row>
    <row r="336" spans="1:12" x14ac:dyDescent="0.25">
      <c r="A336" s="29">
        <v>2021</v>
      </c>
      <c r="B336" s="29">
        <v>6</v>
      </c>
      <c r="C336" s="1" t="s">
        <v>39</v>
      </c>
      <c r="D336" s="1" t="s">
        <v>39</v>
      </c>
      <c r="E336">
        <v>57</v>
      </c>
      <c r="F336" s="1" t="s">
        <v>42</v>
      </c>
      <c r="G336" s="1" t="s">
        <v>43</v>
      </c>
      <c r="H336" s="1" t="s">
        <v>44</v>
      </c>
      <c r="I336" s="1" t="s">
        <v>9</v>
      </c>
      <c r="J336" s="1" t="s">
        <v>10</v>
      </c>
      <c r="K336" t="b">
        <v>0</v>
      </c>
      <c r="L336" s="27">
        <v>11567.62</v>
      </c>
    </row>
    <row r="337" spans="1:12" x14ac:dyDescent="0.25">
      <c r="A337" s="29">
        <v>2021</v>
      </c>
      <c r="B337" s="29">
        <v>6</v>
      </c>
      <c r="C337" s="1" t="s">
        <v>39</v>
      </c>
      <c r="D337" s="1" t="s">
        <v>39</v>
      </c>
      <c r="E337">
        <v>57</v>
      </c>
      <c r="F337" s="1" t="s">
        <v>42</v>
      </c>
      <c r="G337" s="1" t="s">
        <v>43</v>
      </c>
      <c r="H337" s="1" t="s">
        <v>44</v>
      </c>
      <c r="I337" s="1" t="s">
        <v>11</v>
      </c>
      <c r="J337" s="1" t="s">
        <v>12</v>
      </c>
      <c r="K337" t="b">
        <v>0</v>
      </c>
      <c r="L337" s="27">
        <v>6747.78</v>
      </c>
    </row>
    <row r="338" spans="1:12" x14ac:dyDescent="0.25">
      <c r="A338" s="29">
        <v>2021</v>
      </c>
      <c r="B338" s="29">
        <v>6</v>
      </c>
      <c r="C338" s="1" t="s">
        <v>39</v>
      </c>
      <c r="D338" s="1" t="s">
        <v>39</v>
      </c>
      <c r="E338">
        <v>57</v>
      </c>
      <c r="F338" s="1" t="s">
        <v>42</v>
      </c>
      <c r="G338" s="1" t="s">
        <v>43</v>
      </c>
      <c r="H338" s="1" t="s">
        <v>44</v>
      </c>
      <c r="I338" s="1" t="s">
        <v>13</v>
      </c>
      <c r="J338" s="1" t="s">
        <v>12</v>
      </c>
      <c r="K338" t="b">
        <v>0</v>
      </c>
      <c r="L338" s="27">
        <v>14459.53</v>
      </c>
    </row>
    <row r="339" spans="1:12" x14ac:dyDescent="0.25">
      <c r="A339" s="29">
        <v>2021</v>
      </c>
      <c r="B339" s="29">
        <v>6</v>
      </c>
      <c r="C339" s="1" t="s">
        <v>39</v>
      </c>
      <c r="D339" s="1" t="s">
        <v>39</v>
      </c>
      <c r="E339">
        <v>57</v>
      </c>
      <c r="F339" s="1" t="s">
        <v>42</v>
      </c>
      <c r="G339" s="1" t="s">
        <v>43</v>
      </c>
      <c r="H339" s="1" t="s">
        <v>44</v>
      </c>
      <c r="I339" s="1" t="s">
        <v>14</v>
      </c>
      <c r="J339" s="1" t="s">
        <v>10</v>
      </c>
      <c r="K339" t="b">
        <v>0</v>
      </c>
      <c r="L339" s="27">
        <v>3855.87</v>
      </c>
    </row>
    <row r="340" spans="1:12" x14ac:dyDescent="0.25">
      <c r="A340" s="29">
        <v>2021</v>
      </c>
      <c r="B340" s="29">
        <v>6</v>
      </c>
      <c r="C340" s="1" t="s">
        <v>39</v>
      </c>
      <c r="D340" s="1" t="s">
        <v>39</v>
      </c>
      <c r="E340">
        <v>57</v>
      </c>
      <c r="F340" s="1" t="s">
        <v>42</v>
      </c>
      <c r="G340" s="1" t="s">
        <v>43</v>
      </c>
      <c r="H340" s="1" t="s">
        <v>44</v>
      </c>
      <c r="I340" s="1" t="s">
        <v>15</v>
      </c>
      <c r="J340" s="1" t="s">
        <v>10</v>
      </c>
      <c r="K340" t="b">
        <v>0</v>
      </c>
      <c r="L340" s="27">
        <v>8675.7199999999993</v>
      </c>
    </row>
    <row r="341" spans="1:12" x14ac:dyDescent="0.25">
      <c r="A341" s="29">
        <v>2021</v>
      </c>
      <c r="B341" s="29">
        <v>6</v>
      </c>
      <c r="C341" s="1" t="s">
        <v>39</v>
      </c>
      <c r="D341" s="1" t="s">
        <v>39</v>
      </c>
      <c r="E341">
        <v>57</v>
      </c>
      <c r="F341" s="1" t="s">
        <v>42</v>
      </c>
      <c r="G341" s="1" t="s">
        <v>43</v>
      </c>
      <c r="H341" s="1" t="s">
        <v>44</v>
      </c>
      <c r="I341" s="1" t="s">
        <v>31</v>
      </c>
      <c r="J341" s="1" t="s">
        <v>12</v>
      </c>
      <c r="K341" t="b">
        <v>0</v>
      </c>
      <c r="L341" s="27">
        <v>4819.84</v>
      </c>
    </row>
    <row r="342" spans="1:12" x14ac:dyDescent="0.25">
      <c r="A342" s="29">
        <v>2021</v>
      </c>
      <c r="B342" s="29">
        <v>6</v>
      </c>
      <c r="C342" s="1" t="s">
        <v>39</v>
      </c>
      <c r="D342" s="1" t="s">
        <v>39</v>
      </c>
      <c r="E342">
        <v>57</v>
      </c>
      <c r="F342" s="1" t="s">
        <v>42</v>
      </c>
      <c r="G342" s="1" t="s">
        <v>43</v>
      </c>
      <c r="H342" s="1" t="s">
        <v>44</v>
      </c>
      <c r="I342" s="1" t="s">
        <v>16</v>
      </c>
      <c r="J342" s="1" t="s">
        <v>17</v>
      </c>
      <c r="K342" t="b">
        <v>0</v>
      </c>
      <c r="L342" s="27">
        <v>7711.75</v>
      </c>
    </row>
    <row r="343" spans="1:12" x14ac:dyDescent="0.25">
      <c r="A343" s="29">
        <v>2021</v>
      </c>
      <c r="B343" s="29">
        <v>6</v>
      </c>
      <c r="C343" s="1" t="s">
        <v>39</v>
      </c>
      <c r="D343" s="1" t="s">
        <v>39</v>
      </c>
      <c r="E343">
        <v>57</v>
      </c>
      <c r="F343" s="1" t="s">
        <v>42</v>
      </c>
      <c r="G343" s="1" t="s">
        <v>43</v>
      </c>
      <c r="H343" s="1" t="s">
        <v>44</v>
      </c>
      <c r="I343" s="1" t="s">
        <v>18</v>
      </c>
      <c r="J343" s="1" t="s">
        <v>17</v>
      </c>
      <c r="K343" t="b">
        <v>0</v>
      </c>
      <c r="L343" s="27">
        <v>6747.78</v>
      </c>
    </row>
    <row r="344" spans="1:12" x14ac:dyDescent="0.25">
      <c r="A344" s="29">
        <v>2021</v>
      </c>
      <c r="B344" s="29">
        <v>6</v>
      </c>
      <c r="C344" s="1" t="s">
        <v>39</v>
      </c>
      <c r="D344" s="1" t="s">
        <v>39</v>
      </c>
      <c r="E344">
        <v>57</v>
      </c>
      <c r="F344" s="1" t="s">
        <v>42</v>
      </c>
      <c r="G344" s="1" t="s">
        <v>43</v>
      </c>
      <c r="H344" s="1" t="s">
        <v>44</v>
      </c>
      <c r="I344" s="1" t="s">
        <v>19</v>
      </c>
      <c r="J344" s="1" t="s">
        <v>17</v>
      </c>
      <c r="K344" t="b">
        <v>0</v>
      </c>
      <c r="L344" s="27">
        <v>3855.87</v>
      </c>
    </row>
    <row r="345" spans="1:12" x14ac:dyDescent="0.25">
      <c r="A345" s="29">
        <v>2021</v>
      </c>
      <c r="B345" s="29">
        <v>6</v>
      </c>
      <c r="C345" s="1" t="s">
        <v>39</v>
      </c>
      <c r="D345" s="1" t="s">
        <v>39</v>
      </c>
      <c r="E345">
        <v>57</v>
      </c>
      <c r="F345" s="1" t="s">
        <v>42</v>
      </c>
      <c r="G345" s="1" t="s">
        <v>43</v>
      </c>
      <c r="H345" s="1" t="s">
        <v>44</v>
      </c>
      <c r="I345" s="1" t="s">
        <v>20</v>
      </c>
      <c r="J345" s="1" t="s">
        <v>17</v>
      </c>
      <c r="K345" t="b">
        <v>0</v>
      </c>
      <c r="L345" s="27">
        <v>5783.81</v>
      </c>
    </row>
    <row r="346" spans="1:12" x14ac:dyDescent="0.25">
      <c r="A346" s="29">
        <v>2021</v>
      </c>
      <c r="B346" s="29">
        <v>6</v>
      </c>
      <c r="C346" s="1" t="s">
        <v>39</v>
      </c>
      <c r="D346" s="1" t="s">
        <v>39</v>
      </c>
      <c r="E346">
        <v>57</v>
      </c>
      <c r="F346" s="1" t="s">
        <v>42</v>
      </c>
      <c r="G346" s="1" t="s">
        <v>43</v>
      </c>
      <c r="H346" s="1" t="s">
        <v>44</v>
      </c>
      <c r="I346" s="1" t="s">
        <v>21</v>
      </c>
      <c r="J346" s="1" t="s">
        <v>10</v>
      </c>
      <c r="K346" t="b">
        <v>0</v>
      </c>
      <c r="L346" s="27">
        <v>3855.87</v>
      </c>
    </row>
    <row r="347" spans="1:12" x14ac:dyDescent="0.25">
      <c r="A347" s="29">
        <v>2021</v>
      </c>
      <c r="B347" s="29">
        <v>6</v>
      </c>
      <c r="C347" s="1" t="s">
        <v>39</v>
      </c>
      <c r="D347" s="1" t="s">
        <v>39</v>
      </c>
      <c r="E347">
        <v>57</v>
      </c>
      <c r="F347" s="1" t="s">
        <v>42</v>
      </c>
      <c r="G347" s="1" t="s">
        <v>43</v>
      </c>
      <c r="H347" s="1" t="s">
        <v>44</v>
      </c>
      <c r="I347" s="1" t="s">
        <v>22</v>
      </c>
      <c r="J347" s="1" t="s">
        <v>10</v>
      </c>
      <c r="K347" t="b">
        <v>0</v>
      </c>
      <c r="L347" s="27">
        <v>8675.7199999999993</v>
      </c>
    </row>
    <row r="348" spans="1:12" x14ac:dyDescent="0.25">
      <c r="A348" s="29">
        <v>2021</v>
      </c>
      <c r="B348" s="29">
        <v>6</v>
      </c>
      <c r="C348" s="1" t="s">
        <v>39</v>
      </c>
      <c r="D348" s="1" t="s">
        <v>39</v>
      </c>
      <c r="E348">
        <v>57</v>
      </c>
      <c r="F348" s="1" t="s">
        <v>42</v>
      </c>
      <c r="G348" s="1" t="s">
        <v>43</v>
      </c>
      <c r="H348" s="1" t="s">
        <v>44</v>
      </c>
      <c r="I348" s="1" t="s">
        <v>23</v>
      </c>
      <c r="J348" s="1" t="s">
        <v>12</v>
      </c>
      <c r="K348" t="b">
        <v>0</v>
      </c>
      <c r="L348" s="27">
        <v>2891.91</v>
      </c>
    </row>
    <row r="349" spans="1:12" x14ac:dyDescent="0.25">
      <c r="A349" s="29">
        <v>2021</v>
      </c>
      <c r="B349" s="29">
        <v>6</v>
      </c>
      <c r="C349" s="1" t="s">
        <v>39</v>
      </c>
      <c r="D349" s="1" t="s">
        <v>39</v>
      </c>
      <c r="E349">
        <v>57</v>
      </c>
      <c r="F349" s="1" t="s">
        <v>42</v>
      </c>
      <c r="G349" s="1" t="s">
        <v>43</v>
      </c>
      <c r="H349" s="1" t="s">
        <v>44</v>
      </c>
      <c r="I349" s="1" t="s">
        <v>24</v>
      </c>
      <c r="J349" s="1" t="s">
        <v>12</v>
      </c>
      <c r="K349" t="b">
        <v>0</v>
      </c>
      <c r="L349" s="27">
        <v>2891.91</v>
      </c>
    </row>
    <row r="350" spans="1:12" x14ac:dyDescent="0.25">
      <c r="A350" s="29">
        <v>2021</v>
      </c>
      <c r="B350" s="29">
        <v>6</v>
      </c>
      <c r="C350" s="1" t="s">
        <v>39</v>
      </c>
      <c r="D350" s="1" t="s">
        <v>39</v>
      </c>
      <c r="E350">
        <v>57</v>
      </c>
      <c r="F350" s="1" t="s">
        <v>42</v>
      </c>
      <c r="G350" s="1" t="s">
        <v>43</v>
      </c>
      <c r="H350" s="1" t="s">
        <v>44</v>
      </c>
      <c r="I350" s="1" t="s">
        <v>25</v>
      </c>
      <c r="J350" s="1" t="s">
        <v>17</v>
      </c>
      <c r="K350" t="b">
        <v>0</v>
      </c>
      <c r="L350" s="27">
        <v>3855.87</v>
      </c>
    </row>
    <row r="351" spans="1:12" x14ac:dyDescent="0.25">
      <c r="A351" s="29">
        <v>2021</v>
      </c>
      <c r="B351" s="29">
        <v>6</v>
      </c>
      <c r="C351" s="1" t="s">
        <v>39</v>
      </c>
      <c r="D351" s="1" t="s">
        <v>39</v>
      </c>
      <c r="E351">
        <v>57</v>
      </c>
      <c r="F351" s="1" t="s">
        <v>42</v>
      </c>
      <c r="G351" s="1" t="s">
        <v>45</v>
      </c>
      <c r="H351" s="1" t="s">
        <v>46</v>
      </c>
      <c r="I351" s="1" t="s">
        <v>9</v>
      </c>
      <c r="J351" s="1" t="s">
        <v>10</v>
      </c>
      <c r="K351" t="b">
        <v>0</v>
      </c>
      <c r="L351" s="27">
        <v>3855.87</v>
      </c>
    </row>
    <row r="352" spans="1:12" x14ac:dyDescent="0.25">
      <c r="A352" s="29">
        <v>2021</v>
      </c>
      <c r="B352" s="29">
        <v>6</v>
      </c>
      <c r="C352" s="1" t="s">
        <v>39</v>
      </c>
      <c r="D352" s="1" t="s">
        <v>39</v>
      </c>
      <c r="E352">
        <v>57</v>
      </c>
      <c r="F352" s="1" t="s">
        <v>42</v>
      </c>
      <c r="G352" s="1" t="s">
        <v>45</v>
      </c>
      <c r="H352" s="1" t="s">
        <v>46</v>
      </c>
      <c r="I352" s="1" t="s">
        <v>11</v>
      </c>
      <c r="J352" s="1" t="s">
        <v>12</v>
      </c>
      <c r="K352" t="b">
        <v>0</v>
      </c>
      <c r="L352" s="27">
        <v>2249.2600000000002</v>
      </c>
    </row>
    <row r="353" spans="1:12" x14ac:dyDescent="0.25">
      <c r="A353" s="29">
        <v>2021</v>
      </c>
      <c r="B353" s="29">
        <v>6</v>
      </c>
      <c r="C353" s="1" t="s">
        <v>39</v>
      </c>
      <c r="D353" s="1" t="s">
        <v>39</v>
      </c>
      <c r="E353">
        <v>57</v>
      </c>
      <c r="F353" s="1" t="s">
        <v>42</v>
      </c>
      <c r="G353" s="1" t="s">
        <v>45</v>
      </c>
      <c r="H353" s="1" t="s">
        <v>46</v>
      </c>
      <c r="I353" s="1" t="s">
        <v>13</v>
      </c>
      <c r="J353" s="1" t="s">
        <v>12</v>
      </c>
      <c r="K353" t="b">
        <v>0</v>
      </c>
      <c r="L353" s="27">
        <v>4819.84</v>
      </c>
    </row>
    <row r="354" spans="1:12" x14ac:dyDescent="0.25">
      <c r="A354" s="29">
        <v>2021</v>
      </c>
      <c r="B354" s="29">
        <v>6</v>
      </c>
      <c r="C354" s="1" t="s">
        <v>39</v>
      </c>
      <c r="D354" s="1" t="s">
        <v>39</v>
      </c>
      <c r="E354">
        <v>57</v>
      </c>
      <c r="F354" s="1" t="s">
        <v>42</v>
      </c>
      <c r="G354" s="1" t="s">
        <v>45</v>
      </c>
      <c r="H354" s="1" t="s">
        <v>46</v>
      </c>
      <c r="I354" s="1" t="s">
        <v>14</v>
      </c>
      <c r="J354" s="1" t="s">
        <v>10</v>
      </c>
      <c r="K354" t="b">
        <v>0</v>
      </c>
      <c r="L354" s="27">
        <v>1285.29</v>
      </c>
    </row>
    <row r="355" spans="1:12" x14ac:dyDescent="0.25">
      <c r="A355" s="29">
        <v>2021</v>
      </c>
      <c r="B355" s="29">
        <v>6</v>
      </c>
      <c r="C355" s="1" t="s">
        <v>39</v>
      </c>
      <c r="D355" s="1" t="s">
        <v>39</v>
      </c>
      <c r="E355">
        <v>57</v>
      </c>
      <c r="F355" s="1" t="s">
        <v>42</v>
      </c>
      <c r="G355" s="1" t="s">
        <v>45</v>
      </c>
      <c r="H355" s="1" t="s">
        <v>46</v>
      </c>
      <c r="I355" s="1" t="s">
        <v>15</v>
      </c>
      <c r="J355" s="1" t="s">
        <v>10</v>
      </c>
      <c r="K355" t="b">
        <v>0</v>
      </c>
      <c r="L355" s="27">
        <v>2891.91</v>
      </c>
    </row>
    <row r="356" spans="1:12" x14ac:dyDescent="0.25">
      <c r="A356" s="29">
        <v>2021</v>
      </c>
      <c r="B356" s="29">
        <v>6</v>
      </c>
      <c r="C356" s="1" t="s">
        <v>39</v>
      </c>
      <c r="D356" s="1" t="s">
        <v>39</v>
      </c>
      <c r="E356">
        <v>57</v>
      </c>
      <c r="F356" s="1" t="s">
        <v>42</v>
      </c>
      <c r="G356" s="1" t="s">
        <v>45</v>
      </c>
      <c r="H356" s="1" t="s">
        <v>46</v>
      </c>
      <c r="I356" s="1" t="s">
        <v>31</v>
      </c>
      <c r="J356" s="1" t="s">
        <v>12</v>
      </c>
      <c r="K356" t="b">
        <v>0</v>
      </c>
      <c r="L356" s="27">
        <v>1606.61</v>
      </c>
    </row>
    <row r="357" spans="1:12" x14ac:dyDescent="0.25">
      <c r="A357" s="29">
        <v>2021</v>
      </c>
      <c r="B357" s="29">
        <v>6</v>
      </c>
      <c r="C357" s="1" t="s">
        <v>39</v>
      </c>
      <c r="D357" s="1" t="s">
        <v>39</v>
      </c>
      <c r="E357">
        <v>57</v>
      </c>
      <c r="F357" s="1" t="s">
        <v>42</v>
      </c>
      <c r="G357" s="1" t="s">
        <v>45</v>
      </c>
      <c r="H357" s="1" t="s">
        <v>46</v>
      </c>
      <c r="I357" s="1" t="s">
        <v>16</v>
      </c>
      <c r="J357" s="1" t="s">
        <v>17</v>
      </c>
      <c r="K357" t="b">
        <v>0</v>
      </c>
      <c r="L357" s="27">
        <v>2570.58</v>
      </c>
    </row>
    <row r="358" spans="1:12" x14ac:dyDescent="0.25">
      <c r="A358" s="29">
        <v>2021</v>
      </c>
      <c r="B358" s="29">
        <v>6</v>
      </c>
      <c r="C358" s="1" t="s">
        <v>39</v>
      </c>
      <c r="D358" s="1" t="s">
        <v>39</v>
      </c>
      <c r="E358">
        <v>57</v>
      </c>
      <c r="F358" s="1" t="s">
        <v>42</v>
      </c>
      <c r="G358" s="1" t="s">
        <v>45</v>
      </c>
      <c r="H358" s="1" t="s">
        <v>46</v>
      </c>
      <c r="I358" s="1" t="s">
        <v>18</v>
      </c>
      <c r="J358" s="1" t="s">
        <v>17</v>
      </c>
      <c r="K358" t="b">
        <v>0</v>
      </c>
      <c r="L358" s="27">
        <v>2249.2600000000002</v>
      </c>
    </row>
    <row r="359" spans="1:12" x14ac:dyDescent="0.25">
      <c r="A359" s="29">
        <v>2021</v>
      </c>
      <c r="B359" s="29">
        <v>6</v>
      </c>
      <c r="C359" s="1" t="s">
        <v>39</v>
      </c>
      <c r="D359" s="1" t="s">
        <v>39</v>
      </c>
      <c r="E359">
        <v>57</v>
      </c>
      <c r="F359" s="1" t="s">
        <v>42</v>
      </c>
      <c r="G359" s="1" t="s">
        <v>45</v>
      </c>
      <c r="H359" s="1" t="s">
        <v>46</v>
      </c>
      <c r="I359" s="1" t="s">
        <v>19</v>
      </c>
      <c r="J359" s="1" t="s">
        <v>17</v>
      </c>
      <c r="K359" t="b">
        <v>0</v>
      </c>
      <c r="L359" s="27">
        <v>1285.29</v>
      </c>
    </row>
    <row r="360" spans="1:12" x14ac:dyDescent="0.25">
      <c r="A360" s="29">
        <v>2021</v>
      </c>
      <c r="B360" s="29">
        <v>6</v>
      </c>
      <c r="C360" s="1" t="s">
        <v>39</v>
      </c>
      <c r="D360" s="1" t="s">
        <v>39</v>
      </c>
      <c r="E360">
        <v>57</v>
      </c>
      <c r="F360" s="1" t="s">
        <v>42</v>
      </c>
      <c r="G360" s="1" t="s">
        <v>45</v>
      </c>
      <c r="H360" s="1" t="s">
        <v>46</v>
      </c>
      <c r="I360" s="1" t="s">
        <v>20</v>
      </c>
      <c r="J360" s="1" t="s">
        <v>17</v>
      </c>
      <c r="K360" t="b">
        <v>0</v>
      </c>
      <c r="L360" s="27">
        <v>1927.94</v>
      </c>
    </row>
    <row r="361" spans="1:12" x14ac:dyDescent="0.25">
      <c r="A361" s="29">
        <v>2021</v>
      </c>
      <c r="B361" s="29">
        <v>6</v>
      </c>
      <c r="C361" s="1" t="s">
        <v>39</v>
      </c>
      <c r="D361" s="1" t="s">
        <v>39</v>
      </c>
      <c r="E361">
        <v>57</v>
      </c>
      <c r="F361" s="1" t="s">
        <v>42</v>
      </c>
      <c r="G361" s="1" t="s">
        <v>45</v>
      </c>
      <c r="H361" s="1" t="s">
        <v>46</v>
      </c>
      <c r="I361" s="1" t="s">
        <v>21</v>
      </c>
      <c r="J361" s="1" t="s">
        <v>10</v>
      </c>
      <c r="K361" t="b">
        <v>0</v>
      </c>
      <c r="L361" s="27">
        <v>1285.29</v>
      </c>
    </row>
    <row r="362" spans="1:12" x14ac:dyDescent="0.25">
      <c r="A362" s="29">
        <v>2021</v>
      </c>
      <c r="B362" s="29">
        <v>6</v>
      </c>
      <c r="C362" s="1" t="s">
        <v>39</v>
      </c>
      <c r="D362" s="1" t="s">
        <v>39</v>
      </c>
      <c r="E362">
        <v>57</v>
      </c>
      <c r="F362" s="1" t="s">
        <v>42</v>
      </c>
      <c r="G362" s="1" t="s">
        <v>45</v>
      </c>
      <c r="H362" s="1" t="s">
        <v>46</v>
      </c>
      <c r="I362" s="1" t="s">
        <v>22</v>
      </c>
      <c r="J362" s="1" t="s">
        <v>10</v>
      </c>
      <c r="K362" t="b">
        <v>0</v>
      </c>
      <c r="L362" s="27">
        <v>2891.91</v>
      </c>
    </row>
    <row r="363" spans="1:12" x14ac:dyDescent="0.25">
      <c r="A363" s="29">
        <v>2021</v>
      </c>
      <c r="B363" s="29">
        <v>6</v>
      </c>
      <c r="C363" s="1" t="s">
        <v>39</v>
      </c>
      <c r="D363" s="1" t="s">
        <v>39</v>
      </c>
      <c r="E363">
        <v>57</v>
      </c>
      <c r="F363" s="1" t="s">
        <v>42</v>
      </c>
      <c r="G363" s="1" t="s">
        <v>45</v>
      </c>
      <c r="H363" s="1" t="s">
        <v>46</v>
      </c>
      <c r="I363" s="1" t="s">
        <v>23</v>
      </c>
      <c r="J363" s="1" t="s">
        <v>12</v>
      </c>
      <c r="K363" t="b">
        <v>0</v>
      </c>
      <c r="L363" s="27">
        <v>963.97</v>
      </c>
    </row>
    <row r="364" spans="1:12" x14ac:dyDescent="0.25">
      <c r="A364" s="29">
        <v>2021</v>
      </c>
      <c r="B364" s="29">
        <v>6</v>
      </c>
      <c r="C364" s="1" t="s">
        <v>39</v>
      </c>
      <c r="D364" s="1" t="s">
        <v>39</v>
      </c>
      <c r="E364">
        <v>57</v>
      </c>
      <c r="F364" s="1" t="s">
        <v>42</v>
      </c>
      <c r="G364" s="1" t="s">
        <v>45</v>
      </c>
      <c r="H364" s="1" t="s">
        <v>46</v>
      </c>
      <c r="I364" s="1" t="s">
        <v>24</v>
      </c>
      <c r="J364" s="1" t="s">
        <v>12</v>
      </c>
      <c r="K364" t="b">
        <v>0</v>
      </c>
      <c r="L364" s="27">
        <v>963.97</v>
      </c>
    </row>
    <row r="365" spans="1:12" x14ac:dyDescent="0.25">
      <c r="A365" s="29">
        <v>2021</v>
      </c>
      <c r="B365" s="29">
        <v>6</v>
      </c>
      <c r="C365" s="1" t="s">
        <v>39</v>
      </c>
      <c r="D365" s="1" t="s">
        <v>39</v>
      </c>
      <c r="E365">
        <v>57</v>
      </c>
      <c r="F365" s="1" t="s">
        <v>42</v>
      </c>
      <c r="G365" s="1" t="s">
        <v>45</v>
      </c>
      <c r="H365" s="1" t="s">
        <v>46</v>
      </c>
      <c r="I365" s="1" t="s">
        <v>25</v>
      </c>
      <c r="J365" s="1" t="s">
        <v>17</v>
      </c>
      <c r="K365" t="b">
        <v>0</v>
      </c>
      <c r="L365" s="27">
        <v>1285.29</v>
      </c>
    </row>
    <row r="366" spans="1:12" x14ac:dyDescent="0.25">
      <c r="A366" s="29">
        <v>2021</v>
      </c>
      <c r="B366" s="29">
        <v>6</v>
      </c>
      <c r="C366" s="1" t="s">
        <v>39</v>
      </c>
      <c r="D366" s="1" t="s">
        <v>39</v>
      </c>
      <c r="E366">
        <v>64</v>
      </c>
      <c r="F366" s="1" t="s">
        <v>26</v>
      </c>
      <c r="G366" s="1" t="s">
        <v>47</v>
      </c>
      <c r="H366" s="1" t="s">
        <v>48</v>
      </c>
      <c r="I366" s="1" t="s">
        <v>9</v>
      </c>
      <c r="J366" s="1" t="s">
        <v>10</v>
      </c>
      <c r="K366" t="b">
        <v>0</v>
      </c>
      <c r="L366" s="27">
        <v>44981.34</v>
      </c>
    </row>
    <row r="367" spans="1:12" x14ac:dyDescent="0.25">
      <c r="A367" s="29">
        <v>2021</v>
      </c>
      <c r="B367" s="29">
        <v>6</v>
      </c>
      <c r="C367" s="1" t="s">
        <v>39</v>
      </c>
      <c r="D367" s="1" t="s">
        <v>39</v>
      </c>
      <c r="E367">
        <v>64</v>
      </c>
      <c r="F367" s="1" t="s">
        <v>26</v>
      </c>
      <c r="G367" s="1" t="s">
        <v>47</v>
      </c>
      <c r="H367" s="1" t="s">
        <v>48</v>
      </c>
      <c r="I367" s="1" t="s">
        <v>11</v>
      </c>
      <c r="J367" s="1" t="s">
        <v>12</v>
      </c>
      <c r="K367" t="b">
        <v>0</v>
      </c>
      <c r="L367" s="27">
        <v>170929.11</v>
      </c>
    </row>
    <row r="368" spans="1:12" x14ac:dyDescent="0.25">
      <c r="A368" s="29">
        <v>2021</v>
      </c>
      <c r="B368" s="29">
        <v>6</v>
      </c>
      <c r="C368" s="1" t="s">
        <v>39</v>
      </c>
      <c r="D368" s="1" t="s">
        <v>39</v>
      </c>
      <c r="E368">
        <v>64</v>
      </c>
      <c r="F368" s="1" t="s">
        <v>26</v>
      </c>
      <c r="G368" s="1" t="s">
        <v>47</v>
      </c>
      <c r="H368" s="1" t="s">
        <v>48</v>
      </c>
      <c r="I368" s="1" t="s">
        <v>13</v>
      </c>
      <c r="J368" s="1" t="s">
        <v>12</v>
      </c>
      <c r="K368" t="b">
        <v>0</v>
      </c>
      <c r="L368" s="27">
        <v>62973.88</v>
      </c>
    </row>
    <row r="369" spans="1:12" x14ac:dyDescent="0.25">
      <c r="A369" s="29">
        <v>2021</v>
      </c>
      <c r="B369" s="29">
        <v>6</v>
      </c>
      <c r="C369" s="1" t="s">
        <v>39</v>
      </c>
      <c r="D369" s="1" t="s">
        <v>39</v>
      </c>
      <c r="E369">
        <v>64</v>
      </c>
      <c r="F369" s="1" t="s">
        <v>26</v>
      </c>
      <c r="G369" s="1" t="s">
        <v>47</v>
      </c>
      <c r="H369" s="1" t="s">
        <v>48</v>
      </c>
      <c r="I369" s="1" t="s">
        <v>14</v>
      </c>
      <c r="J369" s="1" t="s">
        <v>10</v>
      </c>
      <c r="K369" t="b">
        <v>0</v>
      </c>
      <c r="L369" s="27">
        <v>17992.54</v>
      </c>
    </row>
    <row r="370" spans="1:12" x14ac:dyDescent="0.25">
      <c r="A370" s="29">
        <v>2021</v>
      </c>
      <c r="B370" s="29">
        <v>6</v>
      </c>
      <c r="C370" s="1" t="s">
        <v>39</v>
      </c>
      <c r="D370" s="1" t="s">
        <v>39</v>
      </c>
      <c r="E370">
        <v>64</v>
      </c>
      <c r="F370" s="1" t="s">
        <v>26</v>
      </c>
      <c r="G370" s="1" t="s">
        <v>47</v>
      </c>
      <c r="H370" s="1" t="s">
        <v>48</v>
      </c>
      <c r="I370" s="1" t="s">
        <v>15</v>
      </c>
      <c r="J370" s="1" t="s">
        <v>10</v>
      </c>
      <c r="K370" t="b">
        <v>0</v>
      </c>
      <c r="L370" s="27">
        <v>17992.54</v>
      </c>
    </row>
    <row r="371" spans="1:12" x14ac:dyDescent="0.25">
      <c r="A371" s="29">
        <v>2021</v>
      </c>
      <c r="B371" s="29">
        <v>6</v>
      </c>
      <c r="C371" s="1" t="s">
        <v>39</v>
      </c>
      <c r="D371" s="1" t="s">
        <v>39</v>
      </c>
      <c r="E371">
        <v>64</v>
      </c>
      <c r="F371" s="1" t="s">
        <v>26</v>
      </c>
      <c r="G371" s="1" t="s">
        <v>47</v>
      </c>
      <c r="H371" s="1" t="s">
        <v>48</v>
      </c>
      <c r="I371" s="1" t="s">
        <v>16</v>
      </c>
      <c r="J371" s="1" t="s">
        <v>17</v>
      </c>
      <c r="K371" t="b">
        <v>0</v>
      </c>
      <c r="L371" s="27">
        <v>143940.29999999999</v>
      </c>
    </row>
    <row r="372" spans="1:12" x14ac:dyDescent="0.25">
      <c r="A372" s="29">
        <v>2021</v>
      </c>
      <c r="B372" s="29">
        <v>6</v>
      </c>
      <c r="C372" s="1" t="s">
        <v>39</v>
      </c>
      <c r="D372" s="1" t="s">
        <v>39</v>
      </c>
      <c r="E372">
        <v>64</v>
      </c>
      <c r="F372" s="1" t="s">
        <v>26</v>
      </c>
      <c r="G372" s="1" t="s">
        <v>47</v>
      </c>
      <c r="H372" s="1" t="s">
        <v>48</v>
      </c>
      <c r="I372" s="1" t="s">
        <v>18</v>
      </c>
      <c r="J372" s="1" t="s">
        <v>17</v>
      </c>
      <c r="K372" t="b">
        <v>0</v>
      </c>
      <c r="L372" s="27">
        <v>44981.34</v>
      </c>
    </row>
    <row r="373" spans="1:12" x14ac:dyDescent="0.25">
      <c r="A373" s="29">
        <v>2021</v>
      </c>
      <c r="B373" s="29">
        <v>6</v>
      </c>
      <c r="C373" s="1" t="s">
        <v>39</v>
      </c>
      <c r="D373" s="1" t="s">
        <v>39</v>
      </c>
      <c r="E373">
        <v>64</v>
      </c>
      <c r="F373" s="1" t="s">
        <v>26</v>
      </c>
      <c r="G373" s="1" t="s">
        <v>47</v>
      </c>
      <c r="H373" s="1" t="s">
        <v>48</v>
      </c>
      <c r="I373" s="1" t="s">
        <v>19</v>
      </c>
      <c r="J373" s="1" t="s">
        <v>17</v>
      </c>
      <c r="K373" t="b">
        <v>0</v>
      </c>
      <c r="L373" s="27">
        <v>53977.61</v>
      </c>
    </row>
    <row r="374" spans="1:12" x14ac:dyDescent="0.25">
      <c r="A374" s="29">
        <v>2021</v>
      </c>
      <c r="B374" s="29">
        <v>6</v>
      </c>
      <c r="C374" s="1" t="s">
        <v>39</v>
      </c>
      <c r="D374" s="1" t="s">
        <v>39</v>
      </c>
      <c r="E374">
        <v>64</v>
      </c>
      <c r="F374" s="1" t="s">
        <v>26</v>
      </c>
      <c r="G374" s="1" t="s">
        <v>47</v>
      </c>
      <c r="H374" s="1" t="s">
        <v>48</v>
      </c>
      <c r="I374" s="1" t="s">
        <v>20</v>
      </c>
      <c r="J374" s="1" t="s">
        <v>17</v>
      </c>
      <c r="K374" t="b">
        <v>0</v>
      </c>
      <c r="L374" s="27">
        <v>125947.77</v>
      </c>
    </row>
    <row r="375" spans="1:12" x14ac:dyDescent="0.25">
      <c r="A375" s="29">
        <v>2021</v>
      </c>
      <c r="B375" s="29">
        <v>6</v>
      </c>
      <c r="C375" s="1" t="s">
        <v>39</v>
      </c>
      <c r="D375" s="1" t="s">
        <v>39</v>
      </c>
      <c r="E375">
        <v>64</v>
      </c>
      <c r="F375" s="1" t="s">
        <v>26</v>
      </c>
      <c r="G375" s="1" t="s">
        <v>47</v>
      </c>
      <c r="H375" s="1" t="s">
        <v>48</v>
      </c>
      <c r="I375" s="1" t="s">
        <v>21</v>
      </c>
      <c r="J375" s="1" t="s">
        <v>10</v>
      </c>
      <c r="K375" t="b">
        <v>0</v>
      </c>
      <c r="L375" s="27">
        <v>35985.08</v>
      </c>
    </row>
    <row r="376" spans="1:12" x14ac:dyDescent="0.25">
      <c r="A376" s="29">
        <v>2021</v>
      </c>
      <c r="B376" s="29">
        <v>6</v>
      </c>
      <c r="C376" s="1" t="s">
        <v>39</v>
      </c>
      <c r="D376" s="1" t="s">
        <v>39</v>
      </c>
      <c r="E376">
        <v>64</v>
      </c>
      <c r="F376" s="1" t="s">
        <v>26</v>
      </c>
      <c r="G376" s="1" t="s">
        <v>47</v>
      </c>
      <c r="H376" s="1" t="s">
        <v>48</v>
      </c>
      <c r="I376" s="1" t="s">
        <v>22</v>
      </c>
      <c r="J376" s="1" t="s">
        <v>10</v>
      </c>
      <c r="K376" t="b">
        <v>0</v>
      </c>
      <c r="L376" s="27">
        <v>53977.61</v>
      </c>
    </row>
    <row r="377" spans="1:12" x14ac:dyDescent="0.25">
      <c r="A377" s="29">
        <v>2021</v>
      </c>
      <c r="B377" s="29">
        <v>6</v>
      </c>
      <c r="C377" s="1" t="s">
        <v>39</v>
      </c>
      <c r="D377" s="1" t="s">
        <v>39</v>
      </c>
      <c r="E377">
        <v>64</v>
      </c>
      <c r="F377" s="1" t="s">
        <v>26</v>
      </c>
      <c r="G377" s="1" t="s">
        <v>47</v>
      </c>
      <c r="H377" s="1" t="s">
        <v>48</v>
      </c>
      <c r="I377" s="1" t="s">
        <v>23</v>
      </c>
      <c r="J377" s="1" t="s">
        <v>12</v>
      </c>
      <c r="K377" t="b">
        <v>0</v>
      </c>
      <c r="L377" s="27">
        <v>80966.42</v>
      </c>
    </row>
    <row r="378" spans="1:12" x14ac:dyDescent="0.25">
      <c r="A378" s="29">
        <v>2021</v>
      </c>
      <c r="B378" s="29">
        <v>6</v>
      </c>
      <c r="C378" s="1" t="s">
        <v>39</v>
      </c>
      <c r="D378" s="1" t="s">
        <v>39</v>
      </c>
      <c r="E378">
        <v>64</v>
      </c>
      <c r="F378" s="1" t="s">
        <v>26</v>
      </c>
      <c r="G378" s="1" t="s">
        <v>47</v>
      </c>
      <c r="H378" s="1" t="s">
        <v>48</v>
      </c>
      <c r="I378" s="1" t="s">
        <v>24</v>
      </c>
      <c r="J378" s="1" t="s">
        <v>12</v>
      </c>
      <c r="K378" t="b">
        <v>0</v>
      </c>
      <c r="L378" s="27">
        <v>35985.08</v>
      </c>
    </row>
    <row r="379" spans="1:12" x14ac:dyDescent="0.25">
      <c r="A379" s="29">
        <v>2021</v>
      </c>
      <c r="B379" s="29">
        <v>6</v>
      </c>
      <c r="C379" s="1" t="s">
        <v>39</v>
      </c>
      <c r="D379" s="1" t="s">
        <v>39</v>
      </c>
      <c r="E379">
        <v>64</v>
      </c>
      <c r="F379" s="1" t="s">
        <v>26</v>
      </c>
      <c r="G379" s="1" t="s">
        <v>47</v>
      </c>
      <c r="H379" s="1" t="s">
        <v>48</v>
      </c>
      <c r="I379" s="1" t="s">
        <v>25</v>
      </c>
      <c r="J379" s="1" t="s">
        <v>17</v>
      </c>
      <c r="K379" t="b">
        <v>0</v>
      </c>
      <c r="L379" s="27">
        <v>8996.27</v>
      </c>
    </row>
    <row r="380" spans="1:12" x14ac:dyDescent="0.25">
      <c r="A380" s="29">
        <v>2021</v>
      </c>
      <c r="B380" s="29">
        <v>6</v>
      </c>
      <c r="C380" s="1" t="s">
        <v>39</v>
      </c>
      <c r="D380" s="1" t="s">
        <v>39</v>
      </c>
      <c r="E380">
        <v>74</v>
      </c>
      <c r="F380" s="1" t="s">
        <v>352</v>
      </c>
      <c r="G380" s="1" t="s">
        <v>398</v>
      </c>
      <c r="H380" s="1" t="s">
        <v>399</v>
      </c>
      <c r="I380" s="1" t="s">
        <v>9</v>
      </c>
      <c r="J380" s="1" t="s">
        <v>10</v>
      </c>
      <c r="K380" t="b">
        <v>0</v>
      </c>
      <c r="L380" s="27">
        <v>705.42</v>
      </c>
    </row>
    <row r="381" spans="1:12" x14ac:dyDescent="0.25">
      <c r="A381" s="29">
        <v>2021</v>
      </c>
      <c r="B381" s="29">
        <v>6</v>
      </c>
      <c r="C381" s="1" t="s">
        <v>39</v>
      </c>
      <c r="D381" s="1" t="s">
        <v>39</v>
      </c>
      <c r="E381">
        <v>74</v>
      </c>
      <c r="F381" s="1" t="s">
        <v>352</v>
      </c>
      <c r="G381" s="1" t="s">
        <v>398</v>
      </c>
      <c r="H381" s="1" t="s">
        <v>399</v>
      </c>
      <c r="I381" s="1" t="s">
        <v>11</v>
      </c>
      <c r="J381" s="1" t="s">
        <v>12</v>
      </c>
      <c r="K381" t="b">
        <v>0</v>
      </c>
      <c r="L381" s="27">
        <v>917.05</v>
      </c>
    </row>
    <row r="382" spans="1:12" x14ac:dyDescent="0.25">
      <c r="A382" s="29">
        <v>2021</v>
      </c>
      <c r="B382" s="29">
        <v>6</v>
      </c>
      <c r="C382" s="1" t="s">
        <v>39</v>
      </c>
      <c r="D382" s="1" t="s">
        <v>39</v>
      </c>
      <c r="E382">
        <v>74</v>
      </c>
      <c r="F382" s="1" t="s">
        <v>352</v>
      </c>
      <c r="G382" s="1" t="s">
        <v>398</v>
      </c>
      <c r="H382" s="1" t="s">
        <v>399</v>
      </c>
      <c r="I382" s="1" t="s">
        <v>13</v>
      </c>
      <c r="J382" s="1" t="s">
        <v>12</v>
      </c>
      <c r="K382" t="b">
        <v>0</v>
      </c>
      <c r="L382" s="27">
        <v>1340.3</v>
      </c>
    </row>
    <row r="383" spans="1:12" x14ac:dyDescent="0.25">
      <c r="A383" s="29">
        <v>2021</v>
      </c>
      <c r="B383" s="29">
        <v>6</v>
      </c>
      <c r="C383" s="1" t="s">
        <v>39</v>
      </c>
      <c r="D383" s="1" t="s">
        <v>39</v>
      </c>
      <c r="E383">
        <v>74</v>
      </c>
      <c r="F383" s="1" t="s">
        <v>352</v>
      </c>
      <c r="G383" s="1" t="s">
        <v>398</v>
      </c>
      <c r="H383" s="1" t="s">
        <v>399</v>
      </c>
      <c r="I383" s="1" t="s">
        <v>29</v>
      </c>
      <c r="J383" s="1" t="s">
        <v>12</v>
      </c>
      <c r="K383" t="b">
        <v>0</v>
      </c>
      <c r="L383" s="27">
        <v>141.08000000000001</v>
      </c>
    </row>
    <row r="384" spans="1:12" x14ac:dyDescent="0.25">
      <c r="A384" s="29">
        <v>2021</v>
      </c>
      <c r="B384" s="29">
        <v>6</v>
      </c>
      <c r="C384" s="1" t="s">
        <v>39</v>
      </c>
      <c r="D384" s="1" t="s">
        <v>39</v>
      </c>
      <c r="E384">
        <v>74</v>
      </c>
      <c r="F384" s="1" t="s">
        <v>352</v>
      </c>
      <c r="G384" s="1" t="s">
        <v>398</v>
      </c>
      <c r="H384" s="1" t="s">
        <v>399</v>
      </c>
      <c r="I384" s="1" t="s">
        <v>30</v>
      </c>
      <c r="J384" s="1" t="s">
        <v>10</v>
      </c>
      <c r="K384" t="b">
        <v>0</v>
      </c>
      <c r="L384" s="27">
        <v>141.08000000000001</v>
      </c>
    </row>
    <row r="385" spans="1:12" x14ac:dyDescent="0.25">
      <c r="A385" s="29">
        <v>2021</v>
      </c>
      <c r="B385" s="29">
        <v>6</v>
      </c>
      <c r="C385" s="1" t="s">
        <v>39</v>
      </c>
      <c r="D385" s="1" t="s">
        <v>39</v>
      </c>
      <c r="E385">
        <v>74</v>
      </c>
      <c r="F385" s="1" t="s">
        <v>352</v>
      </c>
      <c r="G385" s="1" t="s">
        <v>398</v>
      </c>
      <c r="H385" s="1" t="s">
        <v>399</v>
      </c>
      <c r="I385" s="1" t="s">
        <v>14</v>
      </c>
      <c r="J385" s="1" t="s">
        <v>10</v>
      </c>
      <c r="K385" t="b">
        <v>0</v>
      </c>
      <c r="L385" s="27">
        <v>352.71</v>
      </c>
    </row>
    <row r="386" spans="1:12" x14ac:dyDescent="0.25">
      <c r="A386" s="29">
        <v>2021</v>
      </c>
      <c r="B386" s="29">
        <v>6</v>
      </c>
      <c r="C386" s="1" t="s">
        <v>39</v>
      </c>
      <c r="D386" s="1" t="s">
        <v>39</v>
      </c>
      <c r="E386">
        <v>74</v>
      </c>
      <c r="F386" s="1" t="s">
        <v>352</v>
      </c>
      <c r="G386" s="1" t="s">
        <v>398</v>
      </c>
      <c r="H386" s="1" t="s">
        <v>399</v>
      </c>
      <c r="I386" s="1" t="s">
        <v>15</v>
      </c>
      <c r="J386" s="1" t="s">
        <v>10</v>
      </c>
      <c r="K386" t="b">
        <v>0</v>
      </c>
      <c r="L386" s="27">
        <v>282.17</v>
      </c>
    </row>
    <row r="387" spans="1:12" x14ac:dyDescent="0.25">
      <c r="A387" s="29">
        <v>2021</v>
      </c>
      <c r="B387" s="29">
        <v>6</v>
      </c>
      <c r="C387" s="1" t="s">
        <v>39</v>
      </c>
      <c r="D387" s="1" t="s">
        <v>39</v>
      </c>
      <c r="E387">
        <v>74</v>
      </c>
      <c r="F387" s="1" t="s">
        <v>352</v>
      </c>
      <c r="G387" s="1" t="s">
        <v>398</v>
      </c>
      <c r="H387" s="1" t="s">
        <v>399</v>
      </c>
      <c r="I387" s="1" t="s">
        <v>31</v>
      </c>
      <c r="J387" s="1" t="s">
        <v>12</v>
      </c>
      <c r="K387" t="b">
        <v>0</v>
      </c>
      <c r="L387" s="27">
        <v>634.88</v>
      </c>
    </row>
    <row r="388" spans="1:12" x14ac:dyDescent="0.25">
      <c r="A388" s="29">
        <v>2021</v>
      </c>
      <c r="B388" s="29">
        <v>6</v>
      </c>
      <c r="C388" s="1" t="s">
        <v>39</v>
      </c>
      <c r="D388" s="1" t="s">
        <v>39</v>
      </c>
      <c r="E388">
        <v>74</v>
      </c>
      <c r="F388" s="1" t="s">
        <v>352</v>
      </c>
      <c r="G388" s="1" t="s">
        <v>398</v>
      </c>
      <c r="H388" s="1" t="s">
        <v>399</v>
      </c>
      <c r="I388" s="1" t="s">
        <v>16</v>
      </c>
      <c r="J388" s="1" t="s">
        <v>17</v>
      </c>
      <c r="K388" t="b">
        <v>0</v>
      </c>
      <c r="L388" s="27">
        <v>705.42</v>
      </c>
    </row>
    <row r="389" spans="1:12" x14ac:dyDescent="0.25">
      <c r="A389" s="29">
        <v>2021</v>
      </c>
      <c r="B389" s="29">
        <v>6</v>
      </c>
      <c r="C389" s="1" t="s">
        <v>39</v>
      </c>
      <c r="D389" s="1" t="s">
        <v>39</v>
      </c>
      <c r="E389">
        <v>74</v>
      </c>
      <c r="F389" s="1" t="s">
        <v>352</v>
      </c>
      <c r="G389" s="1" t="s">
        <v>398</v>
      </c>
      <c r="H389" s="1" t="s">
        <v>399</v>
      </c>
      <c r="I389" s="1" t="s">
        <v>18</v>
      </c>
      <c r="J389" s="1" t="s">
        <v>17</v>
      </c>
      <c r="K389" t="b">
        <v>0</v>
      </c>
      <c r="L389" s="27">
        <v>282.17</v>
      </c>
    </row>
    <row r="390" spans="1:12" x14ac:dyDescent="0.25">
      <c r="A390" s="29">
        <v>2021</v>
      </c>
      <c r="B390" s="29">
        <v>6</v>
      </c>
      <c r="C390" s="1" t="s">
        <v>39</v>
      </c>
      <c r="D390" s="1" t="s">
        <v>39</v>
      </c>
      <c r="E390">
        <v>74</v>
      </c>
      <c r="F390" s="1" t="s">
        <v>352</v>
      </c>
      <c r="G390" s="1" t="s">
        <v>398</v>
      </c>
      <c r="H390" s="1" t="s">
        <v>399</v>
      </c>
      <c r="I390" s="1" t="s">
        <v>19</v>
      </c>
      <c r="J390" s="1" t="s">
        <v>17</v>
      </c>
      <c r="K390" t="b">
        <v>0</v>
      </c>
      <c r="L390" s="27">
        <v>141.08000000000001</v>
      </c>
    </row>
    <row r="391" spans="1:12" x14ac:dyDescent="0.25">
      <c r="A391" s="29">
        <v>2021</v>
      </c>
      <c r="B391" s="29">
        <v>6</v>
      </c>
      <c r="C391" s="1" t="s">
        <v>39</v>
      </c>
      <c r="D391" s="1" t="s">
        <v>39</v>
      </c>
      <c r="E391">
        <v>74</v>
      </c>
      <c r="F391" s="1" t="s">
        <v>352</v>
      </c>
      <c r="G391" s="1" t="s">
        <v>398</v>
      </c>
      <c r="H391" s="1" t="s">
        <v>399</v>
      </c>
      <c r="I391" s="1" t="s">
        <v>20</v>
      </c>
      <c r="J391" s="1" t="s">
        <v>17</v>
      </c>
      <c r="K391" t="b">
        <v>0</v>
      </c>
      <c r="L391" s="27">
        <v>141.08000000000001</v>
      </c>
    </row>
    <row r="392" spans="1:12" x14ac:dyDescent="0.25">
      <c r="A392" s="29">
        <v>2021</v>
      </c>
      <c r="B392" s="29">
        <v>6</v>
      </c>
      <c r="C392" s="1" t="s">
        <v>39</v>
      </c>
      <c r="D392" s="1" t="s">
        <v>39</v>
      </c>
      <c r="E392">
        <v>74</v>
      </c>
      <c r="F392" s="1" t="s">
        <v>352</v>
      </c>
      <c r="G392" s="1" t="s">
        <v>398</v>
      </c>
      <c r="H392" s="1" t="s">
        <v>399</v>
      </c>
      <c r="I392" s="1" t="s">
        <v>21</v>
      </c>
      <c r="J392" s="1" t="s">
        <v>10</v>
      </c>
      <c r="K392" t="b">
        <v>0</v>
      </c>
      <c r="L392" s="27">
        <v>141.08000000000001</v>
      </c>
    </row>
    <row r="393" spans="1:12" x14ac:dyDescent="0.25">
      <c r="A393" s="29">
        <v>2021</v>
      </c>
      <c r="B393" s="29">
        <v>6</v>
      </c>
      <c r="C393" s="1" t="s">
        <v>39</v>
      </c>
      <c r="D393" s="1" t="s">
        <v>39</v>
      </c>
      <c r="E393">
        <v>74</v>
      </c>
      <c r="F393" s="1" t="s">
        <v>352</v>
      </c>
      <c r="G393" s="1" t="s">
        <v>398</v>
      </c>
      <c r="H393" s="1" t="s">
        <v>399</v>
      </c>
      <c r="I393" s="1" t="s">
        <v>32</v>
      </c>
      <c r="J393" s="1" t="s">
        <v>10</v>
      </c>
      <c r="K393" t="b">
        <v>0</v>
      </c>
      <c r="L393" s="27">
        <v>141.08000000000001</v>
      </c>
    </row>
    <row r="394" spans="1:12" x14ac:dyDescent="0.25">
      <c r="A394" s="29">
        <v>2021</v>
      </c>
      <c r="B394" s="29">
        <v>6</v>
      </c>
      <c r="C394" s="1" t="s">
        <v>39</v>
      </c>
      <c r="D394" s="1" t="s">
        <v>39</v>
      </c>
      <c r="E394">
        <v>74</v>
      </c>
      <c r="F394" s="1" t="s">
        <v>352</v>
      </c>
      <c r="G394" s="1" t="s">
        <v>398</v>
      </c>
      <c r="H394" s="1" t="s">
        <v>399</v>
      </c>
      <c r="I394" s="1" t="s">
        <v>22</v>
      </c>
      <c r="J394" s="1" t="s">
        <v>10</v>
      </c>
      <c r="K394" t="b">
        <v>0</v>
      </c>
      <c r="L394" s="27">
        <v>705.42</v>
      </c>
    </row>
    <row r="395" spans="1:12" x14ac:dyDescent="0.25">
      <c r="A395" s="29">
        <v>2021</v>
      </c>
      <c r="B395" s="29">
        <v>6</v>
      </c>
      <c r="C395" s="1" t="s">
        <v>39</v>
      </c>
      <c r="D395" s="1" t="s">
        <v>39</v>
      </c>
      <c r="E395">
        <v>74</v>
      </c>
      <c r="F395" s="1" t="s">
        <v>352</v>
      </c>
      <c r="G395" s="1" t="s">
        <v>398</v>
      </c>
      <c r="H395" s="1" t="s">
        <v>399</v>
      </c>
      <c r="I395" s="1" t="s">
        <v>23</v>
      </c>
      <c r="J395" s="1" t="s">
        <v>12</v>
      </c>
      <c r="K395" t="b">
        <v>0</v>
      </c>
      <c r="L395" s="27">
        <v>141.08000000000001</v>
      </c>
    </row>
    <row r="396" spans="1:12" x14ac:dyDescent="0.25">
      <c r="A396" s="29">
        <v>2021</v>
      </c>
      <c r="B396" s="29">
        <v>6</v>
      </c>
      <c r="C396" s="1" t="s">
        <v>39</v>
      </c>
      <c r="D396" s="1" t="s">
        <v>39</v>
      </c>
      <c r="E396">
        <v>74</v>
      </c>
      <c r="F396" s="1" t="s">
        <v>352</v>
      </c>
      <c r="G396" s="1" t="s">
        <v>398</v>
      </c>
      <c r="H396" s="1" t="s">
        <v>399</v>
      </c>
      <c r="I396" s="1" t="s">
        <v>24</v>
      </c>
      <c r="J396" s="1" t="s">
        <v>12</v>
      </c>
      <c r="K396" t="b">
        <v>0</v>
      </c>
      <c r="L396" s="27">
        <v>70.540000000000006</v>
      </c>
    </row>
    <row r="397" spans="1:12" x14ac:dyDescent="0.25">
      <c r="A397" s="29">
        <v>2021</v>
      </c>
      <c r="B397" s="29">
        <v>6</v>
      </c>
      <c r="C397" s="1" t="s">
        <v>39</v>
      </c>
      <c r="D397" s="1" t="s">
        <v>39</v>
      </c>
      <c r="E397">
        <v>74</v>
      </c>
      <c r="F397" s="1" t="s">
        <v>352</v>
      </c>
      <c r="G397" s="1" t="s">
        <v>398</v>
      </c>
      <c r="H397" s="1" t="s">
        <v>399</v>
      </c>
      <c r="I397" s="1" t="s">
        <v>25</v>
      </c>
      <c r="J397" s="1" t="s">
        <v>17</v>
      </c>
      <c r="K397" t="b">
        <v>0</v>
      </c>
      <c r="L397" s="27">
        <v>70.540000000000006</v>
      </c>
    </row>
    <row r="398" spans="1:12" x14ac:dyDescent="0.25">
      <c r="A398" s="29">
        <v>2021</v>
      </c>
      <c r="B398" s="29">
        <v>6</v>
      </c>
      <c r="C398" s="1" t="s">
        <v>39</v>
      </c>
      <c r="D398" s="1" t="s">
        <v>39</v>
      </c>
      <c r="E398">
        <v>61</v>
      </c>
      <c r="F398" s="1" t="s">
        <v>49</v>
      </c>
      <c r="G398" s="1" t="s">
        <v>50</v>
      </c>
      <c r="H398" s="1" t="s">
        <v>51</v>
      </c>
      <c r="I398" s="1" t="s">
        <v>9</v>
      </c>
      <c r="J398" s="1" t="s">
        <v>10</v>
      </c>
      <c r="K398" t="b">
        <v>0</v>
      </c>
      <c r="L398" s="27">
        <v>333.9</v>
      </c>
    </row>
    <row r="399" spans="1:12" x14ac:dyDescent="0.25">
      <c r="A399" s="29">
        <v>2021</v>
      </c>
      <c r="B399" s="29">
        <v>6</v>
      </c>
      <c r="C399" s="1" t="s">
        <v>39</v>
      </c>
      <c r="D399" s="1" t="s">
        <v>39</v>
      </c>
      <c r="E399">
        <v>61</v>
      </c>
      <c r="F399" s="1" t="s">
        <v>49</v>
      </c>
      <c r="G399" s="1" t="s">
        <v>50</v>
      </c>
      <c r="H399" s="1" t="s">
        <v>51</v>
      </c>
      <c r="I399" s="1" t="s">
        <v>11</v>
      </c>
      <c r="J399" s="1" t="s">
        <v>12</v>
      </c>
      <c r="K399" t="b">
        <v>0</v>
      </c>
      <c r="L399" s="27">
        <v>333.9</v>
      </c>
    </row>
    <row r="400" spans="1:12" x14ac:dyDescent="0.25">
      <c r="A400" s="29">
        <v>2021</v>
      </c>
      <c r="B400" s="29">
        <v>6</v>
      </c>
      <c r="C400" s="1" t="s">
        <v>39</v>
      </c>
      <c r="D400" s="1" t="s">
        <v>39</v>
      </c>
      <c r="E400">
        <v>61</v>
      </c>
      <c r="F400" s="1" t="s">
        <v>49</v>
      </c>
      <c r="G400" s="1" t="s">
        <v>50</v>
      </c>
      <c r="H400" s="1" t="s">
        <v>51</v>
      </c>
      <c r="I400" s="1" t="s">
        <v>13</v>
      </c>
      <c r="J400" s="1" t="s">
        <v>12</v>
      </c>
      <c r="K400" t="b">
        <v>0</v>
      </c>
      <c r="L400" s="27">
        <v>400.69</v>
      </c>
    </row>
    <row r="401" spans="1:12" x14ac:dyDescent="0.25">
      <c r="A401" s="29">
        <v>2021</v>
      </c>
      <c r="B401" s="29">
        <v>6</v>
      </c>
      <c r="C401" s="1" t="s">
        <v>39</v>
      </c>
      <c r="D401" s="1" t="s">
        <v>39</v>
      </c>
      <c r="E401">
        <v>61</v>
      </c>
      <c r="F401" s="1" t="s">
        <v>49</v>
      </c>
      <c r="G401" s="1" t="s">
        <v>50</v>
      </c>
      <c r="H401" s="1" t="s">
        <v>51</v>
      </c>
      <c r="I401" s="1" t="s">
        <v>28</v>
      </c>
      <c r="J401" s="1" t="s">
        <v>12</v>
      </c>
      <c r="K401" t="b">
        <v>0</v>
      </c>
      <c r="L401" s="27">
        <v>400.69</v>
      </c>
    </row>
    <row r="402" spans="1:12" x14ac:dyDescent="0.25">
      <c r="A402" s="29">
        <v>2021</v>
      </c>
      <c r="B402" s="29">
        <v>6</v>
      </c>
      <c r="C402" s="1" t="s">
        <v>39</v>
      </c>
      <c r="D402" s="1" t="s">
        <v>39</v>
      </c>
      <c r="E402">
        <v>61</v>
      </c>
      <c r="F402" s="1" t="s">
        <v>49</v>
      </c>
      <c r="G402" s="1" t="s">
        <v>50</v>
      </c>
      <c r="H402" s="1" t="s">
        <v>51</v>
      </c>
      <c r="I402" s="1" t="s">
        <v>30</v>
      </c>
      <c r="J402" s="1" t="s">
        <v>10</v>
      </c>
      <c r="K402" t="b">
        <v>0</v>
      </c>
      <c r="L402" s="27">
        <v>400.69</v>
      </c>
    </row>
    <row r="403" spans="1:12" x14ac:dyDescent="0.25">
      <c r="A403" s="29">
        <v>2021</v>
      </c>
      <c r="B403" s="29">
        <v>6</v>
      </c>
      <c r="C403" s="1" t="s">
        <v>39</v>
      </c>
      <c r="D403" s="1" t="s">
        <v>39</v>
      </c>
      <c r="E403">
        <v>61</v>
      </c>
      <c r="F403" s="1" t="s">
        <v>49</v>
      </c>
      <c r="G403" s="1" t="s">
        <v>50</v>
      </c>
      <c r="H403" s="1" t="s">
        <v>51</v>
      </c>
      <c r="I403" s="1" t="s">
        <v>14</v>
      </c>
      <c r="J403" s="1" t="s">
        <v>10</v>
      </c>
      <c r="K403" t="b">
        <v>0</v>
      </c>
      <c r="L403" s="27">
        <v>400.69</v>
      </c>
    </row>
    <row r="404" spans="1:12" x14ac:dyDescent="0.25">
      <c r="A404" s="29">
        <v>2021</v>
      </c>
      <c r="B404" s="29">
        <v>6</v>
      </c>
      <c r="C404" s="1" t="s">
        <v>39</v>
      </c>
      <c r="D404" s="1" t="s">
        <v>39</v>
      </c>
      <c r="E404">
        <v>61</v>
      </c>
      <c r="F404" s="1" t="s">
        <v>49</v>
      </c>
      <c r="G404" s="1" t="s">
        <v>50</v>
      </c>
      <c r="H404" s="1" t="s">
        <v>51</v>
      </c>
      <c r="I404" s="1" t="s">
        <v>15</v>
      </c>
      <c r="J404" s="1" t="s">
        <v>10</v>
      </c>
      <c r="K404" t="b">
        <v>0</v>
      </c>
      <c r="L404" s="27">
        <v>400.69</v>
      </c>
    </row>
    <row r="405" spans="1:12" x14ac:dyDescent="0.25">
      <c r="A405" s="29">
        <v>2021</v>
      </c>
      <c r="B405" s="29">
        <v>6</v>
      </c>
      <c r="C405" s="1" t="s">
        <v>39</v>
      </c>
      <c r="D405" s="1" t="s">
        <v>39</v>
      </c>
      <c r="E405">
        <v>61</v>
      </c>
      <c r="F405" s="1" t="s">
        <v>49</v>
      </c>
      <c r="G405" s="1" t="s">
        <v>50</v>
      </c>
      <c r="H405" s="1" t="s">
        <v>51</v>
      </c>
      <c r="I405" s="1" t="s">
        <v>31</v>
      </c>
      <c r="J405" s="1" t="s">
        <v>12</v>
      </c>
      <c r="K405" t="b">
        <v>0</v>
      </c>
      <c r="L405" s="27">
        <v>200.34</v>
      </c>
    </row>
    <row r="406" spans="1:12" x14ac:dyDescent="0.25">
      <c r="A406" s="29">
        <v>2021</v>
      </c>
      <c r="B406" s="29">
        <v>6</v>
      </c>
      <c r="C406" s="1" t="s">
        <v>39</v>
      </c>
      <c r="D406" s="1" t="s">
        <v>39</v>
      </c>
      <c r="E406">
        <v>61</v>
      </c>
      <c r="F406" s="1" t="s">
        <v>49</v>
      </c>
      <c r="G406" s="1" t="s">
        <v>50</v>
      </c>
      <c r="H406" s="1" t="s">
        <v>51</v>
      </c>
      <c r="I406" s="1" t="s">
        <v>16</v>
      </c>
      <c r="J406" s="1" t="s">
        <v>17</v>
      </c>
      <c r="K406" t="b">
        <v>0</v>
      </c>
      <c r="L406" s="27">
        <v>400.69</v>
      </c>
    </row>
    <row r="407" spans="1:12" x14ac:dyDescent="0.25">
      <c r="A407" s="29">
        <v>2021</v>
      </c>
      <c r="B407" s="29">
        <v>6</v>
      </c>
      <c r="C407" s="1" t="s">
        <v>39</v>
      </c>
      <c r="D407" s="1" t="s">
        <v>39</v>
      </c>
      <c r="E407">
        <v>61</v>
      </c>
      <c r="F407" s="1" t="s">
        <v>49</v>
      </c>
      <c r="G407" s="1" t="s">
        <v>50</v>
      </c>
      <c r="H407" s="1" t="s">
        <v>51</v>
      </c>
      <c r="I407" s="1" t="s">
        <v>18</v>
      </c>
      <c r="J407" s="1" t="s">
        <v>17</v>
      </c>
      <c r="K407" t="b">
        <v>0</v>
      </c>
      <c r="L407" s="27">
        <v>400.69</v>
      </c>
    </row>
    <row r="408" spans="1:12" x14ac:dyDescent="0.25">
      <c r="A408" s="29">
        <v>2021</v>
      </c>
      <c r="B408" s="29">
        <v>6</v>
      </c>
      <c r="C408" s="1" t="s">
        <v>39</v>
      </c>
      <c r="D408" s="1" t="s">
        <v>39</v>
      </c>
      <c r="E408">
        <v>61</v>
      </c>
      <c r="F408" s="1" t="s">
        <v>49</v>
      </c>
      <c r="G408" s="1" t="s">
        <v>50</v>
      </c>
      <c r="H408" s="1" t="s">
        <v>51</v>
      </c>
      <c r="I408" s="1" t="s">
        <v>19</v>
      </c>
      <c r="J408" s="1" t="s">
        <v>17</v>
      </c>
      <c r="K408" t="b">
        <v>0</v>
      </c>
      <c r="L408" s="27">
        <v>400.69</v>
      </c>
    </row>
    <row r="409" spans="1:12" x14ac:dyDescent="0.25">
      <c r="A409" s="29">
        <v>2021</v>
      </c>
      <c r="B409" s="29">
        <v>6</v>
      </c>
      <c r="C409" s="1" t="s">
        <v>39</v>
      </c>
      <c r="D409" s="1" t="s">
        <v>39</v>
      </c>
      <c r="E409">
        <v>61</v>
      </c>
      <c r="F409" s="1" t="s">
        <v>49</v>
      </c>
      <c r="G409" s="1" t="s">
        <v>50</v>
      </c>
      <c r="H409" s="1" t="s">
        <v>51</v>
      </c>
      <c r="I409" s="1" t="s">
        <v>20</v>
      </c>
      <c r="J409" s="1" t="s">
        <v>17</v>
      </c>
      <c r="K409" t="b">
        <v>0</v>
      </c>
      <c r="L409" s="27">
        <v>400.69</v>
      </c>
    </row>
    <row r="410" spans="1:12" x14ac:dyDescent="0.25">
      <c r="A410" s="29">
        <v>2021</v>
      </c>
      <c r="B410" s="29">
        <v>6</v>
      </c>
      <c r="C410" s="1" t="s">
        <v>39</v>
      </c>
      <c r="D410" s="1" t="s">
        <v>39</v>
      </c>
      <c r="E410">
        <v>61</v>
      </c>
      <c r="F410" s="1" t="s">
        <v>49</v>
      </c>
      <c r="G410" s="1" t="s">
        <v>50</v>
      </c>
      <c r="H410" s="1" t="s">
        <v>51</v>
      </c>
      <c r="I410" s="1" t="s">
        <v>21</v>
      </c>
      <c r="J410" s="1" t="s">
        <v>10</v>
      </c>
      <c r="K410" t="b">
        <v>0</v>
      </c>
      <c r="L410" s="27">
        <v>400.69</v>
      </c>
    </row>
    <row r="411" spans="1:12" x14ac:dyDescent="0.25">
      <c r="A411" s="29">
        <v>2021</v>
      </c>
      <c r="B411" s="29">
        <v>6</v>
      </c>
      <c r="C411" s="1" t="s">
        <v>39</v>
      </c>
      <c r="D411" s="1" t="s">
        <v>39</v>
      </c>
      <c r="E411">
        <v>61</v>
      </c>
      <c r="F411" s="1" t="s">
        <v>49</v>
      </c>
      <c r="G411" s="1" t="s">
        <v>50</v>
      </c>
      <c r="H411" s="1" t="s">
        <v>51</v>
      </c>
      <c r="I411" s="1" t="s">
        <v>22</v>
      </c>
      <c r="J411" s="1" t="s">
        <v>10</v>
      </c>
      <c r="K411" t="b">
        <v>0</v>
      </c>
      <c r="L411" s="27">
        <v>400.69</v>
      </c>
    </row>
    <row r="412" spans="1:12" x14ac:dyDescent="0.25">
      <c r="A412" s="29">
        <v>2021</v>
      </c>
      <c r="B412" s="29">
        <v>6</v>
      </c>
      <c r="C412" s="1" t="s">
        <v>39</v>
      </c>
      <c r="D412" s="1" t="s">
        <v>39</v>
      </c>
      <c r="E412">
        <v>61</v>
      </c>
      <c r="F412" s="1" t="s">
        <v>49</v>
      </c>
      <c r="G412" s="1" t="s">
        <v>50</v>
      </c>
      <c r="H412" s="1" t="s">
        <v>51</v>
      </c>
      <c r="I412" s="1" t="s">
        <v>23</v>
      </c>
      <c r="J412" s="1" t="s">
        <v>12</v>
      </c>
      <c r="K412" t="b">
        <v>0</v>
      </c>
      <c r="L412" s="27">
        <v>534.25</v>
      </c>
    </row>
    <row r="413" spans="1:12" x14ac:dyDescent="0.25">
      <c r="A413" s="29">
        <v>2021</v>
      </c>
      <c r="B413" s="29">
        <v>6</v>
      </c>
      <c r="C413" s="1" t="s">
        <v>39</v>
      </c>
      <c r="D413" s="1" t="s">
        <v>39</v>
      </c>
      <c r="E413">
        <v>61</v>
      </c>
      <c r="F413" s="1" t="s">
        <v>49</v>
      </c>
      <c r="G413" s="1" t="s">
        <v>50</v>
      </c>
      <c r="H413" s="1" t="s">
        <v>51</v>
      </c>
      <c r="I413" s="1" t="s">
        <v>24</v>
      </c>
      <c r="J413" s="1" t="s">
        <v>12</v>
      </c>
      <c r="K413" t="b">
        <v>0</v>
      </c>
      <c r="L413" s="27">
        <v>534.25</v>
      </c>
    </row>
    <row r="414" spans="1:12" x14ac:dyDescent="0.25">
      <c r="A414" s="29">
        <v>2021</v>
      </c>
      <c r="B414" s="29">
        <v>6</v>
      </c>
      <c r="C414" s="1" t="s">
        <v>39</v>
      </c>
      <c r="D414" s="1" t="s">
        <v>39</v>
      </c>
      <c r="E414">
        <v>61</v>
      </c>
      <c r="F414" s="1" t="s">
        <v>49</v>
      </c>
      <c r="G414" s="1" t="s">
        <v>50</v>
      </c>
      <c r="H414" s="1" t="s">
        <v>51</v>
      </c>
      <c r="I414" s="1" t="s">
        <v>25</v>
      </c>
      <c r="J414" s="1" t="s">
        <v>17</v>
      </c>
      <c r="K414" t="b">
        <v>0</v>
      </c>
      <c r="L414" s="27">
        <v>333.9</v>
      </c>
    </row>
    <row r="415" spans="1:12" x14ac:dyDescent="0.25">
      <c r="A415" s="29">
        <v>2021</v>
      </c>
      <c r="B415" s="29">
        <v>6</v>
      </c>
      <c r="C415" s="1" t="s">
        <v>39</v>
      </c>
      <c r="D415" s="1" t="s">
        <v>39</v>
      </c>
      <c r="E415">
        <v>60</v>
      </c>
      <c r="F415" s="1" t="s">
        <v>52</v>
      </c>
      <c r="G415" s="1" t="s">
        <v>53</v>
      </c>
      <c r="H415" s="1" t="s">
        <v>54</v>
      </c>
      <c r="I415" s="1" t="s">
        <v>9</v>
      </c>
      <c r="J415" s="1" t="s">
        <v>10</v>
      </c>
      <c r="K415" t="b">
        <v>0</v>
      </c>
      <c r="L415" s="27">
        <v>1393.69</v>
      </c>
    </row>
    <row r="416" spans="1:12" x14ac:dyDescent="0.25">
      <c r="A416" s="29">
        <v>2021</v>
      </c>
      <c r="B416" s="29">
        <v>6</v>
      </c>
      <c r="C416" s="1" t="s">
        <v>39</v>
      </c>
      <c r="D416" s="1" t="s">
        <v>39</v>
      </c>
      <c r="E416">
        <v>60</v>
      </c>
      <c r="F416" s="1" t="s">
        <v>52</v>
      </c>
      <c r="G416" s="1" t="s">
        <v>53</v>
      </c>
      <c r="H416" s="1" t="s">
        <v>54</v>
      </c>
      <c r="I416" s="1" t="s">
        <v>11</v>
      </c>
      <c r="J416" s="1" t="s">
        <v>12</v>
      </c>
      <c r="K416" t="b">
        <v>0</v>
      </c>
      <c r="L416" s="27">
        <v>1811.8</v>
      </c>
    </row>
    <row r="417" spans="1:12" x14ac:dyDescent="0.25">
      <c r="A417" s="29">
        <v>2021</v>
      </c>
      <c r="B417" s="29">
        <v>6</v>
      </c>
      <c r="C417" s="1" t="s">
        <v>39</v>
      </c>
      <c r="D417" s="1" t="s">
        <v>39</v>
      </c>
      <c r="E417">
        <v>60</v>
      </c>
      <c r="F417" s="1" t="s">
        <v>52</v>
      </c>
      <c r="G417" s="1" t="s">
        <v>53</v>
      </c>
      <c r="H417" s="1" t="s">
        <v>54</v>
      </c>
      <c r="I417" s="1" t="s">
        <v>13</v>
      </c>
      <c r="J417" s="1" t="s">
        <v>12</v>
      </c>
      <c r="K417" t="b">
        <v>0</v>
      </c>
      <c r="L417" s="27">
        <v>2648.01</v>
      </c>
    </row>
    <row r="418" spans="1:12" x14ac:dyDescent="0.25">
      <c r="A418" s="29">
        <v>2021</v>
      </c>
      <c r="B418" s="29">
        <v>6</v>
      </c>
      <c r="C418" s="1" t="s">
        <v>39</v>
      </c>
      <c r="D418" s="1" t="s">
        <v>39</v>
      </c>
      <c r="E418">
        <v>60</v>
      </c>
      <c r="F418" s="1" t="s">
        <v>52</v>
      </c>
      <c r="G418" s="1" t="s">
        <v>53</v>
      </c>
      <c r="H418" s="1" t="s">
        <v>54</v>
      </c>
      <c r="I418" s="1" t="s">
        <v>29</v>
      </c>
      <c r="J418" s="1" t="s">
        <v>12</v>
      </c>
      <c r="K418" t="b">
        <v>0</v>
      </c>
      <c r="L418" s="27">
        <v>278.74</v>
      </c>
    </row>
    <row r="419" spans="1:12" x14ac:dyDescent="0.25">
      <c r="A419" s="29">
        <v>2021</v>
      </c>
      <c r="B419" s="29">
        <v>6</v>
      </c>
      <c r="C419" s="1" t="s">
        <v>39</v>
      </c>
      <c r="D419" s="1" t="s">
        <v>39</v>
      </c>
      <c r="E419">
        <v>60</v>
      </c>
      <c r="F419" s="1" t="s">
        <v>52</v>
      </c>
      <c r="G419" s="1" t="s">
        <v>53</v>
      </c>
      <c r="H419" s="1" t="s">
        <v>54</v>
      </c>
      <c r="I419" s="1" t="s">
        <v>30</v>
      </c>
      <c r="J419" s="1" t="s">
        <v>10</v>
      </c>
      <c r="K419" t="b">
        <v>0</v>
      </c>
      <c r="L419" s="27">
        <v>278.74</v>
      </c>
    </row>
    <row r="420" spans="1:12" x14ac:dyDescent="0.25">
      <c r="A420" s="29">
        <v>2021</v>
      </c>
      <c r="B420" s="29">
        <v>6</v>
      </c>
      <c r="C420" s="1" t="s">
        <v>39</v>
      </c>
      <c r="D420" s="1" t="s">
        <v>39</v>
      </c>
      <c r="E420">
        <v>60</v>
      </c>
      <c r="F420" s="1" t="s">
        <v>52</v>
      </c>
      <c r="G420" s="1" t="s">
        <v>53</v>
      </c>
      <c r="H420" s="1" t="s">
        <v>54</v>
      </c>
      <c r="I420" s="1" t="s">
        <v>14</v>
      </c>
      <c r="J420" s="1" t="s">
        <v>10</v>
      </c>
      <c r="K420" t="b">
        <v>0</v>
      </c>
      <c r="L420" s="27">
        <v>696.84</v>
      </c>
    </row>
    <row r="421" spans="1:12" x14ac:dyDescent="0.25">
      <c r="A421" s="29">
        <v>2021</v>
      </c>
      <c r="B421" s="29">
        <v>6</v>
      </c>
      <c r="C421" s="1" t="s">
        <v>39</v>
      </c>
      <c r="D421" s="1" t="s">
        <v>39</v>
      </c>
      <c r="E421">
        <v>60</v>
      </c>
      <c r="F421" s="1" t="s">
        <v>52</v>
      </c>
      <c r="G421" s="1" t="s">
        <v>53</v>
      </c>
      <c r="H421" s="1" t="s">
        <v>54</v>
      </c>
      <c r="I421" s="1" t="s">
        <v>15</v>
      </c>
      <c r="J421" s="1" t="s">
        <v>10</v>
      </c>
      <c r="K421" t="b">
        <v>0</v>
      </c>
      <c r="L421" s="27">
        <v>557.48</v>
      </c>
    </row>
    <row r="422" spans="1:12" x14ac:dyDescent="0.25">
      <c r="A422" s="29">
        <v>2021</v>
      </c>
      <c r="B422" s="29">
        <v>6</v>
      </c>
      <c r="C422" s="1" t="s">
        <v>39</v>
      </c>
      <c r="D422" s="1" t="s">
        <v>39</v>
      </c>
      <c r="E422">
        <v>60</v>
      </c>
      <c r="F422" s="1" t="s">
        <v>52</v>
      </c>
      <c r="G422" s="1" t="s">
        <v>53</v>
      </c>
      <c r="H422" s="1" t="s">
        <v>54</v>
      </c>
      <c r="I422" s="1" t="s">
        <v>31</v>
      </c>
      <c r="J422" s="1" t="s">
        <v>12</v>
      </c>
      <c r="K422" t="b">
        <v>0</v>
      </c>
      <c r="L422" s="27">
        <v>1254.32</v>
      </c>
    </row>
    <row r="423" spans="1:12" x14ac:dyDescent="0.25">
      <c r="A423" s="29">
        <v>2021</v>
      </c>
      <c r="B423" s="29">
        <v>6</v>
      </c>
      <c r="C423" s="1" t="s">
        <v>39</v>
      </c>
      <c r="D423" s="1" t="s">
        <v>39</v>
      </c>
      <c r="E423">
        <v>60</v>
      </c>
      <c r="F423" s="1" t="s">
        <v>52</v>
      </c>
      <c r="G423" s="1" t="s">
        <v>53</v>
      </c>
      <c r="H423" s="1" t="s">
        <v>54</v>
      </c>
      <c r="I423" s="1" t="s">
        <v>16</v>
      </c>
      <c r="J423" s="1" t="s">
        <v>17</v>
      </c>
      <c r="K423" t="b">
        <v>0</v>
      </c>
      <c r="L423" s="27">
        <v>1393.69</v>
      </c>
    </row>
    <row r="424" spans="1:12" x14ac:dyDescent="0.25">
      <c r="A424" s="29">
        <v>2021</v>
      </c>
      <c r="B424" s="29">
        <v>6</v>
      </c>
      <c r="C424" s="1" t="s">
        <v>39</v>
      </c>
      <c r="D424" s="1" t="s">
        <v>39</v>
      </c>
      <c r="E424">
        <v>60</v>
      </c>
      <c r="F424" s="1" t="s">
        <v>52</v>
      </c>
      <c r="G424" s="1" t="s">
        <v>53</v>
      </c>
      <c r="H424" s="1" t="s">
        <v>54</v>
      </c>
      <c r="I424" s="1" t="s">
        <v>18</v>
      </c>
      <c r="J424" s="1" t="s">
        <v>17</v>
      </c>
      <c r="K424" t="b">
        <v>0</v>
      </c>
      <c r="L424" s="27">
        <v>557.48</v>
      </c>
    </row>
    <row r="425" spans="1:12" x14ac:dyDescent="0.25">
      <c r="A425" s="29">
        <v>2021</v>
      </c>
      <c r="B425" s="29">
        <v>6</v>
      </c>
      <c r="C425" s="1" t="s">
        <v>39</v>
      </c>
      <c r="D425" s="1" t="s">
        <v>39</v>
      </c>
      <c r="E425">
        <v>60</v>
      </c>
      <c r="F425" s="1" t="s">
        <v>52</v>
      </c>
      <c r="G425" s="1" t="s">
        <v>53</v>
      </c>
      <c r="H425" s="1" t="s">
        <v>54</v>
      </c>
      <c r="I425" s="1" t="s">
        <v>19</v>
      </c>
      <c r="J425" s="1" t="s">
        <v>17</v>
      </c>
      <c r="K425" t="b">
        <v>0</v>
      </c>
      <c r="L425" s="27">
        <v>278.74</v>
      </c>
    </row>
    <row r="426" spans="1:12" x14ac:dyDescent="0.25">
      <c r="A426" s="29">
        <v>2021</v>
      </c>
      <c r="B426" s="29">
        <v>6</v>
      </c>
      <c r="C426" s="1" t="s">
        <v>39</v>
      </c>
      <c r="D426" s="1" t="s">
        <v>39</v>
      </c>
      <c r="E426">
        <v>60</v>
      </c>
      <c r="F426" s="1" t="s">
        <v>52</v>
      </c>
      <c r="G426" s="1" t="s">
        <v>53</v>
      </c>
      <c r="H426" s="1" t="s">
        <v>54</v>
      </c>
      <c r="I426" s="1" t="s">
        <v>20</v>
      </c>
      <c r="J426" s="1" t="s">
        <v>17</v>
      </c>
      <c r="K426" t="b">
        <v>0</v>
      </c>
      <c r="L426" s="27">
        <v>278.74</v>
      </c>
    </row>
    <row r="427" spans="1:12" x14ac:dyDescent="0.25">
      <c r="A427" s="29">
        <v>2021</v>
      </c>
      <c r="B427" s="29">
        <v>6</v>
      </c>
      <c r="C427" s="1" t="s">
        <v>39</v>
      </c>
      <c r="D427" s="1" t="s">
        <v>39</v>
      </c>
      <c r="E427">
        <v>60</v>
      </c>
      <c r="F427" s="1" t="s">
        <v>52</v>
      </c>
      <c r="G427" s="1" t="s">
        <v>53</v>
      </c>
      <c r="H427" s="1" t="s">
        <v>54</v>
      </c>
      <c r="I427" s="1" t="s">
        <v>21</v>
      </c>
      <c r="J427" s="1" t="s">
        <v>10</v>
      </c>
      <c r="K427" t="b">
        <v>0</v>
      </c>
      <c r="L427" s="27">
        <v>278.74</v>
      </c>
    </row>
    <row r="428" spans="1:12" x14ac:dyDescent="0.25">
      <c r="A428" s="29">
        <v>2021</v>
      </c>
      <c r="B428" s="29">
        <v>6</v>
      </c>
      <c r="C428" s="1" t="s">
        <v>39</v>
      </c>
      <c r="D428" s="1" t="s">
        <v>39</v>
      </c>
      <c r="E428">
        <v>60</v>
      </c>
      <c r="F428" s="1" t="s">
        <v>52</v>
      </c>
      <c r="G428" s="1" t="s">
        <v>53</v>
      </c>
      <c r="H428" s="1" t="s">
        <v>54</v>
      </c>
      <c r="I428" s="1" t="s">
        <v>32</v>
      </c>
      <c r="J428" s="1" t="s">
        <v>10</v>
      </c>
      <c r="K428" t="b">
        <v>0</v>
      </c>
      <c r="L428" s="27">
        <v>278.74</v>
      </c>
    </row>
    <row r="429" spans="1:12" x14ac:dyDescent="0.25">
      <c r="A429" s="29">
        <v>2021</v>
      </c>
      <c r="B429" s="29">
        <v>6</v>
      </c>
      <c r="C429" s="1" t="s">
        <v>39</v>
      </c>
      <c r="D429" s="1" t="s">
        <v>39</v>
      </c>
      <c r="E429">
        <v>60</v>
      </c>
      <c r="F429" s="1" t="s">
        <v>52</v>
      </c>
      <c r="G429" s="1" t="s">
        <v>53</v>
      </c>
      <c r="H429" s="1" t="s">
        <v>54</v>
      </c>
      <c r="I429" s="1" t="s">
        <v>22</v>
      </c>
      <c r="J429" s="1" t="s">
        <v>10</v>
      </c>
      <c r="K429" t="b">
        <v>0</v>
      </c>
      <c r="L429" s="27">
        <v>1393.69</v>
      </c>
    </row>
    <row r="430" spans="1:12" x14ac:dyDescent="0.25">
      <c r="A430" s="29">
        <v>2021</v>
      </c>
      <c r="B430" s="29">
        <v>6</v>
      </c>
      <c r="C430" s="1" t="s">
        <v>39</v>
      </c>
      <c r="D430" s="1" t="s">
        <v>39</v>
      </c>
      <c r="E430">
        <v>60</v>
      </c>
      <c r="F430" s="1" t="s">
        <v>52</v>
      </c>
      <c r="G430" s="1" t="s">
        <v>53</v>
      </c>
      <c r="H430" s="1" t="s">
        <v>54</v>
      </c>
      <c r="I430" s="1" t="s">
        <v>23</v>
      </c>
      <c r="J430" s="1" t="s">
        <v>12</v>
      </c>
      <c r="K430" t="b">
        <v>0</v>
      </c>
      <c r="L430" s="27">
        <v>278.74</v>
      </c>
    </row>
    <row r="431" spans="1:12" x14ac:dyDescent="0.25">
      <c r="A431" s="29">
        <v>2021</v>
      </c>
      <c r="B431" s="29">
        <v>6</v>
      </c>
      <c r="C431" s="1" t="s">
        <v>39</v>
      </c>
      <c r="D431" s="1" t="s">
        <v>39</v>
      </c>
      <c r="E431">
        <v>60</v>
      </c>
      <c r="F431" s="1" t="s">
        <v>52</v>
      </c>
      <c r="G431" s="1" t="s">
        <v>53</v>
      </c>
      <c r="H431" s="1" t="s">
        <v>54</v>
      </c>
      <c r="I431" s="1" t="s">
        <v>24</v>
      </c>
      <c r="J431" s="1" t="s">
        <v>12</v>
      </c>
      <c r="K431" t="b">
        <v>0</v>
      </c>
      <c r="L431" s="27">
        <v>139.37</v>
      </c>
    </row>
    <row r="432" spans="1:12" x14ac:dyDescent="0.25">
      <c r="A432" s="29">
        <v>2021</v>
      </c>
      <c r="B432" s="29">
        <v>6</v>
      </c>
      <c r="C432" s="1" t="s">
        <v>39</v>
      </c>
      <c r="D432" s="1" t="s">
        <v>39</v>
      </c>
      <c r="E432">
        <v>60</v>
      </c>
      <c r="F432" s="1" t="s">
        <v>52</v>
      </c>
      <c r="G432" s="1" t="s">
        <v>53</v>
      </c>
      <c r="H432" s="1" t="s">
        <v>54</v>
      </c>
      <c r="I432" s="1" t="s">
        <v>25</v>
      </c>
      <c r="J432" s="1" t="s">
        <v>17</v>
      </c>
      <c r="K432" t="b">
        <v>0</v>
      </c>
      <c r="L432" s="27">
        <v>139.37</v>
      </c>
    </row>
    <row r="433" spans="1:12" x14ac:dyDescent="0.25">
      <c r="A433" s="29">
        <v>2021</v>
      </c>
      <c r="B433" s="29">
        <v>6</v>
      </c>
      <c r="C433" s="1" t="s">
        <v>39</v>
      </c>
      <c r="D433" s="1" t="s">
        <v>39</v>
      </c>
      <c r="E433">
        <v>62</v>
      </c>
      <c r="F433" s="1" t="s">
        <v>8</v>
      </c>
      <c r="G433" s="1" t="s">
        <v>55</v>
      </c>
      <c r="H433" s="1" t="s">
        <v>418</v>
      </c>
      <c r="I433" s="1" t="s">
        <v>9</v>
      </c>
      <c r="J433" s="1" t="s">
        <v>10</v>
      </c>
      <c r="K433" t="b">
        <v>0</v>
      </c>
      <c r="L433" s="27">
        <v>156790.07999999999</v>
      </c>
    </row>
    <row r="434" spans="1:12" x14ac:dyDescent="0.25">
      <c r="A434" s="29">
        <v>2021</v>
      </c>
      <c r="B434" s="29">
        <v>6</v>
      </c>
      <c r="C434" s="1" t="s">
        <v>39</v>
      </c>
      <c r="D434" s="1" t="s">
        <v>39</v>
      </c>
      <c r="E434">
        <v>62</v>
      </c>
      <c r="F434" s="1" t="s">
        <v>8</v>
      </c>
      <c r="G434" s="1" t="s">
        <v>55</v>
      </c>
      <c r="H434" s="1" t="s">
        <v>418</v>
      </c>
      <c r="I434" s="1" t="s">
        <v>11</v>
      </c>
      <c r="J434" s="1" t="s">
        <v>12</v>
      </c>
      <c r="K434" t="b">
        <v>0</v>
      </c>
      <c r="L434" s="27">
        <v>282222.14</v>
      </c>
    </row>
    <row r="435" spans="1:12" x14ac:dyDescent="0.25">
      <c r="A435" s="29">
        <v>2021</v>
      </c>
      <c r="B435" s="29">
        <v>6</v>
      </c>
      <c r="C435" s="1" t="s">
        <v>39</v>
      </c>
      <c r="D435" s="1" t="s">
        <v>39</v>
      </c>
      <c r="E435">
        <v>62</v>
      </c>
      <c r="F435" s="1" t="s">
        <v>8</v>
      </c>
      <c r="G435" s="1" t="s">
        <v>55</v>
      </c>
      <c r="H435" s="1" t="s">
        <v>418</v>
      </c>
      <c r="I435" s="1" t="s">
        <v>13</v>
      </c>
      <c r="J435" s="1" t="s">
        <v>12</v>
      </c>
      <c r="K435" t="b">
        <v>0</v>
      </c>
      <c r="L435" s="27">
        <v>156790.07999999999</v>
      </c>
    </row>
    <row r="436" spans="1:12" x14ac:dyDescent="0.25">
      <c r="A436" s="29">
        <v>2021</v>
      </c>
      <c r="B436" s="29">
        <v>6</v>
      </c>
      <c r="C436" s="1" t="s">
        <v>39</v>
      </c>
      <c r="D436" s="1" t="s">
        <v>39</v>
      </c>
      <c r="E436">
        <v>62</v>
      </c>
      <c r="F436" s="1" t="s">
        <v>8</v>
      </c>
      <c r="G436" s="1" t="s">
        <v>55</v>
      </c>
      <c r="H436" s="1" t="s">
        <v>418</v>
      </c>
      <c r="I436" s="1" t="s">
        <v>14</v>
      </c>
      <c r="J436" s="1" t="s">
        <v>10</v>
      </c>
      <c r="K436" t="b">
        <v>0</v>
      </c>
      <c r="L436" s="27">
        <v>62716.03</v>
      </c>
    </row>
    <row r="437" spans="1:12" x14ac:dyDescent="0.25">
      <c r="A437" s="29">
        <v>2021</v>
      </c>
      <c r="B437" s="29">
        <v>6</v>
      </c>
      <c r="C437" s="1" t="s">
        <v>39</v>
      </c>
      <c r="D437" s="1" t="s">
        <v>39</v>
      </c>
      <c r="E437">
        <v>62</v>
      </c>
      <c r="F437" s="1" t="s">
        <v>8</v>
      </c>
      <c r="G437" s="1" t="s">
        <v>55</v>
      </c>
      <c r="H437" s="1" t="s">
        <v>418</v>
      </c>
      <c r="I437" s="1" t="s">
        <v>15</v>
      </c>
      <c r="J437" s="1" t="s">
        <v>10</v>
      </c>
      <c r="K437" t="b">
        <v>0</v>
      </c>
      <c r="L437" s="27">
        <v>31358.02</v>
      </c>
    </row>
    <row r="438" spans="1:12" x14ac:dyDescent="0.25">
      <c r="A438" s="29">
        <v>2021</v>
      </c>
      <c r="B438" s="29">
        <v>6</v>
      </c>
      <c r="C438" s="1" t="s">
        <v>39</v>
      </c>
      <c r="D438" s="1" t="s">
        <v>39</v>
      </c>
      <c r="E438">
        <v>62</v>
      </c>
      <c r="F438" s="1" t="s">
        <v>8</v>
      </c>
      <c r="G438" s="1" t="s">
        <v>55</v>
      </c>
      <c r="H438" s="1" t="s">
        <v>418</v>
      </c>
      <c r="I438" s="1" t="s">
        <v>16</v>
      </c>
      <c r="J438" s="1" t="s">
        <v>17</v>
      </c>
      <c r="K438" t="b">
        <v>0</v>
      </c>
      <c r="L438" s="27">
        <v>172469.09</v>
      </c>
    </row>
    <row r="439" spans="1:12" x14ac:dyDescent="0.25">
      <c r="A439" s="29">
        <v>2021</v>
      </c>
      <c r="B439" s="29">
        <v>6</v>
      </c>
      <c r="C439" s="1" t="s">
        <v>39</v>
      </c>
      <c r="D439" s="1" t="s">
        <v>39</v>
      </c>
      <c r="E439">
        <v>62</v>
      </c>
      <c r="F439" s="1" t="s">
        <v>8</v>
      </c>
      <c r="G439" s="1" t="s">
        <v>55</v>
      </c>
      <c r="H439" s="1" t="s">
        <v>418</v>
      </c>
      <c r="I439" s="1" t="s">
        <v>18</v>
      </c>
      <c r="J439" s="1" t="s">
        <v>17</v>
      </c>
      <c r="K439" t="b">
        <v>0</v>
      </c>
      <c r="L439" s="27">
        <v>156790.07999999999</v>
      </c>
    </row>
    <row r="440" spans="1:12" x14ac:dyDescent="0.25">
      <c r="A440" s="29">
        <v>2021</v>
      </c>
      <c r="B440" s="29">
        <v>6</v>
      </c>
      <c r="C440" s="1" t="s">
        <v>39</v>
      </c>
      <c r="D440" s="1" t="s">
        <v>39</v>
      </c>
      <c r="E440">
        <v>62</v>
      </c>
      <c r="F440" s="1" t="s">
        <v>8</v>
      </c>
      <c r="G440" s="1" t="s">
        <v>55</v>
      </c>
      <c r="H440" s="1" t="s">
        <v>418</v>
      </c>
      <c r="I440" s="1" t="s">
        <v>19</v>
      </c>
      <c r="J440" s="1" t="s">
        <v>17</v>
      </c>
      <c r="K440" t="b">
        <v>0</v>
      </c>
      <c r="L440" s="27">
        <v>31358.02</v>
      </c>
    </row>
    <row r="441" spans="1:12" x14ac:dyDescent="0.25">
      <c r="A441" s="29">
        <v>2021</v>
      </c>
      <c r="B441" s="29">
        <v>6</v>
      </c>
      <c r="C441" s="1" t="s">
        <v>39</v>
      </c>
      <c r="D441" s="1" t="s">
        <v>39</v>
      </c>
      <c r="E441">
        <v>62</v>
      </c>
      <c r="F441" s="1" t="s">
        <v>8</v>
      </c>
      <c r="G441" s="1" t="s">
        <v>55</v>
      </c>
      <c r="H441" s="1" t="s">
        <v>418</v>
      </c>
      <c r="I441" s="1" t="s">
        <v>20</v>
      </c>
      <c r="J441" s="1" t="s">
        <v>17</v>
      </c>
      <c r="K441" t="b">
        <v>0</v>
      </c>
      <c r="L441" s="27">
        <v>203827.1</v>
      </c>
    </row>
    <row r="442" spans="1:12" x14ac:dyDescent="0.25">
      <c r="A442" s="29">
        <v>2021</v>
      </c>
      <c r="B442" s="29">
        <v>6</v>
      </c>
      <c r="C442" s="1" t="s">
        <v>39</v>
      </c>
      <c r="D442" s="1" t="s">
        <v>39</v>
      </c>
      <c r="E442">
        <v>62</v>
      </c>
      <c r="F442" s="1" t="s">
        <v>8</v>
      </c>
      <c r="G442" s="1" t="s">
        <v>55</v>
      </c>
      <c r="H442" s="1" t="s">
        <v>418</v>
      </c>
      <c r="I442" s="1" t="s">
        <v>21</v>
      </c>
      <c r="J442" s="1" t="s">
        <v>10</v>
      </c>
      <c r="K442" t="b">
        <v>0</v>
      </c>
      <c r="L442" s="27">
        <v>62716.03</v>
      </c>
    </row>
    <row r="443" spans="1:12" x14ac:dyDescent="0.25">
      <c r="A443" s="29">
        <v>2021</v>
      </c>
      <c r="B443" s="29">
        <v>6</v>
      </c>
      <c r="C443" s="1" t="s">
        <v>39</v>
      </c>
      <c r="D443" s="1" t="s">
        <v>39</v>
      </c>
      <c r="E443">
        <v>62</v>
      </c>
      <c r="F443" s="1" t="s">
        <v>8</v>
      </c>
      <c r="G443" s="1" t="s">
        <v>55</v>
      </c>
      <c r="H443" s="1" t="s">
        <v>418</v>
      </c>
      <c r="I443" s="1" t="s">
        <v>22</v>
      </c>
      <c r="J443" s="1" t="s">
        <v>10</v>
      </c>
      <c r="K443" t="b">
        <v>0</v>
      </c>
      <c r="L443" s="27">
        <v>78395.039999999994</v>
      </c>
    </row>
    <row r="444" spans="1:12" x14ac:dyDescent="0.25">
      <c r="A444" s="29">
        <v>2021</v>
      </c>
      <c r="B444" s="29">
        <v>6</v>
      </c>
      <c r="C444" s="1" t="s">
        <v>39</v>
      </c>
      <c r="D444" s="1" t="s">
        <v>39</v>
      </c>
      <c r="E444">
        <v>62</v>
      </c>
      <c r="F444" s="1" t="s">
        <v>8</v>
      </c>
      <c r="G444" s="1" t="s">
        <v>55</v>
      </c>
      <c r="H444" s="1" t="s">
        <v>418</v>
      </c>
      <c r="I444" s="1" t="s">
        <v>23</v>
      </c>
      <c r="J444" s="1" t="s">
        <v>12</v>
      </c>
      <c r="K444" t="b">
        <v>0</v>
      </c>
      <c r="L444" s="27">
        <v>78395.039999999994</v>
      </c>
    </row>
    <row r="445" spans="1:12" x14ac:dyDescent="0.25">
      <c r="A445" s="29">
        <v>2021</v>
      </c>
      <c r="B445" s="29">
        <v>6</v>
      </c>
      <c r="C445" s="1" t="s">
        <v>39</v>
      </c>
      <c r="D445" s="1" t="s">
        <v>39</v>
      </c>
      <c r="E445">
        <v>62</v>
      </c>
      <c r="F445" s="1" t="s">
        <v>8</v>
      </c>
      <c r="G445" s="1" t="s">
        <v>55</v>
      </c>
      <c r="H445" s="1" t="s">
        <v>418</v>
      </c>
      <c r="I445" s="1" t="s">
        <v>24</v>
      </c>
      <c r="J445" s="1" t="s">
        <v>12</v>
      </c>
      <c r="K445" t="b">
        <v>0</v>
      </c>
      <c r="L445" s="27">
        <v>78395.039999999994</v>
      </c>
    </row>
    <row r="446" spans="1:12" x14ac:dyDescent="0.25">
      <c r="A446" s="29">
        <v>2021</v>
      </c>
      <c r="B446" s="29">
        <v>6</v>
      </c>
      <c r="C446" s="1" t="s">
        <v>39</v>
      </c>
      <c r="D446" s="1" t="s">
        <v>39</v>
      </c>
      <c r="E446">
        <v>62</v>
      </c>
      <c r="F446" s="1" t="s">
        <v>8</v>
      </c>
      <c r="G446" s="1" t="s">
        <v>55</v>
      </c>
      <c r="H446" s="1" t="s">
        <v>418</v>
      </c>
      <c r="I446" s="1" t="s">
        <v>25</v>
      </c>
      <c r="J446" s="1" t="s">
        <v>17</v>
      </c>
      <c r="K446" t="b">
        <v>0</v>
      </c>
      <c r="L446" s="27">
        <v>15679.01</v>
      </c>
    </row>
    <row r="447" spans="1:12" x14ac:dyDescent="0.25">
      <c r="A447" s="29">
        <v>2021</v>
      </c>
      <c r="B447" s="29">
        <v>6</v>
      </c>
      <c r="C447" s="1" t="s">
        <v>39</v>
      </c>
      <c r="D447" s="1" t="s">
        <v>39</v>
      </c>
      <c r="E447">
        <v>56</v>
      </c>
      <c r="F447" s="1" t="s">
        <v>58</v>
      </c>
      <c r="G447" s="1" t="s">
        <v>59</v>
      </c>
      <c r="H447" s="1" t="s">
        <v>58</v>
      </c>
      <c r="I447" s="1" t="s">
        <v>9</v>
      </c>
      <c r="J447" s="1" t="s">
        <v>10</v>
      </c>
      <c r="K447" t="b">
        <v>0</v>
      </c>
      <c r="L447" s="27">
        <v>9213.84</v>
      </c>
    </row>
    <row r="448" spans="1:12" x14ac:dyDescent="0.25">
      <c r="A448" s="29">
        <v>2021</v>
      </c>
      <c r="B448" s="29">
        <v>6</v>
      </c>
      <c r="C448" s="1" t="s">
        <v>39</v>
      </c>
      <c r="D448" s="1" t="s">
        <v>39</v>
      </c>
      <c r="E448">
        <v>56</v>
      </c>
      <c r="F448" s="1" t="s">
        <v>58</v>
      </c>
      <c r="G448" s="1" t="s">
        <v>59</v>
      </c>
      <c r="H448" s="1" t="s">
        <v>58</v>
      </c>
      <c r="I448" s="1" t="s">
        <v>11</v>
      </c>
      <c r="J448" s="1" t="s">
        <v>12</v>
      </c>
      <c r="K448" t="b">
        <v>0</v>
      </c>
      <c r="L448" s="27">
        <v>4606.92</v>
      </c>
    </row>
    <row r="449" spans="1:12" x14ac:dyDescent="0.25">
      <c r="A449" s="29">
        <v>2021</v>
      </c>
      <c r="B449" s="29">
        <v>6</v>
      </c>
      <c r="C449" s="1" t="s">
        <v>39</v>
      </c>
      <c r="D449" s="1" t="s">
        <v>39</v>
      </c>
      <c r="E449">
        <v>56</v>
      </c>
      <c r="F449" s="1" t="s">
        <v>58</v>
      </c>
      <c r="G449" s="1" t="s">
        <v>59</v>
      </c>
      <c r="H449" s="1" t="s">
        <v>58</v>
      </c>
      <c r="I449" s="1" t="s">
        <v>13</v>
      </c>
      <c r="J449" s="1" t="s">
        <v>12</v>
      </c>
      <c r="K449" t="b">
        <v>0</v>
      </c>
      <c r="L449" s="27">
        <v>3290.66</v>
      </c>
    </row>
    <row r="450" spans="1:12" x14ac:dyDescent="0.25">
      <c r="A450" s="29">
        <v>2021</v>
      </c>
      <c r="B450" s="29">
        <v>6</v>
      </c>
      <c r="C450" s="1" t="s">
        <v>39</v>
      </c>
      <c r="D450" s="1" t="s">
        <v>39</v>
      </c>
      <c r="E450">
        <v>56</v>
      </c>
      <c r="F450" s="1" t="s">
        <v>58</v>
      </c>
      <c r="G450" s="1" t="s">
        <v>59</v>
      </c>
      <c r="H450" s="1" t="s">
        <v>58</v>
      </c>
      <c r="I450" s="1" t="s">
        <v>28</v>
      </c>
      <c r="J450" s="1" t="s">
        <v>12</v>
      </c>
      <c r="K450" t="b">
        <v>0</v>
      </c>
      <c r="L450" s="27">
        <v>658.13</v>
      </c>
    </row>
    <row r="451" spans="1:12" x14ac:dyDescent="0.25">
      <c r="A451" s="29">
        <v>2021</v>
      </c>
      <c r="B451" s="29">
        <v>6</v>
      </c>
      <c r="C451" s="1" t="s">
        <v>39</v>
      </c>
      <c r="D451" s="1" t="s">
        <v>39</v>
      </c>
      <c r="E451">
        <v>56</v>
      </c>
      <c r="F451" s="1" t="s">
        <v>58</v>
      </c>
      <c r="G451" s="1" t="s">
        <v>59</v>
      </c>
      <c r="H451" s="1" t="s">
        <v>58</v>
      </c>
      <c r="I451" s="1" t="s">
        <v>29</v>
      </c>
      <c r="J451" s="1" t="s">
        <v>12</v>
      </c>
      <c r="K451" t="b">
        <v>0</v>
      </c>
      <c r="L451" s="27">
        <v>3948.79</v>
      </c>
    </row>
    <row r="452" spans="1:12" x14ac:dyDescent="0.25">
      <c r="A452" s="29">
        <v>2021</v>
      </c>
      <c r="B452" s="29">
        <v>6</v>
      </c>
      <c r="C452" s="1" t="s">
        <v>39</v>
      </c>
      <c r="D452" s="1" t="s">
        <v>39</v>
      </c>
      <c r="E452">
        <v>56</v>
      </c>
      <c r="F452" s="1" t="s">
        <v>58</v>
      </c>
      <c r="G452" s="1" t="s">
        <v>59</v>
      </c>
      <c r="H452" s="1" t="s">
        <v>58</v>
      </c>
      <c r="I452" s="1" t="s">
        <v>14</v>
      </c>
      <c r="J452" s="1" t="s">
        <v>10</v>
      </c>
      <c r="K452" t="b">
        <v>0</v>
      </c>
      <c r="L452" s="27">
        <v>6581.31</v>
      </c>
    </row>
    <row r="453" spans="1:12" x14ac:dyDescent="0.25">
      <c r="A453" s="29">
        <v>2021</v>
      </c>
      <c r="B453" s="29">
        <v>6</v>
      </c>
      <c r="C453" s="1" t="s">
        <v>39</v>
      </c>
      <c r="D453" s="1" t="s">
        <v>39</v>
      </c>
      <c r="E453">
        <v>56</v>
      </c>
      <c r="F453" s="1" t="s">
        <v>58</v>
      </c>
      <c r="G453" s="1" t="s">
        <v>59</v>
      </c>
      <c r="H453" s="1" t="s">
        <v>58</v>
      </c>
      <c r="I453" s="1" t="s">
        <v>15</v>
      </c>
      <c r="J453" s="1" t="s">
        <v>10</v>
      </c>
      <c r="K453" t="b">
        <v>0</v>
      </c>
      <c r="L453" s="27">
        <v>1316.26</v>
      </c>
    </row>
    <row r="454" spans="1:12" x14ac:dyDescent="0.25">
      <c r="A454" s="29">
        <v>2021</v>
      </c>
      <c r="B454" s="29">
        <v>6</v>
      </c>
      <c r="C454" s="1" t="s">
        <v>39</v>
      </c>
      <c r="D454" s="1" t="s">
        <v>39</v>
      </c>
      <c r="E454">
        <v>56</v>
      </c>
      <c r="F454" s="1" t="s">
        <v>58</v>
      </c>
      <c r="G454" s="1" t="s">
        <v>59</v>
      </c>
      <c r="H454" s="1" t="s">
        <v>58</v>
      </c>
      <c r="I454" s="1" t="s">
        <v>31</v>
      </c>
      <c r="J454" s="1" t="s">
        <v>12</v>
      </c>
      <c r="K454" t="b">
        <v>0</v>
      </c>
      <c r="L454" s="27">
        <v>2632.52</v>
      </c>
    </row>
    <row r="455" spans="1:12" x14ac:dyDescent="0.25">
      <c r="A455" s="29">
        <v>2021</v>
      </c>
      <c r="B455" s="29">
        <v>6</v>
      </c>
      <c r="C455" s="1" t="s">
        <v>39</v>
      </c>
      <c r="D455" s="1" t="s">
        <v>39</v>
      </c>
      <c r="E455">
        <v>56</v>
      </c>
      <c r="F455" s="1" t="s">
        <v>58</v>
      </c>
      <c r="G455" s="1" t="s">
        <v>59</v>
      </c>
      <c r="H455" s="1" t="s">
        <v>58</v>
      </c>
      <c r="I455" s="1" t="s">
        <v>16</v>
      </c>
      <c r="J455" s="1" t="s">
        <v>17</v>
      </c>
      <c r="K455" t="b">
        <v>0</v>
      </c>
      <c r="L455" s="27">
        <v>7897.57</v>
      </c>
    </row>
    <row r="456" spans="1:12" x14ac:dyDescent="0.25">
      <c r="A456" s="29">
        <v>2021</v>
      </c>
      <c r="B456" s="29">
        <v>6</v>
      </c>
      <c r="C456" s="1" t="s">
        <v>39</v>
      </c>
      <c r="D456" s="1" t="s">
        <v>39</v>
      </c>
      <c r="E456">
        <v>56</v>
      </c>
      <c r="F456" s="1" t="s">
        <v>58</v>
      </c>
      <c r="G456" s="1" t="s">
        <v>59</v>
      </c>
      <c r="H456" s="1" t="s">
        <v>58</v>
      </c>
      <c r="I456" s="1" t="s">
        <v>18</v>
      </c>
      <c r="J456" s="1" t="s">
        <v>17</v>
      </c>
      <c r="K456" t="b">
        <v>0</v>
      </c>
      <c r="L456" s="27">
        <v>1316.26</v>
      </c>
    </row>
    <row r="457" spans="1:12" x14ac:dyDescent="0.25">
      <c r="A457" s="29">
        <v>2021</v>
      </c>
      <c r="B457" s="29">
        <v>6</v>
      </c>
      <c r="C457" s="1" t="s">
        <v>39</v>
      </c>
      <c r="D457" s="1" t="s">
        <v>39</v>
      </c>
      <c r="E457">
        <v>56</v>
      </c>
      <c r="F457" s="1" t="s">
        <v>58</v>
      </c>
      <c r="G457" s="1" t="s">
        <v>59</v>
      </c>
      <c r="H457" s="1" t="s">
        <v>58</v>
      </c>
      <c r="I457" s="1" t="s">
        <v>19</v>
      </c>
      <c r="J457" s="1" t="s">
        <v>17</v>
      </c>
      <c r="K457" t="b">
        <v>0</v>
      </c>
      <c r="L457" s="27">
        <v>7897.57</v>
      </c>
    </row>
    <row r="458" spans="1:12" x14ac:dyDescent="0.25">
      <c r="A458" s="29">
        <v>2021</v>
      </c>
      <c r="B458" s="29">
        <v>6</v>
      </c>
      <c r="C458" s="1" t="s">
        <v>39</v>
      </c>
      <c r="D458" s="1" t="s">
        <v>39</v>
      </c>
      <c r="E458">
        <v>56</v>
      </c>
      <c r="F458" s="1" t="s">
        <v>58</v>
      </c>
      <c r="G458" s="1" t="s">
        <v>59</v>
      </c>
      <c r="H458" s="1" t="s">
        <v>58</v>
      </c>
      <c r="I458" s="1" t="s">
        <v>20</v>
      </c>
      <c r="J458" s="1" t="s">
        <v>17</v>
      </c>
      <c r="K458" t="b">
        <v>0</v>
      </c>
      <c r="L458" s="27">
        <v>3948.79</v>
      </c>
    </row>
    <row r="459" spans="1:12" x14ac:dyDescent="0.25">
      <c r="A459" s="29">
        <v>2021</v>
      </c>
      <c r="B459" s="29">
        <v>6</v>
      </c>
      <c r="C459" s="1" t="s">
        <v>39</v>
      </c>
      <c r="D459" s="1" t="s">
        <v>39</v>
      </c>
      <c r="E459">
        <v>56</v>
      </c>
      <c r="F459" s="1" t="s">
        <v>58</v>
      </c>
      <c r="G459" s="1" t="s">
        <v>59</v>
      </c>
      <c r="H459" s="1" t="s">
        <v>58</v>
      </c>
      <c r="I459" s="1" t="s">
        <v>21</v>
      </c>
      <c r="J459" s="1" t="s">
        <v>10</v>
      </c>
      <c r="K459" t="b">
        <v>0</v>
      </c>
      <c r="L459" s="27">
        <v>3290.66</v>
      </c>
    </row>
    <row r="460" spans="1:12" x14ac:dyDescent="0.25">
      <c r="A460" s="29">
        <v>2021</v>
      </c>
      <c r="B460" s="29">
        <v>6</v>
      </c>
      <c r="C460" s="1" t="s">
        <v>39</v>
      </c>
      <c r="D460" s="1" t="s">
        <v>39</v>
      </c>
      <c r="E460">
        <v>56</v>
      </c>
      <c r="F460" s="1" t="s">
        <v>58</v>
      </c>
      <c r="G460" s="1" t="s">
        <v>59</v>
      </c>
      <c r="H460" s="1" t="s">
        <v>58</v>
      </c>
      <c r="I460" s="1" t="s">
        <v>32</v>
      </c>
      <c r="J460" s="1" t="s">
        <v>10</v>
      </c>
      <c r="K460" t="b">
        <v>0</v>
      </c>
      <c r="L460" s="27">
        <v>1316.26</v>
      </c>
    </row>
    <row r="461" spans="1:12" x14ac:dyDescent="0.25">
      <c r="A461" s="29">
        <v>2021</v>
      </c>
      <c r="B461" s="29">
        <v>6</v>
      </c>
      <c r="C461" s="1" t="s">
        <v>39</v>
      </c>
      <c r="D461" s="1" t="s">
        <v>39</v>
      </c>
      <c r="E461">
        <v>56</v>
      </c>
      <c r="F461" s="1" t="s">
        <v>58</v>
      </c>
      <c r="G461" s="1" t="s">
        <v>59</v>
      </c>
      <c r="H461" s="1" t="s">
        <v>58</v>
      </c>
      <c r="I461" s="1" t="s">
        <v>22</v>
      </c>
      <c r="J461" s="1" t="s">
        <v>10</v>
      </c>
      <c r="K461" t="b">
        <v>0</v>
      </c>
      <c r="L461" s="27">
        <v>2632.52</v>
      </c>
    </row>
    <row r="462" spans="1:12" x14ac:dyDescent="0.25">
      <c r="A462" s="29">
        <v>2021</v>
      </c>
      <c r="B462" s="29">
        <v>6</v>
      </c>
      <c r="C462" s="1" t="s">
        <v>39</v>
      </c>
      <c r="D462" s="1" t="s">
        <v>39</v>
      </c>
      <c r="E462">
        <v>56</v>
      </c>
      <c r="F462" s="1" t="s">
        <v>58</v>
      </c>
      <c r="G462" s="1" t="s">
        <v>59</v>
      </c>
      <c r="H462" s="1" t="s">
        <v>58</v>
      </c>
      <c r="I462" s="1" t="s">
        <v>23</v>
      </c>
      <c r="J462" s="1" t="s">
        <v>12</v>
      </c>
      <c r="K462" t="b">
        <v>0</v>
      </c>
      <c r="L462" s="27">
        <v>1974.39</v>
      </c>
    </row>
    <row r="463" spans="1:12" x14ac:dyDescent="0.25">
      <c r="A463" s="29">
        <v>2021</v>
      </c>
      <c r="B463" s="29">
        <v>6</v>
      </c>
      <c r="C463" s="1" t="s">
        <v>39</v>
      </c>
      <c r="D463" s="1" t="s">
        <v>39</v>
      </c>
      <c r="E463">
        <v>56</v>
      </c>
      <c r="F463" s="1" t="s">
        <v>58</v>
      </c>
      <c r="G463" s="1" t="s">
        <v>59</v>
      </c>
      <c r="H463" s="1" t="s">
        <v>58</v>
      </c>
      <c r="I463" s="1" t="s">
        <v>24</v>
      </c>
      <c r="J463" s="1" t="s">
        <v>12</v>
      </c>
      <c r="K463" t="b">
        <v>0</v>
      </c>
      <c r="L463" s="27">
        <v>1974.39</v>
      </c>
    </row>
    <row r="464" spans="1:12" x14ac:dyDescent="0.25">
      <c r="A464" s="29">
        <v>2021</v>
      </c>
      <c r="B464" s="29">
        <v>6</v>
      </c>
      <c r="C464" s="1" t="s">
        <v>39</v>
      </c>
      <c r="D464" s="1" t="s">
        <v>39</v>
      </c>
      <c r="E464">
        <v>56</v>
      </c>
      <c r="F464" s="1" t="s">
        <v>58</v>
      </c>
      <c r="G464" s="1" t="s">
        <v>59</v>
      </c>
      <c r="H464" s="1" t="s">
        <v>58</v>
      </c>
      <c r="I464" s="1" t="s">
        <v>25</v>
      </c>
      <c r="J464" s="1" t="s">
        <v>17</v>
      </c>
      <c r="K464" t="b">
        <v>0</v>
      </c>
      <c r="L464" s="27">
        <v>1316.26</v>
      </c>
    </row>
    <row r="465" spans="1:12" x14ac:dyDescent="0.25">
      <c r="A465" s="29">
        <v>2021</v>
      </c>
      <c r="B465" s="29">
        <v>6</v>
      </c>
      <c r="C465" s="1" t="s">
        <v>39</v>
      </c>
      <c r="D465" s="1" t="s">
        <v>39</v>
      </c>
      <c r="E465">
        <v>54</v>
      </c>
      <c r="F465" s="1" t="s">
        <v>60</v>
      </c>
      <c r="G465" s="1" t="s">
        <v>61</v>
      </c>
      <c r="H465" s="1" t="s">
        <v>62</v>
      </c>
      <c r="I465" s="1" t="s">
        <v>9</v>
      </c>
      <c r="J465" s="1" t="s">
        <v>10</v>
      </c>
      <c r="K465" t="b">
        <v>0</v>
      </c>
      <c r="L465" s="27">
        <v>86563.61</v>
      </c>
    </row>
    <row r="466" spans="1:12" x14ac:dyDescent="0.25">
      <c r="A466" s="29">
        <v>2021</v>
      </c>
      <c r="B466" s="29">
        <v>6</v>
      </c>
      <c r="C466" s="1" t="s">
        <v>39</v>
      </c>
      <c r="D466" s="1" t="s">
        <v>39</v>
      </c>
      <c r="E466">
        <v>54</v>
      </c>
      <c r="F466" s="1" t="s">
        <v>60</v>
      </c>
      <c r="G466" s="1" t="s">
        <v>61</v>
      </c>
      <c r="H466" s="1" t="s">
        <v>62</v>
      </c>
      <c r="I466" s="1" t="s">
        <v>15</v>
      </c>
      <c r="J466" s="1" t="s">
        <v>10</v>
      </c>
      <c r="K466" t="b">
        <v>0</v>
      </c>
      <c r="L466" s="27">
        <v>4026.21</v>
      </c>
    </row>
    <row r="467" spans="1:12" x14ac:dyDescent="0.25">
      <c r="A467" s="29">
        <v>2021</v>
      </c>
      <c r="B467" s="29">
        <v>6</v>
      </c>
      <c r="C467" s="1" t="s">
        <v>39</v>
      </c>
      <c r="D467" s="1" t="s">
        <v>39</v>
      </c>
      <c r="E467">
        <v>54</v>
      </c>
      <c r="F467" s="1" t="s">
        <v>60</v>
      </c>
      <c r="G467" s="1" t="s">
        <v>61</v>
      </c>
      <c r="H467" s="1" t="s">
        <v>62</v>
      </c>
      <c r="I467" s="1" t="s">
        <v>16</v>
      </c>
      <c r="J467" s="1" t="s">
        <v>17</v>
      </c>
      <c r="K467" t="b">
        <v>0</v>
      </c>
      <c r="L467" s="27">
        <v>30196.61</v>
      </c>
    </row>
    <row r="468" spans="1:12" x14ac:dyDescent="0.25">
      <c r="A468" s="29">
        <v>2021</v>
      </c>
      <c r="B468" s="29">
        <v>6</v>
      </c>
      <c r="C468" s="1" t="s">
        <v>39</v>
      </c>
      <c r="D468" s="1" t="s">
        <v>39</v>
      </c>
      <c r="E468">
        <v>54</v>
      </c>
      <c r="F468" s="1" t="s">
        <v>60</v>
      </c>
      <c r="G468" s="1" t="s">
        <v>61</v>
      </c>
      <c r="H468" s="1" t="s">
        <v>62</v>
      </c>
      <c r="I468" s="1" t="s">
        <v>20</v>
      </c>
      <c r="J468" s="1" t="s">
        <v>17</v>
      </c>
      <c r="K468" t="b">
        <v>0</v>
      </c>
      <c r="L468" s="27">
        <v>30196.61</v>
      </c>
    </row>
    <row r="469" spans="1:12" x14ac:dyDescent="0.25">
      <c r="A469" s="29">
        <v>2021</v>
      </c>
      <c r="B469" s="29">
        <v>6</v>
      </c>
      <c r="C469" s="1" t="s">
        <v>39</v>
      </c>
      <c r="D469" s="1" t="s">
        <v>39</v>
      </c>
      <c r="E469">
        <v>54</v>
      </c>
      <c r="F469" s="1" t="s">
        <v>60</v>
      </c>
      <c r="G469" s="1" t="s">
        <v>61</v>
      </c>
      <c r="H469" s="1" t="s">
        <v>62</v>
      </c>
      <c r="I469" s="1" t="s">
        <v>22</v>
      </c>
      <c r="J469" s="1" t="s">
        <v>10</v>
      </c>
      <c r="K469" t="b">
        <v>0</v>
      </c>
      <c r="L469" s="27">
        <v>10065.540000000001</v>
      </c>
    </row>
    <row r="470" spans="1:12" x14ac:dyDescent="0.25">
      <c r="A470" s="29">
        <v>2021</v>
      </c>
      <c r="B470" s="29">
        <v>6</v>
      </c>
      <c r="C470" s="1" t="s">
        <v>39</v>
      </c>
      <c r="D470" s="1" t="s">
        <v>39</v>
      </c>
      <c r="E470">
        <v>54</v>
      </c>
      <c r="F470" s="1" t="s">
        <v>60</v>
      </c>
      <c r="G470" s="1" t="s">
        <v>61</v>
      </c>
      <c r="H470" s="1" t="s">
        <v>62</v>
      </c>
      <c r="I470" s="1" t="s">
        <v>24</v>
      </c>
      <c r="J470" s="1" t="s">
        <v>12</v>
      </c>
      <c r="K470" t="b">
        <v>0</v>
      </c>
      <c r="L470" s="27">
        <v>40262.14</v>
      </c>
    </row>
    <row r="471" spans="1:12" x14ac:dyDescent="0.25">
      <c r="A471" s="29">
        <v>2021</v>
      </c>
      <c r="B471" s="29">
        <v>4</v>
      </c>
      <c r="C471" s="1" t="s">
        <v>63</v>
      </c>
      <c r="D471" s="1" t="s">
        <v>63</v>
      </c>
      <c r="E471">
        <v>45</v>
      </c>
      <c r="F471" s="1" t="s">
        <v>63</v>
      </c>
      <c r="G471" s="1" t="s">
        <v>64</v>
      </c>
      <c r="H471" s="1" t="s">
        <v>65</v>
      </c>
      <c r="I471" s="1" t="s">
        <v>9</v>
      </c>
      <c r="J471" s="1" t="s">
        <v>10</v>
      </c>
      <c r="K471" t="b">
        <v>0</v>
      </c>
      <c r="L471" s="27">
        <v>114282.55</v>
      </c>
    </row>
    <row r="472" spans="1:12" x14ac:dyDescent="0.25">
      <c r="A472" s="29">
        <v>2021</v>
      </c>
      <c r="B472" s="29">
        <v>4</v>
      </c>
      <c r="C472" s="1" t="s">
        <v>63</v>
      </c>
      <c r="D472" s="1" t="s">
        <v>63</v>
      </c>
      <c r="E472">
        <v>45</v>
      </c>
      <c r="F472" s="1" t="s">
        <v>63</v>
      </c>
      <c r="G472" s="1" t="s">
        <v>64</v>
      </c>
      <c r="H472" s="1" t="s">
        <v>65</v>
      </c>
      <c r="I472" s="1" t="s">
        <v>11</v>
      </c>
      <c r="J472" s="1" t="s">
        <v>12</v>
      </c>
      <c r="K472" t="b">
        <v>0</v>
      </c>
      <c r="L472" s="27">
        <v>419036.01</v>
      </c>
    </row>
    <row r="473" spans="1:12" x14ac:dyDescent="0.25">
      <c r="A473" s="29">
        <v>2021</v>
      </c>
      <c r="B473" s="29">
        <v>4</v>
      </c>
      <c r="C473" s="1" t="s">
        <v>63</v>
      </c>
      <c r="D473" s="1" t="s">
        <v>63</v>
      </c>
      <c r="E473">
        <v>45</v>
      </c>
      <c r="F473" s="1" t="s">
        <v>63</v>
      </c>
      <c r="G473" s="1" t="s">
        <v>64</v>
      </c>
      <c r="H473" s="1" t="s">
        <v>65</v>
      </c>
      <c r="I473" s="1" t="s">
        <v>13</v>
      </c>
      <c r="J473" s="1" t="s">
        <v>12</v>
      </c>
      <c r="K473" t="b">
        <v>0</v>
      </c>
      <c r="L473" s="27">
        <v>761883.65</v>
      </c>
    </row>
    <row r="474" spans="1:12" x14ac:dyDescent="0.25">
      <c r="A474" s="29">
        <v>2021</v>
      </c>
      <c r="B474" s="29">
        <v>4</v>
      </c>
      <c r="C474" s="1" t="s">
        <v>63</v>
      </c>
      <c r="D474" s="1" t="s">
        <v>63</v>
      </c>
      <c r="E474">
        <v>45</v>
      </c>
      <c r="F474" s="1" t="s">
        <v>63</v>
      </c>
      <c r="G474" s="1" t="s">
        <v>64</v>
      </c>
      <c r="H474" s="1" t="s">
        <v>65</v>
      </c>
      <c r="I474" s="1" t="s">
        <v>14</v>
      </c>
      <c r="J474" s="1" t="s">
        <v>10</v>
      </c>
      <c r="K474" t="b">
        <v>0</v>
      </c>
      <c r="L474" s="27">
        <v>266659.28000000003</v>
      </c>
    </row>
    <row r="475" spans="1:12" x14ac:dyDescent="0.25">
      <c r="A475" s="29">
        <v>2021</v>
      </c>
      <c r="B475" s="29">
        <v>4</v>
      </c>
      <c r="C475" s="1" t="s">
        <v>63</v>
      </c>
      <c r="D475" s="1" t="s">
        <v>63</v>
      </c>
      <c r="E475">
        <v>45</v>
      </c>
      <c r="F475" s="1" t="s">
        <v>63</v>
      </c>
      <c r="G475" s="1" t="s">
        <v>64</v>
      </c>
      <c r="H475" s="1" t="s">
        <v>65</v>
      </c>
      <c r="I475" s="1" t="s">
        <v>15</v>
      </c>
      <c r="J475" s="1" t="s">
        <v>10</v>
      </c>
      <c r="K475" t="b">
        <v>0</v>
      </c>
      <c r="L475" s="27">
        <v>152376.73000000001</v>
      </c>
    </row>
    <row r="476" spans="1:12" x14ac:dyDescent="0.25">
      <c r="A476" s="29">
        <v>2021</v>
      </c>
      <c r="B476" s="29">
        <v>4</v>
      </c>
      <c r="C476" s="1" t="s">
        <v>63</v>
      </c>
      <c r="D476" s="1" t="s">
        <v>63</v>
      </c>
      <c r="E476">
        <v>45</v>
      </c>
      <c r="F476" s="1" t="s">
        <v>63</v>
      </c>
      <c r="G476" s="1" t="s">
        <v>64</v>
      </c>
      <c r="H476" s="1" t="s">
        <v>65</v>
      </c>
      <c r="I476" s="1" t="s">
        <v>16</v>
      </c>
      <c r="J476" s="1" t="s">
        <v>17</v>
      </c>
      <c r="K476" t="b">
        <v>0</v>
      </c>
      <c r="L476" s="27">
        <v>495224.37</v>
      </c>
    </row>
    <row r="477" spans="1:12" x14ac:dyDescent="0.25">
      <c r="A477" s="29">
        <v>2021</v>
      </c>
      <c r="B477" s="29">
        <v>4</v>
      </c>
      <c r="C477" s="1" t="s">
        <v>63</v>
      </c>
      <c r="D477" s="1" t="s">
        <v>63</v>
      </c>
      <c r="E477">
        <v>45</v>
      </c>
      <c r="F477" s="1" t="s">
        <v>63</v>
      </c>
      <c r="G477" s="1" t="s">
        <v>64</v>
      </c>
      <c r="H477" s="1" t="s">
        <v>65</v>
      </c>
      <c r="I477" s="1" t="s">
        <v>18</v>
      </c>
      <c r="J477" s="1" t="s">
        <v>17</v>
      </c>
      <c r="K477" t="b">
        <v>0</v>
      </c>
      <c r="L477" s="27">
        <v>190470.91</v>
      </c>
    </row>
    <row r="478" spans="1:12" x14ac:dyDescent="0.25">
      <c r="A478" s="29">
        <v>2021</v>
      </c>
      <c r="B478" s="29">
        <v>4</v>
      </c>
      <c r="C478" s="1" t="s">
        <v>63</v>
      </c>
      <c r="D478" s="1" t="s">
        <v>63</v>
      </c>
      <c r="E478">
        <v>45</v>
      </c>
      <c r="F478" s="1" t="s">
        <v>63</v>
      </c>
      <c r="G478" s="1" t="s">
        <v>64</v>
      </c>
      <c r="H478" s="1" t="s">
        <v>65</v>
      </c>
      <c r="I478" s="1" t="s">
        <v>19</v>
      </c>
      <c r="J478" s="1" t="s">
        <v>17</v>
      </c>
      <c r="K478" t="b">
        <v>0</v>
      </c>
      <c r="L478" s="27">
        <v>76188.36</v>
      </c>
    </row>
    <row r="479" spans="1:12" x14ac:dyDescent="0.25">
      <c r="A479" s="29">
        <v>2021</v>
      </c>
      <c r="B479" s="29">
        <v>4</v>
      </c>
      <c r="C479" s="1" t="s">
        <v>63</v>
      </c>
      <c r="D479" s="1" t="s">
        <v>63</v>
      </c>
      <c r="E479">
        <v>45</v>
      </c>
      <c r="F479" s="1" t="s">
        <v>63</v>
      </c>
      <c r="G479" s="1" t="s">
        <v>64</v>
      </c>
      <c r="H479" s="1" t="s">
        <v>65</v>
      </c>
      <c r="I479" s="1" t="s">
        <v>20</v>
      </c>
      <c r="J479" s="1" t="s">
        <v>17</v>
      </c>
      <c r="K479" t="b">
        <v>0</v>
      </c>
      <c r="L479" s="27">
        <v>419036.01</v>
      </c>
    </row>
    <row r="480" spans="1:12" x14ac:dyDescent="0.25">
      <c r="A480" s="29">
        <v>2021</v>
      </c>
      <c r="B480" s="29">
        <v>4</v>
      </c>
      <c r="C480" s="1" t="s">
        <v>63</v>
      </c>
      <c r="D480" s="1" t="s">
        <v>63</v>
      </c>
      <c r="E480">
        <v>45</v>
      </c>
      <c r="F480" s="1" t="s">
        <v>63</v>
      </c>
      <c r="G480" s="1" t="s">
        <v>64</v>
      </c>
      <c r="H480" s="1" t="s">
        <v>65</v>
      </c>
      <c r="I480" s="1" t="s">
        <v>21</v>
      </c>
      <c r="J480" s="1" t="s">
        <v>10</v>
      </c>
      <c r="K480" t="b">
        <v>0</v>
      </c>
      <c r="L480" s="27">
        <v>114282.55</v>
      </c>
    </row>
    <row r="481" spans="1:12" x14ac:dyDescent="0.25">
      <c r="A481" s="29">
        <v>2021</v>
      </c>
      <c r="B481" s="29">
        <v>4</v>
      </c>
      <c r="C481" s="1" t="s">
        <v>63</v>
      </c>
      <c r="D481" s="1" t="s">
        <v>63</v>
      </c>
      <c r="E481">
        <v>45</v>
      </c>
      <c r="F481" s="1" t="s">
        <v>63</v>
      </c>
      <c r="G481" s="1" t="s">
        <v>64</v>
      </c>
      <c r="H481" s="1" t="s">
        <v>65</v>
      </c>
      <c r="I481" s="1" t="s">
        <v>22</v>
      </c>
      <c r="J481" s="1" t="s">
        <v>10</v>
      </c>
      <c r="K481" t="b">
        <v>0</v>
      </c>
      <c r="L481" s="27">
        <v>190470.91</v>
      </c>
    </row>
    <row r="482" spans="1:12" x14ac:dyDescent="0.25">
      <c r="A482" s="29">
        <v>2021</v>
      </c>
      <c r="B482" s="29">
        <v>4</v>
      </c>
      <c r="C482" s="1" t="s">
        <v>63</v>
      </c>
      <c r="D482" s="1" t="s">
        <v>63</v>
      </c>
      <c r="E482">
        <v>45</v>
      </c>
      <c r="F482" s="1" t="s">
        <v>63</v>
      </c>
      <c r="G482" s="1" t="s">
        <v>64</v>
      </c>
      <c r="H482" s="1" t="s">
        <v>65</v>
      </c>
      <c r="I482" s="1" t="s">
        <v>23</v>
      </c>
      <c r="J482" s="1" t="s">
        <v>12</v>
      </c>
      <c r="K482" t="b">
        <v>0</v>
      </c>
      <c r="L482" s="27">
        <v>190470.91</v>
      </c>
    </row>
    <row r="483" spans="1:12" x14ac:dyDescent="0.25">
      <c r="A483" s="29">
        <v>2021</v>
      </c>
      <c r="B483" s="29">
        <v>4</v>
      </c>
      <c r="C483" s="1" t="s">
        <v>63</v>
      </c>
      <c r="D483" s="1" t="s">
        <v>63</v>
      </c>
      <c r="E483">
        <v>45</v>
      </c>
      <c r="F483" s="1" t="s">
        <v>63</v>
      </c>
      <c r="G483" s="1" t="s">
        <v>64</v>
      </c>
      <c r="H483" s="1" t="s">
        <v>65</v>
      </c>
      <c r="I483" s="1" t="s">
        <v>24</v>
      </c>
      <c r="J483" s="1" t="s">
        <v>12</v>
      </c>
      <c r="K483" t="b">
        <v>0</v>
      </c>
      <c r="L483" s="27">
        <v>342847.64</v>
      </c>
    </row>
    <row r="484" spans="1:12" x14ac:dyDescent="0.25">
      <c r="A484" s="29">
        <v>2021</v>
      </c>
      <c r="B484" s="29">
        <v>4</v>
      </c>
      <c r="C484" s="1" t="s">
        <v>63</v>
      </c>
      <c r="D484" s="1" t="s">
        <v>63</v>
      </c>
      <c r="E484">
        <v>45</v>
      </c>
      <c r="F484" s="1" t="s">
        <v>63</v>
      </c>
      <c r="G484" s="1" t="s">
        <v>64</v>
      </c>
      <c r="H484" s="1" t="s">
        <v>65</v>
      </c>
      <c r="I484" s="1" t="s">
        <v>25</v>
      </c>
      <c r="J484" s="1" t="s">
        <v>17</v>
      </c>
      <c r="K484" t="b">
        <v>0</v>
      </c>
      <c r="L484" s="27">
        <v>76188.36</v>
      </c>
    </row>
    <row r="485" spans="1:12" x14ac:dyDescent="0.25">
      <c r="A485" s="29">
        <v>2021</v>
      </c>
      <c r="B485" s="29">
        <v>4</v>
      </c>
      <c r="C485" s="1" t="s">
        <v>66</v>
      </c>
      <c r="D485" s="1" t="s">
        <v>66</v>
      </c>
      <c r="E485">
        <v>47</v>
      </c>
      <c r="F485" s="1" t="s">
        <v>66</v>
      </c>
      <c r="G485" s="1" t="s">
        <v>67</v>
      </c>
      <c r="H485" s="1" t="s">
        <v>66</v>
      </c>
      <c r="I485" s="1" t="s">
        <v>9</v>
      </c>
      <c r="J485" s="1" t="s">
        <v>10</v>
      </c>
      <c r="K485" t="b">
        <v>0</v>
      </c>
      <c r="L485" s="27">
        <v>90318.17</v>
      </c>
    </row>
    <row r="486" spans="1:12" x14ac:dyDescent="0.25">
      <c r="A486" s="29">
        <v>2021</v>
      </c>
      <c r="B486" s="29">
        <v>4</v>
      </c>
      <c r="C486" s="1" t="s">
        <v>66</v>
      </c>
      <c r="D486" s="1" t="s">
        <v>66</v>
      </c>
      <c r="E486">
        <v>47</v>
      </c>
      <c r="F486" s="1" t="s">
        <v>66</v>
      </c>
      <c r="G486" s="1" t="s">
        <v>67</v>
      </c>
      <c r="H486" s="1" t="s">
        <v>66</v>
      </c>
      <c r="I486" s="1" t="s">
        <v>11</v>
      </c>
      <c r="J486" s="1" t="s">
        <v>12</v>
      </c>
      <c r="K486" t="b">
        <v>0</v>
      </c>
      <c r="L486" s="27">
        <v>180636.34</v>
      </c>
    </row>
    <row r="487" spans="1:12" x14ac:dyDescent="0.25">
      <c r="A487" s="29">
        <v>2021</v>
      </c>
      <c r="B487" s="29">
        <v>4</v>
      </c>
      <c r="C487" s="1" t="s">
        <v>66</v>
      </c>
      <c r="D487" s="1" t="s">
        <v>66</v>
      </c>
      <c r="E487">
        <v>47</v>
      </c>
      <c r="F487" s="1" t="s">
        <v>66</v>
      </c>
      <c r="G487" s="1" t="s">
        <v>67</v>
      </c>
      <c r="H487" s="1" t="s">
        <v>66</v>
      </c>
      <c r="I487" s="1" t="s">
        <v>13</v>
      </c>
      <c r="J487" s="1" t="s">
        <v>12</v>
      </c>
      <c r="K487" t="b">
        <v>0</v>
      </c>
      <c r="L487" s="27">
        <v>270954.52</v>
      </c>
    </row>
    <row r="488" spans="1:12" x14ac:dyDescent="0.25">
      <c r="A488" s="29">
        <v>2021</v>
      </c>
      <c r="B488" s="29">
        <v>4</v>
      </c>
      <c r="C488" s="1" t="s">
        <v>66</v>
      </c>
      <c r="D488" s="1" t="s">
        <v>66</v>
      </c>
      <c r="E488">
        <v>47</v>
      </c>
      <c r="F488" s="1" t="s">
        <v>66</v>
      </c>
      <c r="G488" s="1" t="s">
        <v>67</v>
      </c>
      <c r="H488" s="1" t="s">
        <v>66</v>
      </c>
      <c r="I488" s="1" t="s">
        <v>14</v>
      </c>
      <c r="J488" s="1" t="s">
        <v>10</v>
      </c>
      <c r="K488" t="b">
        <v>0</v>
      </c>
      <c r="L488" s="27">
        <v>338693.15</v>
      </c>
    </row>
    <row r="489" spans="1:12" x14ac:dyDescent="0.25">
      <c r="A489" s="29">
        <v>2021</v>
      </c>
      <c r="B489" s="29">
        <v>4</v>
      </c>
      <c r="C489" s="1" t="s">
        <v>66</v>
      </c>
      <c r="D489" s="1" t="s">
        <v>66</v>
      </c>
      <c r="E489">
        <v>47</v>
      </c>
      <c r="F489" s="1" t="s">
        <v>66</v>
      </c>
      <c r="G489" s="1" t="s">
        <v>67</v>
      </c>
      <c r="H489" s="1" t="s">
        <v>66</v>
      </c>
      <c r="I489" s="1" t="s">
        <v>15</v>
      </c>
      <c r="J489" s="1" t="s">
        <v>10</v>
      </c>
      <c r="K489" t="b">
        <v>0</v>
      </c>
      <c r="L489" s="27">
        <v>67738.63</v>
      </c>
    </row>
    <row r="490" spans="1:12" x14ac:dyDescent="0.25">
      <c r="A490" s="29">
        <v>2021</v>
      </c>
      <c r="B490" s="29">
        <v>4</v>
      </c>
      <c r="C490" s="1" t="s">
        <v>66</v>
      </c>
      <c r="D490" s="1" t="s">
        <v>66</v>
      </c>
      <c r="E490">
        <v>47</v>
      </c>
      <c r="F490" s="1" t="s">
        <v>66</v>
      </c>
      <c r="G490" s="1" t="s">
        <v>67</v>
      </c>
      <c r="H490" s="1" t="s">
        <v>66</v>
      </c>
      <c r="I490" s="1" t="s">
        <v>16</v>
      </c>
      <c r="J490" s="1" t="s">
        <v>17</v>
      </c>
      <c r="K490" t="b">
        <v>0</v>
      </c>
      <c r="L490" s="27">
        <v>112897.72</v>
      </c>
    </row>
    <row r="491" spans="1:12" x14ac:dyDescent="0.25">
      <c r="A491" s="29">
        <v>2021</v>
      </c>
      <c r="B491" s="29">
        <v>4</v>
      </c>
      <c r="C491" s="1" t="s">
        <v>66</v>
      </c>
      <c r="D491" s="1" t="s">
        <v>66</v>
      </c>
      <c r="E491">
        <v>47</v>
      </c>
      <c r="F491" s="1" t="s">
        <v>66</v>
      </c>
      <c r="G491" s="1" t="s">
        <v>67</v>
      </c>
      <c r="H491" s="1" t="s">
        <v>66</v>
      </c>
      <c r="I491" s="1" t="s">
        <v>18</v>
      </c>
      <c r="J491" s="1" t="s">
        <v>17</v>
      </c>
      <c r="K491" t="b">
        <v>0</v>
      </c>
      <c r="L491" s="27">
        <v>67738.63</v>
      </c>
    </row>
    <row r="492" spans="1:12" x14ac:dyDescent="0.25">
      <c r="A492" s="29">
        <v>2021</v>
      </c>
      <c r="B492" s="29">
        <v>4</v>
      </c>
      <c r="C492" s="1" t="s">
        <v>66</v>
      </c>
      <c r="D492" s="1" t="s">
        <v>66</v>
      </c>
      <c r="E492">
        <v>47</v>
      </c>
      <c r="F492" s="1" t="s">
        <v>66</v>
      </c>
      <c r="G492" s="1" t="s">
        <v>67</v>
      </c>
      <c r="H492" s="1" t="s">
        <v>66</v>
      </c>
      <c r="I492" s="1" t="s">
        <v>19</v>
      </c>
      <c r="J492" s="1" t="s">
        <v>17</v>
      </c>
      <c r="K492" t="b">
        <v>0</v>
      </c>
      <c r="L492" s="27">
        <v>248374.97</v>
      </c>
    </row>
    <row r="493" spans="1:12" x14ac:dyDescent="0.25">
      <c r="A493" s="29">
        <v>2021</v>
      </c>
      <c r="B493" s="29">
        <v>4</v>
      </c>
      <c r="C493" s="1" t="s">
        <v>66</v>
      </c>
      <c r="D493" s="1" t="s">
        <v>66</v>
      </c>
      <c r="E493">
        <v>47</v>
      </c>
      <c r="F493" s="1" t="s">
        <v>66</v>
      </c>
      <c r="G493" s="1" t="s">
        <v>67</v>
      </c>
      <c r="H493" s="1" t="s">
        <v>66</v>
      </c>
      <c r="I493" s="1" t="s">
        <v>20</v>
      </c>
      <c r="J493" s="1" t="s">
        <v>17</v>
      </c>
      <c r="K493" t="b">
        <v>0</v>
      </c>
      <c r="L493" s="27">
        <v>112897.72</v>
      </c>
    </row>
    <row r="494" spans="1:12" x14ac:dyDescent="0.25">
      <c r="A494" s="29">
        <v>2021</v>
      </c>
      <c r="B494" s="29">
        <v>4</v>
      </c>
      <c r="C494" s="1" t="s">
        <v>66</v>
      </c>
      <c r="D494" s="1" t="s">
        <v>66</v>
      </c>
      <c r="E494">
        <v>47</v>
      </c>
      <c r="F494" s="1" t="s">
        <v>66</v>
      </c>
      <c r="G494" s="1" t="s">
        <v>67</v>
      </c>
      <c r="H494" s="1" t="s">
        <v>66</v>
      </c>
      <c r="I494" s="1" t="s">
        <v>21</v>
      </c>
      <c r="J494" s="1" t="s">
        <v>10</v>
      </c>
      <c r="K494" t="b">
        <v>0</v>
      </c>
      <c r="L494" s="27">
        <v>90318.17</v>
      </c>
    </row>
    <row r="495" spans="1:12" x14ac:dyDescent="0.25">
      <c r="A495" s="29">
        <v>2021</v>
      </c>
      <c r="B495" s="29">
        <v>4</v>
      </c>
      <c r="C495" s="1" t="s">
        <v>66</v>
      </c>
      <c r="D495" s="1" t="s">
        <v>66</v>
      </c>
      <c r="E495">
        <v>47</v>
      </c>
      <c r="F495" s="1" t="s">
        <v>66</v>
      </c>
      <c r="G495" s="1" t="s">
        <v>67</v>
      </c>
      <c r="H495" s="1" t="s">
        <v>66</v>
      </c>
      <c r="I495" s="1" t="s">
        <v>22</v>
      </c>
      <c r="J495" s="1" t="s">
        <v>10</v>
      </c>
      <c r="K495" t="b">
        <v>0</v>
      </c>
      <c r="L495" s="27">
        <v>158056.79999999999</v>
      </c>
    </row>
    <row r="496" spans="1:12" x14ac:dyDescent="0.25">
      <c r="A496" s="29">
        <v>2021</v>
      </c>
      <c r="B496" s="29">
        <v>4</v>
      </c>
      <c r="C496" s="1" t="s">
        <v>66</v>
      </c>
      <c r="D496" s="1" t="s">
        <v>66</v>
      </c>
      <c r="E496">
        <v>47</v>
      </c>
      <c r="F496" s="1" t="s">
        <v>66</v>
      </c>
      <c r="G496" s="1" t="s">
        <v>67</v>
      </c>
      <c r="H496" s="1" t="s">
        <v>66</v>
      </c>
      <c r="I496" s="1" t="s">
        <v>23</v>
      </c>
      <c r="J496" s="1" t="s">
        <v>12</v>
      </c>
      <c r="K496" t="b">
        <v>0</v>
      </c>
      <c r="L496" s="27">
        <v>248374.97</v>
      </c>
    </row>
    <row r="497" spans="1:12" x14ac:dyDescent="0.25">
      <c r="A497" s="29">
        <v>2021</v>
      </c>
      <c r="B497" s="29">
        <v>4</v>
      </c>
      <c r="C497" s="1" t="s">
        <v>66</v>
      </c>
      <c r="D497" s="1" t="s">
        <v>66</v>
      </c>
      <c r="E497">
        <v>47</v>
      </c>
      <c r="F497" s="1" t="s">
        <v>66</v>
      </c>
      <c r="G497" s="1" t="s">
        <v>67</v>
      </c>
      <c r="H497" s="1" t="s">
        <v>66</v>
      </c>
      <c r="I497" s="1" t="s">
        <v>24</v>
      </c>
      <c r="J497" s="1" t="s">
        <v>12</v>
      </c>
      <c r="K497" t="b">
        <v>0</v>
      </c>
      <c r="L497" s="27">
        <v>203215.89</v>
      </c>
    </row>
    <row r="498" spans="1:12" x14ac:dyDescent="0.25">
      <c r="A498" s="29">
        <v>2021</v>
      </c>
      <c r="B498" s="29">
        <v>4</v>
      </c>
      <c r="C498" s="1" t="s">
        <v>66</v>
      </c>
      <c r="D498" s="1" t="s">
        <v>66</v>
      </c>
      <c r="E498">
        <v>47</v>
      </c>
      <c r="F498" s="1" t="s">
        <v>66</v>
      </c>
      <c r="G498" s="1" t="s">
        <v>67</v>
      </c>
      <c r="H498" s="1" t="s">
        <v>66</v>
      </c>
      <c r="I498" s="1" t="s">
        <v>25</v>
      </c>
      <c r="J498" s="1" t="s">
        <v>17</v>
      </c>
      <c r="K498" t="b">
        <v>0</v>
      </c>
      <c r="L498" s="27">
        <v>67738.63</v>
      </c>
    </row>
    <row r="499" spans="1:12" x14ac:dyDescent="0.25">
      <c r="A499" s="29">
        <v>2021</v>
      </c>
      <c r="B499" s="29">
        <v>5</v>
      </c>
      <c r="C499" s="1" t="s">
        <v>63</v>
      </c>
      <c r="D499" s="1" t="s">
        <v>63</v>
      </c>
      <c r="E499">
        <v>45</v>
      </c>
      <c r="F499" s="1" t="s">
        <v>63</v>
      </c>
      <c r="G499" s="1" t="s">
        <v>64</v>
      </c>
      <c r="H499" s="1" t="s">
        <v>65</v>
      </c>
      <c r="I499" s="1" t="s">
        <v>9</v>
      </c>
      <c r="J499" s="1" t="s">
        <v>10</v>
      </c>
      <c r="K499" t="b">
        <v>0</v>
      </c>
      <c r="L499" s="27">
        <v>114282.55</v>
      </c>
    </row>
    <row r="500" spans="1:12" x14ac:dyDescent="0.25">
      <c r="A500" s="29">
        <v>2021</v>
      </c>
      <c r="B500" s="29">
        <v>5</v>
      </c>
      <c r="C500" s="1" t="s">
        <v>63</v>
      </c>
      <c r="D500" s="1" t="s">
        <v>63</v>
      </c>
      <c r="E500">
        <v>45</v>
      </c>
      <c r="F500" s="1" t="s">
        <v>63</v>
      </c>
      <c r="G500" s="1" t="s">
        <v>64</v>
      </c>
      <c r="H500" s="1" t="s">
        <v>65</v>
      </c>
      <c r="I500" s="1" t="s">
        <v>11</v>
      </c>
      <c r="J500" s="1" t="s">
        <v>12</v>
      </c>
      <c r="K500" t="b">
        <v>0</v>
      </c>
      <c r="L500" s="27">
        <v>419036.01</v>
      </c>
    </row>
    <row r="501" spans="1:12" x14ac:dyDescent="0.25">
      <c r="A501" s="29">
        <v>2021</v>
      </c>
      <c r="B501" s="29">
        <v>5</v>
      </c>
      <c r="C501" s="1" t="s">
        <v>63</v>
      </c>
      <c r="D501" s="1" t="s">
        <v>63</v>
      </c>
      <c r="E501">
        <v>45</v>
      </c>
      <c r="F501" s="1" t="s">
        <v>63</v>
      </c>
      <c r="G501" s="1" t="s">
        <v>64</v>
      </c>
      <c r="H501" s="1" t="s">
        <v>65</v>
      </c>
      <c r="I501" s="1" t="s">
        <v>13</v>
      </c>
      <c r="J501" s="1" t="s">
        <v>12</v>
      </c>
      <c r="K501" t="b">
        <v>0</v>
      </c>
      <c r="L501" s="27">
        <v>761883.65</v>
      </c>
    </row>
    <row r="502" spans="1:12" x14ac:dyDescent="0.25">
      <c r="A502" s="29">
        <v>2021</v>
      </c>
      <c r="B502" s="29">
        <v>5</v>
      </c>
      <c r="C502" s="1" t="s">
        <v>63</v>
      </c>
      <c r="D502" s="1" t="s">
        <v>63</v>
      </c>
      <c r="E502">
        <v>45</v>
      </c>
      <c r="F502" s="1" t="s">
        <v>63</v>
      </c>
      <c r="G502" s="1" t="s">
        <v>64</v>
      </c>
      <c r="H502" s="1" t="s">
        <v>65</v>
      </c>
      <c r="I502" s="1" t="s">
        <v>14</v>
      </c>
      <c r="J502" s="1" t="s">
        <v>10</v>
      </c>
      <c r="K502" t="b">
        <v>0</v>
      </c>
      <c r="L502" s="27">
        <v>266659.28000000003</v>
      </c>
    </row>
    <row r="503" spans="1:12" x14ac:dyDescent="0.25">
      <c r="A503" s="29">
        <v>2021</v>
      </c>
      <c r="B503" s="29">
        <v>5</v>
      </c>
      <c r="C503" s="1" t="s">
        <v>63</v>
      </c>
      <c r="D503" s="1" t="s">
        <v>63</v>
      </c>
      <c r="E503">
        <v>45</v>
      </c>
      <c r="F503" s="1" t="s">
        <v>63</v>
      </c>
      <c r="G503" s="1" t="s">
        <v>64</v>
      </c>
      <c r="H503" s="1" t="s">
        <v>65</v>
      </c>
      <c r="I503" s="1" t="s">
        <v>15</v>
      </c>
      <c r="J503" s="1" t="s">
        <v>10</v>
      </c>
      <c r="K503" t="b">
        <v>0</v>
      </c>
      <c r="L503" s="27">
        <v>152376.73000000001</v>
      </c>
    </row>
    <row r="504" spans="1:12" x14ac:dyDescent="0.25">
      <c r="A504" s="29">
        <v>2021</v>
      </c>
      <c r="B504" s="29">
        <v>5</v>
      </c>
      <c r="C504" s="1" t="s">
        <v>63</v>
      </c>
      <c r="D504" s="1" t="s">
        <v>63</v>
      </c>
      <c r="E504">
        <v>45</v>
      </c>
      <c r="F504" s="1" t="s">
        <v>63</v>
      </c>
      <c r="G504" s="1" t="s">
        <v>64</v>
      </c>
      <c r="H504" s="1" t="s">
        <v>65</v>
      </c>
      <c r="I504" s="1" t="s">
        <v>16</v>
      </c>
      <c r="J504" s="1" t="s">
        <v>17</v>
      </c>
      <c r="K504" t="b">
        <v>0</v>
      </c>
      <c r="L504" s="27">
        <v>495224.37</v>
      </c>
    </row>
    <row r="505" spans="1:12" x14ac:dyDescent="0.25">
      <c r="A505" s="29">
        <v>2021</v>
      </c>
      <c r="B505" s="29">
        <v>5</v>
      </c>
      <c r="C505" s="1" t="s">
        <v>63</v>
      </c>
      <c r="D505" s="1" t="s">
        <v>63</v>
      </c>
      <c r="E505">
        <v>45</v>
      </c>
      <c r="F505" s="1" t="s">
        <v>63</v>
      </c>
      <c r="G505" s="1" t="s">
        <v>64</v>
      </c>
      <c r="H505" s="1" t="s">
        <v>65</v>
      </c>
      <c r="I505" s="1" t="s">
        <v>18</v>
      </c>
      <c r="J505" s="1" t="s">
        <v>17</v>
      </c>
      <c r="K505" t="b">
        <v>0</v>
      </c>
      <c r="L505" s="27">
        <v>190470.91</v>
      </c>
    </row>
    <row r="506" spans="1:12" x14ac:dyDescent="0.25">
      <c r="A506" s="29">
        <v>2021</v>
      </c>
      <c r="B506" s="29">
        <v>5</v>
      </c>
      <c r="C506" s="1" t="s">
        <v>63</v>
      </c>
      <c r="D506" s="1" t="s">
        <v>63</v>
      </c>
      <c r="E506">
        <v>45</v>
      </c>
      <c r="F506" s="1" t="s">
        <v>63</v>
      </c>
      <c r="G506" s="1" t="s">
        <v>64</v>
      </c>
      <c r="H506" s="1" t="s">
        <v>65</v>
      </c>
      <c r="I506" s="1" t="s">
        <v>19</v>
      </c>
      <c r="J506" s="1" t="s">
        <v>17</v>
      </c>
      <c r="K506" t="b">
        <v>0</v>
      </c>
      <c r="L506" s="27">
        <v>76188.36</v>
      </c>
    </row>
    <row r="507" spans="1:12" x14ac:dyDescent="0.25">
      <c r="A507" s="29">
        <v>2021</v>
      </c>
      <c r="B507" s="29">
        <v>5</v>
      </c>
      <c r="C507" s="1" t="s">
        <v>63</v>
      </c>
      <c r="D507" s="1" t="s">
        <v>63</v>
      </c>
      <c r="E507">
        <v>45</v>
      </c>
      <c r="F507" s="1" t="s">
        <v>63</v>
      </c>
      <c r="G507" s="1" t="s">
        <v>64</v>
      </c>
      <c r="H507" s="1" t="s">
        <v>65</v>
      </c>
      <c r="I507" s="1" t="s">
        <v>20</v>
      </c>
      <c r="J507" s="1" t="s">
        <v>17</v>
      </c>
      <c r="K507" t="b">
        <v>0</v>
      </c>
      <c r="L507" s="27">
        <v>419036.01</v>
      </c>
    </row>
    <row r="508" spans="1:12" x14ac:dyDescent="0.25">
      <c r="A508" s="29">
        <v>2021</v>
      </c>
      <c r="B508" s="29">
        <v>5</v>
      </c>
      <c r="C508" s="1" t="s">
        <v>63</v>
      </c>
      <c r="D508" s="1" t="s">
        <v>63</v>
      </c>
      <c r="E508">
        <v>45</v>
      </c>
      <c r="F508" s="1" t="s">
        <v>63</v>
      </c>
      <c r="G508" s="1" t="s">
        <v>64</v>
      </c>
      <c r="H508" s="1" t="s">
        <v>65</v>
      </c>
      <c r="I508" s="1" t="s">
        <v>21</v>
      </c>
      <c r="J508" s="1" t="s">
        <v>10</v>
      </c>
      <c r="K508" t="b">
        <v>0</v>
      </c>
      <c r="L508" s="27">
        <v>114282.55</v>
      </c>
    </row>
    <row r="509" spans="1:12" x14ac:dyDescent="0.25">
      <c r="A509" s="29">
        <v>2021</v>
      </c>
      <c r="B509" s="29">
        <v>5</v>
      </c>
      <c r="C509" s="1" t="s">
        <v>63</v>
      </c>
      <c r="D509" s="1" t="s">
        <v>63</v>
      </c>
      <c r="E509">
        <v>45</v>
      </c>
      <c r="F509" s="1" t="s">
        <v>63</v>
      </c>
      <c r="G509" s="1" t="s">
        <v>64</v>
      </c>
      <c r="H509" s="1" t="s">
        <v>65</v>
      </c>
      <c r="I509" s="1" t="s">
        <v>22</v>
      </c>
      <c r="J509" s="1" t="s">
        <v>10</v>
      </c>
      <c r="K509" t="b">
        <v>0</v>
      </c>
      <c r="L509" s="27">
        <v>190470.91</v>
      </c>
    </row>
    <row r="510" spans="1:12" x14ac:dyDescent="0.25">
      <c r="A510" s="29">
        <v>2021</v>
      </c>
      <c r="B510" s="29">
        <v>5</v>
      </c>
      <c r="C510" s="1" t="s">
        <v>63</v>
      </c>
      <c r="D510" s="1" t="s">
        <v>63</v>
      </c>
      <c r="E510">
        <v>45</v>
      </c>
      <c r="F510" s="1" t="s">
        <v>63</v>
      </c>
      <c r="G510" s="1" t="s">
        <v>64</v>
      </c>
      <c r="H510" s="1" t="s">
        <v>65</v>
      </c>
      <c r="I510" s="1" t="s">
        <v>23</v>
      </c>
      <c r="J510" s="1" t="s">
        <v>12</v>
      </c>
      <c r="K510" t="b">
        <v>0</v>
      </c>
      <c r="L510" s="27">
        <v>190470.91</v>
      </c>
    </row>
    <row r="511" spans="1:12" x14ac:dyDescent="0.25">
      <c r="A511" s="29">
        <v>2021</v>
      </c>
      <c r="B511" s="29">
        <v>5</v>
      </c>
      <c r="C511" s="1" t="s">
        <v>63</v>
      </c>
      <c r="D511" s="1" t="s">
        <v>63</v>
      </c>
      <c r="E511">
        <v>45</v>
      </c>
      <c r="F511" s="1" t="s">
        <v>63</v>
      </c>
      <c r="G511" s="1" t="s">
        <v>64</v>
      </c>
      <c r="H511" s="1" t="s">
        <v>65</v>
      </c>
      <c r="I511" s="1" t="s">
        <v>24</v>
      </c>
      <c r="J511" s="1" t="s">
        <v>12</v>
      </c>
      <c r="K511" t="b">
        <v>0</v>
      </c>
      <c r="L511" s="27">
        <v>342847.64</v>
      </c>
    </row>
    <row r="512" spans="1:12" x14ac:dyDescent="0.25">
      <c r="A512" s="29">
        <v>2021</v>
      </c>
      <c r="B512" s="29">
        <v>5</v>
      </c>
      <c r="C512" s="1" t="s">
        <v>63</v>
      </c>
      <c r="D512" s="1" t="s">
        <v>63</v>
      </c>
      <c r="E512">
        <v>45</v>
      </c>
      <c r="F512" s="1" t="s">
        <v>63</v>
      </c>
      <c r="G512" s="1" t="s">
        <v>64</v>
      </c>
      <c r="H512" s="1" t="s">
        <v>65</v>
      </c>
      <c r="I512" s="1" t="s">
        <v>25</v>
      </c>
      <c r="J512" s="1" t="s">
        <v>17</v>
      </c>
      <c r="K512" t="b">
        <v>0</v>
      </c>
      <c r="L512" s="27">
        <v>76188.36</v>
      </c>
    </row>
    <row r="513" spans="1:12" x14ac:dyDescent="0.25">
      <c r="A513" s="29">
        <v>2021</v>
      </c>
      <c r="B513" s="29">
        <v>5</v>
      </c>
      <c r="C513" s="1" t="s">
        <v>66</v>
      </c>
      <c r="D513" s="1" t="s">
        <v>66</v>
      </c>
      <c r="E513">
        <v>47</v>
      </c>
      <c r="F513" s="1" t="s">
        <v>66</v>
      </c>
      <c r="G513" s="1" t="s">
        <v>67</v>
      </c>
      <c r="H513" s="1" t="s">
        <v>66</v>
      </c>
      <c r="I513" s="1" t="s">
        <v>9</v>
      </c>
      <c r="J513" s="1" t="s">
        <v>10</v>
      </c>
      <c r="K513" t="b">
        <v>0</v>
      </c>
      <c r="L513" s="27">
        <v>90318.17</v>
      </c>
    </row>
    <row r="514" spans="1:12" x14ac:dyDescent="0.25">
      <c r="A514" s="29">
        <v>2021</v>
      </c>
      <c r="B514" s="29">
        <v>5</v>
      </c>
      <c r="C514" s="1" t="s">
        <v>66</v>
      </c>
      <c r="D514" s="1" t="s">
        <v>66</v>
      </c>
      <c r="E514">
        <v>47</v>
      </c>
      <c r="F514" s="1" t="s">
        <v>66</v>
      </c>
      <c r="G514" s="1" t="s">
        <v>67</v>
      </c>
      <c r="H514" s="1" t="s">
        <v>66</v>
      </c>
      <c r="I514" s="1" t="s">
        <v>11</v>
      </c>
      <c r="J514" s="1" t="s">
        <v>12</v>
      </c>
      <c r="K514" t="b">
        <v>0</v>
      </c>
      <c r="L514" s="27">
        <v>180636.34</v>
      </c>
    </row>
    <row r="515" spans="1:12" x14ac:dyDescent="0.25">
      <c r="A515" s="29">
        <v>2021</v>
      </c>
      <c r="B515" s="29">
        <v>5</v>
      </c>
      <c r="C515" s="1" t="s">
        <v>66</v>
      </c>
      <c r="D515" s="1" t="s">
        <v>66</v>
      </c>
      <c r="E515">
        <v>47</v>
      </c>
      <c r="F515" s="1" t="s">
        <v>66</v>
      </c>
      <c r="G515" s="1" t="s">
        <v>67</v>
      </c>
      <c r="H515" s="1" t="s">
        <v>66</v>
      </c>
      <c r="I515" s="1" t="s">
        <v>13</v>
      </c>
      <c r="J515" s="1" t="s">
        <v>12</v>
      </c>
      <c r="K515" t="b">
        <v>0</v>
      </c>
      <c r="L515" s="27">
        <v>270954.52</v>
      </c>
    </row>
    <row r="516" spans="1:12" x14ac:dyDescent="0.25">
      <c r="A516" s="29">
        <v>2021</v>
      </c>
      <c r="B516" s="29">
        <v>5</v>
      </c>
      <c r="C516" s="1" t="s">
        <v>66</v>
      </c>
      <c r="D516" s="1" t="s">
        <v>66</v>
      </c>
      <c r="E516">
        <v>47</v>
      </c>
      <c r="F516" s="1" t="s">
        <v>66</v>
      </c>
      <c r="G516" s="1" t="s">
        <v>67</v>
      </c>
      <c r="H516" s="1" t="s">
        <v>66</v>
      </c>
      <c r="I516" s="1" t="s">
        <v>14</v>
      </c>
      <c r="J516" s="1" t="s">
        <v>10</v>
      </c>
      <c r="K516" t="b">
        <v>0</v>
      </c>
      <c r="L516" s="27">
        <v>338693.15</v>
      </c>
    </row>
    <row r="517" spans="1:12" x14ac:dyDescent="0.25">
      <c r="A517" s="29">
        <v>2021</v>
      </c>
      <c r="B517" s="29">
        <v>5</v>
      </c>
      <c r="C517" s="1" t="s">
        <v>66</v>
      </c>
      <c r="D517" s="1" t="s">
        <v>66</v>
      </c>
      <c r="E517">
        <v>47</v>
      </c>
      <c r="F517" s="1" t="s">
        <v>66</v>
      </c>
      <c r="G517" s="1" t="s">
        <v>67</v>
      </c>
      <c r="H517" s="1" t="s">
        <v>66</v>
      </c>
      <c r="I517" s="1" t="s">
        <v>15</v>
      </c>
      <c r="J517" s="1" t="s">
        <v>10</v>
      </c>
      <c r="K517" t="b">
        <v>0</v>
      </c>
      <c r="L517" s="27">
        <v>67738.63</v>
      </c>
    </row>
    <row r="518" spans="1:12" x14ac:dyDescent="0.25">
      <c r="A518" s="29">
        <v>2021</v>
      </c>
      <c r="B518" s="29">
        <v>5</v>
      </c>
      <c r="C518" s="1" t="s">
        <v>66</v>
      </c>
      <c r="D518" s="1" t="s">
        <v>66</v>
      </c>
      <c r="E518">
        <v>47</v>
      </c>
      <c r="F518" s="1" t="s">
        <v>66</v>
      </c>
      <c r="G518" s="1" t="s">
        <v>67</v>
      </c>
      <c r="H518" s="1" t="s">
        <v>66</v>
      </c>
      <c r="I518" s="1" t="s">
        <v>16</v>
      </c>
      <c r="J518" s="1" t="s">
        <v>17</v>
      </c>
      <c r="K518" t="b">
        <v>0</v>
      </c>
      <c r="L518" s="27">
        <v>112897.72</v>
      </c>
    </row>
    <row r="519" spans="1:12" x14ac:dyDescent="0.25">
      <c r="A519" s="29">
        <v>2021</v>
      </c>
      <c r="B519" s="29">
        <v>5</v>
      </c>
      <c r="C519" s="1" t="s">
        <v>66</v>
      </c>
      <c r="D519" s="1" t="s">
        <v>66</v>
      </c>
      <c r="E519">
        <v>47</v>
      </c>
      <c r="F519" s="1" t="s">
        <v>66</v>
      </c>
      <c r="G519" s="1" t="s">
        <v>67</v>
      </c>
      <c r="H519" s="1" t="s">
        <v>66</v>
      </c>
      <c r="I519" s="1" t="s">
        <v>18</v>
      </c>
      <c r="J519" s="1" t="s">
        <v>17</v>
      </c>
      <c r="K519" t="b">
        <v>0</v>
      </c>
      <c r="L519" s="27">
        <v>67738.63</v>
      </c>
    </row>
    <row r="520" spans="1:12" x14ac:dyDescent="0.25">
      <c r="A520" s="29">
        <v>2021</v>
      </c>
      <c r="B520" s="29">
        <v>5</v>
      </c>
      <c r="C520" s="1" t="s">
        <v>66</v>
      </c>
      <c r="D520" s="1" t="s">
        <v>66</v>
      </c>
      <c r="E520">
        <v>47</v>
      </c>
      <c r="F520" s="1" t="s">
        <v>66</v>
      </c>
      <c r="G520" s="1" t="s">
        <v>67</v>
      </c>
      <c r="H520" s="1" t="s">
        <v>66</v>
      </c>
      <c r="I520" s="1" t="s">
        <v>19</v>
      </c>
      <c r="J520" s="1" t="s">
        <v>17</v>
      </c>
      <c r="K520" t="b">
        <v>0</v>
      </c>
      <c r="L520" s="27">
        <v>248374.97</v>
      </c>
    </row>
    <row r="521" spans="1:12" x14ac:dyDescent="0.25">
      <c r="A521" s="29">
        <v>2021</v>
      </c>
      <c r="B521" s="29">
        <v>5</v>
      </c>
      <c r="C521" s="1" t="s">
        <v>66</v>
      </c>
      <c r="D521" s="1" t="s">
        <v>66</v>
      </c>
      <c r="E521">
        <v>47</v>
      </c>
      <c r="F521" s="1" t="s">
        <v>66</v>
      </c>
      <c r="G521" s="1" t="s">
        <v>67</v>
      </c>
      <c r="H521" s="1" t="s">
        <v>66</v>
      </c>
      <c r="I521" s="1" t="s">
        <v>20</v>
      </c>
      <c r="J521" s="1" t="s">
        <v>17</v>
      </c>
      <c r="K521" t="b">
        <v>0</v>
      </c>
      <c r="L521" s="27">
        <v>112897.72</v>
      </c>
    </row>
    <row r="522" spans="1:12" x14ac:dyDescent="0.25">
      <c r="A522" s="29">
        <v>2021</v>
      </c>
      <c r="B522" s="29">
        <v>5</v>
      </c>
      <c r="C522" s="1" t="s">
        <v>66</v>
      </c>
      <c r="D522" s="1" t="s">
        <v>66</v>
      </c>
      <c r="E522">
        <v>47</v>
      </c>
      <c r="F522" s="1" t="s">
        <v>66</v>
      </c>
      <c r="G522" s="1" t="s">
        <v>67</v>
      </c>
      <c r="H522" s="1" t="s">
        <v>66</v>
      </c>
      <c r="I522" s="1" t="s">
        <v>21</v>
      </c>
      <c r="J522" s="1" t="s">
        <v>10</v>
      </c>
      <c r="K522" t="b">
        <v>0</v>
      </c>
      <c r="L522" s="27">
        <v>90318.17</v>
      </c>
    </row>
    <row r="523" spans="1:12" x14ac:dyDescent="0.25">
      <c r="A523" s="29">
        <v>2021</v>
      </c>
      <c r="B523" s="29">
        <v>5</v>
      </c>
      <c r="C523" s="1" t="s">
        <v>66</v>
      </c>
      <c r="D523" s="1" t="s">
        <v>66</v>
      </c>
      <c r="E523">
        <v>47</v>
      </c>
      <c r="F523" s="1" t="s">
        <v>66</v>
      </c>
      <c r="G523" s="1" t="s">
        <v>67</v>
      </c>
      <c r="H523" s="1" t="s">
        <v>66</v>
      </c>
      <c r="I523" s="1" t="s">
        <v>22</v>
      </c>
      <c r="J523" s="1" t="s">
        <v>10</v>
      </c>
      <c r="K523" t="b">
        <v>0</v>
      </c>
      <c r="L523" s="27">
        <v>158056.79999999999</v>
      </c>
    </row>
    <row r="524" spans="1:12" x14ac:dyDescent="0.25">
      <c r="A524" s="29">
        <v>2021</v>
      </c>
      <c r="B524" s="29">
        <v>5</v>
      </c>
      <c r="C524" s="1" t="s">
        <v>66</v>
      </c>
      <c r="D524" s="1" t="s">
        <v>66</v>
      </c>
      <c r="E524">
        <v>47</v>
      </c>
      <c r="F524" s="1" t="s">
        <v>66</v>
      </c>
      <c r="G524" s="1" t="s">
        <v>67</v>
      </c>
      <c r="H524" s="1" t="s">
        <v>66</v>
      </c>
      <c r="I524" s="1" t="s">
        <v>23</v>
      </c>
      <c r="J524" s="1" t="s">
        <v>12</v>
      </c>
      <c r="K524" t="b">
        <v>0</v>
      </c>
      <c r="L524" s="27">
        <v>248374.97</v>
      </c>
    </row>
    <row r="525" spans="1:12" x14ac:dyDescent="0.25">
      <c r="A525" s="29">
        <v>2021</v>
      </c>
      <c r="B525" s="29">
        <v>5</v>
      </c>
      <c r="C525" s="1" t="s">
        <v>66</v>
      </c>
      <c r="D525" s="1" t="s">
        <v>66</v>
      </c>
      <c r="E525">
        <v>47</v>
      </c>
      <c r="F525" s="1" t="s">
        <v>66</v>
      </c>
      <c r="G525" s="1" t="s">
        <v>67</v>
      </c>
      <c r="H525" s="1" t="s">
        <v>66</v>
      </c>
      <c r="I525" s="1" t="s">
        <v>24</v>
      </c>
      <c r="J525" s="1" t="s">
        <v>12</v>
      </c>
      <c r="K525" t="b">
        <v>0</v>
      </c>
      <c r="L525" s="27">
        <v>203215.89</v>
      </c>
    </row>
    <row r="526" spans="1:12" x14ac:dyDescent="0.25">
      <c r="A526" s="29">
        <v>2021</v>
      </c>
      <c r="B526" s="29">
        <v>5</v>
      </c>
      <c r="C526" s="1" t="s">
        <v>66</v>
      </c>
      <c r="D526" s="1" t="s">
        <v>66</v>
      </c>
      <c r="E526">
        <v>47</v>
      </c>
      <c r="F526" s="1" t="s">
        <v>66</v>
      </c>
      <c r="G526" s="1" t="s">
        <v>67</v>
      </c>
      <c r="H526" s="1" t="s">
        <v>66</v>
      </c>
      <c r="I526" s="1" t="s">
        <v>25</v>
      </c>
      <c r="J526" s="1" t="s">
        <v>17</v>
      </c>
      <c r="K526" t="b">
        <v>0</v>
      </c>
      <c r="L526" s="27">
        <v>67738.63</v>
      </c>
    </row>
    <row r="527" spans="1:12" x14ac:dyDescent="0.25">
      <c r="A527" s="29">
        <v>2021</v>
      </c>
      <c r="B527" s="29">
        <v>6</v>
      </c>
      <c r="C527" s="1" t="s">
        <v>63</v>
      </c>
      <c r="D527" s="1" t="s">
        <v>63</v>
      </c>
      <c r="E527">
        <v>45</v>
      </c>
      <c r="F527" s="1" t="s">
        <v>63</v>
      </c>
      <c r="G527" s="1" t="s">
        <v>64</v>
      </c>
      <c r="H527" s="1" t="s">
        <v>65</v>
      </c>
      <c r="I527" s="1" t="s">
        <v>9</v>
      </c>
      <c r="J527" s="1" t="s">
        <v>10</v>
      </c>
      <c r="K527" t="b">
        <v>0</v>
      </c>
      <c r="L527" s="27">
        <v>114282.55</v>
      </c>
    </row>
    <row r="528" spans="1:12" x14ac:dyDescent="0.25">
      <c r="A528" s="29">
        <v>2021</v>
      </c>
      <c r="B528" s="29">
        <v>6</v>
      </c>
      <c r="C528" s="1" t="s">
        <v>63</v>
      </c>
      <c r="D528" s="1" t="s">
        <v>63</v>
      </c>
      <c r="E528">
        <v>45</v>
      </c>
      <c r="F528" s="1" t="s">
        <v>63</v>
      </c>
      <c r="G528" s="1" t="s">
        <v>64</v>
      </c>
      <c r="H528" s="1" t="s">
        <v>65</v>
      </c>
      <c r="I528" s="1" t="s">
        <v>11</v>
      </c>
      <c r="J528" s="1" t="s">
        <v>12</v>
      </c>
      <c r="K528" t="b">
        <v>0</v>
      </c>
      <c r="L528" s="27">
        <v>419036.01</v>
      </c>
    </row>
    <row r="529" spans="1:12" x14ac:dyDescent="0.25">
      <c r="A529" s="29">
        <v>2021</v>
      </c>
      <c r="B529" s="29">
        <v>6</v>
      </c>
      <c r="C529" s="1" t="s">
        <v>63</v>
      </c>
      <c r="D529" s="1" t="s">
        <v>63</v>
      </c>
      <c r="E529">
        <v>45</v>
      </c>
      <c r="F529" s="1" t="s">
        <v>63</v>
      </c>
      <c r="G529" s="1" t="s">
        <v>64</v>
      </c>
      <c r="H529" s="1" t="s">
        <v>65</v>
      </c>
      <c r="I529" s="1" t="s">
        <v>13</v>
      </c>
      <c r="J529" s="1" t="s">
        <v>12</v>
      </c>
      <c r="K529" t="b">
        <v>0</v>
      </c>
      <c r="L529" s="27">
        <v>761883.65</v>
      </c>
    </row>
    <row r="530" spans="1:12" x14ac:dyDescent="0.25">
      <c r="A530" s="29">
        <v>2021</v>
      </c>
      <c r="B530" s="29">
        <v>6</v>
      </c>
      <c r="C530" s="1" t="s">
        <v>63</v>
      </c>
      <c r="D530" s="1" t="s">
        <v>63</v>
      </c>
      <c r="E530">
        <v>45</v>
      </c>
      <c r="F530" s="1" t="s">
        <v>63</v>
      </c>
      <c r="G530" s="1" t="s">
        <v>64</v>
      </c>
      <c r="H530" s="1" t="s">
        <v>65</v>
      </c>
      <c r="I530" s="1" t="s">
        <v>14</v>
      </c>
      <c r="J530" s="1" t="s">
        <v>10</v>
      </c>
      <c r="K530" t="b">
        <v>0</v>
      </c>
      <c r="L530" s="27">
        <v>266659.28000000003</v>
      </c>
    </row>
    <row r="531" spans="1:12" x14ac:dyDescent="0.25">
      <c r="A531" s="29">
        <v>2021</v>
      </c>
      <c r="B531" s="29">
        <v>6</v>
      </c>
      <c r="C531" s="1" t="s">
        <v>63</v>
      </c>
      <c r="D531" s="1" t="s">
        <v>63</v>
      </c>
      <c r="E531">
        <v>45</v>
      </c>
      <c r="F531" s="1" t="s">
        <v>63</v>
      </c>
      <c r="G531" s="1" t="s">
        <v>64</v>
      </c>
      <c r="H531" s="1" t="s">
        <v>65</v>
      </c>
      <c r="I531" s="1" t="s">
        <v>15</v>
      </c>
      <c r="J531" s="1" t="s">
        <v>10</v>
      </c>
      <c r="K531" t="b">
        <v>0</v>
      </c>
      <c r="L531" s="27">
        <v>152376.73000000001</v>
      </c>
    </row>
    <row r="532" spans="1:12" x14ac:dyDescent="0.25">
      <c r="A532" s="29">
        <v>2021</v>
      </c>
      <c r="B532" s="29">
        <v>6</v>
      </c>
      <c r="C532" s="1" t="s">
        <v>63</v>
      </c>
      <c r="D532" s="1" t="s">
        <v>63</v>
      </c>
      <c r="E532">
        <v>45</v>
      </c>
      <c r="F532" s="1" t="s">
        <v>63</v>
      </c>
      <c r="G532" s="1" t="s">
        <v>64</v>
      </c>
      <c r="H532" s="1" t="s">
        <v>65</v>
      </c>
      <c r="I532" s="1" t="s">
        <v>16</v>
      </c>
      <c r="J532" s="1" t="s">
        <v>17</v>
      </c>
      <c r="K532" t="b">
        <v>0</v>
      </c>
      <c r="L532" s="27">
        <v>495224.37</v>
      </c>
    </row>
    <row r="533" spans="1:12" x14ac:dyDescent="0.25">
      <c r="A533" s="29">
        <v>2021</v>
      </c>
      <c r="B533" s="29">
        <v>6</v>
      </c>
      <c r="C533" s="1" t="s">
        <v>63</v>
      </c>
      <c r="D533" s="1" t="s">
        <v>63</v>
      </c>
      <c r="E533">
        <v>45</v>
      </c>
      <c r="F533" s="1" t="s">
        <v>63</v>
      </c>
      <c r="G533" s="1" t="s">
        <v>64</v>
      </c>
      <c r="H533" s="1" t="s">
        <v>65</v>
      </c>
      <c r="I533" s="1" t="s">
        <v>18</v>
      </c>
      <c r="J533" s="1" t="s">
        <v>17</v>
      </c>
      <c r="K533" t="b">
        <v>0</v>
      </c>
      <c r="L533" s="27">
        <v>190470.91</v>
      </c>
    </row>
    <row r="534" spans="1:12" x14ac:dyDescent="0.25">
      <c r="A534" s="29">
        <v>2021</v>
      </c>
      <c r="B534" s="29">
        <v>6</v>
      </c>
      <c r="C534" s="1" t="s">
        <v>63</v>
      </c>
      <c r="D534" s="1" t="s">
        <v>63</v>
      </c>
      <c r="E534">
        <v>45</v>
      </c>
      <c r="F534" s="1" t="s">
        <v>63</v>
      </c>
      <c r="G534" s="1" t="s">
        <v>64</v>
      </c>
      <c r="H534" s="1" t="s">
        <v>65</v>
      </c>
      <c r="I534" s="1" t="s">
        <v>19</v>
      </c>
      <c r="J534" s="1" t="s">
        <v>17</v>
      </c>
      <c r="K534" t="b">
        <v>0</v>
      </c>
      <c r="L534" s="27">
        <v>76188.36</v>
      </c>
    </row>
    <row r="535" spans="1:12" x14ac:dyDescent="0.25">
      <c r="A535" s="29">
        <v>2021</v>
      </c>
      <c r="B535" s="29">
        <v>6</v>
      </c>
      <c r="C535" s="1" t="s">
        <v>63</v>
      </c>
      <c r="D535" s="1" t="s">
        <v>63</v>
      </c>
      <c r="E535">
        <v>45</v>
      </c>
      <c r="F535" s="1" t="s">
        <v>63</v>
      </c>
      <c r="G535" s="1" t="s">
        <v>64</v>
      </c>
      <c r="H535" s="1" t="s">
        <v>65</v>
      </c>
      <c r="I535" s="1" t="s">
        <v>20</v>
      </c>
      <c r="J535" s="1" t="s">
        <v>17</v>
      </c>
      <c r="K535" t="b">
        <v>0</v>
      </c>
      <c r="L535" s="27">
        <v>419036.01</v>
      </c>
    </row>
    <row r="536" spans="1:12" x14ac:dyDescent="0.25">
      <c r="A536" s="29">
        <v>2021</v>
      </c>
      <c r="B536" s="29">
        <v>6</v>
      </c>
      <c r="C536" s="1" t="s">
        <v>63</v>
      </c>
      <c r="D536" s="1" t="s">
        <v>63</v>
      </c>
      <c r="E536">
        <v>45</v>
      </c>
      <c r="F536" s="1" t="s">
        <v>63</v>
      </c>
      <c r="G536" s="1" t="s">
        <v>64</v>
      </c>
      <c r="H536" s="1" t="s">
        <v>65</v>
      </c>
      <c r="I536" s="1" t="s">
        <v>21</v>
      </c>
      <c r="J536" s="1" t="s">
        <v>10</v>
      </c>
      <c r="K536" t="b">
        <v>0</v>
      </c>
      <c r="L536" s="27">
        <v>114282.55</v>
      </c>
    </row>
    <row r="537" spans="1:12" x14ac:dyDescent="0.25">
      <c r="A537" s="29">
        <v>2021</v>
      </c>
      <c r="B537" s="29">
        <v>6</v>
      </c>
      <c r="C537" s="1" t="s">
        <v>63</v>
      </c>
      <c r="D537" s="1" t="s">
        <v>63</v>
      </c>
      <c r="E537">
        <v>45</v>
      </c>
      <c r="F537" s="1" t="s">
        <v>63</v>
      </c>
      <c r="G537" s="1" t="s">
        <v>64</v>
      </c>
      <c r="H537" s="1" t="s">
        <v>65</v>
      </c>
      <c r="I537" s="1" t="s">
        <v>22</v>
      </c>
      <c r="J537" s="1" t="s">
        <v>10</v>
      </c>
      <c r="K537" t="b">
        <v>0</v>
      </c>
      <c r="L537" s="27">
        <v>190470.91</v>
      </c>
    </row>
    <row r="538" spans="1:12" x14ac:dyDescent="0.25">
      <c r="A538" s="29">
        <v>2021</v>
      </c>
      <c r="B538" s="29">
        <v>6</v>
      </c>
      <c r="C538" s="1" t="s">
        <v>63</v>
      </c>
      <c r="D538" s="1" t="s">
        <v>63</v>
      </c>
      <c r="E538">
        <v>45</v>
      </c>
      <c r="F538" s="1" t="s">
        <v>63</v>
      </c>
      <c r="G538" s="1" t="s">
        <v>64</v>
      </c>
      <c r="H538" s="1" t="s">
        <v>65</v>
      </c>
      <c r="I538" s="1" t="s">
        <v>23</v>
      </c>
      <c r="J538" s="1" t="s">
        <v>12</v>
      </c>
      <c r="K538" t="b">
        <v>0</v>
      </c>
      <c r="L538" s="27">
        <v>190470.91</v>
      </c>
    </row>
    <row r="539" spans="1:12" x14ac:dyDescent="0.25">
      <c r="A539" s="29">
        <v>2021</v>
      </c>
      <c r="B539" s="29">
        <v>6</v>
      </c>
      <c r="C539" s="1" t="s">
        <v>63</v>
      </c>
      <c r="D539" s="1" t="s">
        <v>63</v>
      </c>
      <c r="E539">
        <v>45</v>
      </c>
      <c r="F539" s="1" t="s">
        <v>63</v>
      </c>
      <c r="G539" s="1" t="s">
        <v>64</v>
      </c>
      <c r="H539" s="1" t="s">
        <v>65</v>
      </c>
      <c r="I539" s="1" t="s">
        <v>24</v>
      </c>
      <c r="J539" s="1" t="s">
        <v>12</v>
      </c>
      <c r="K539" t="b">
        <v>0</v>
      </c>
      <c r="L539" s="27">
        <v>342847.64</v>
      </c>
    </row>
    <row r="540" spans="1:12" x14ac:dyDescent="0.25">
      <c r="A540" s="29">
        <v>2021</v>
      </c>
      <c r="B540" s="29">
        <v>6</v>
      </c>
      <c r="C540" s="1" t="s">
        <v>63</v>
      </c>
      <c r="D540" s="1" t="s">
        <v>63</v>
      </c>
      <c r="E540">
        <v>45</v>
      </c>
      <c r="F540" s="1" t="s">
        <v>63</v>
      </c>
      <c r="G540" s="1" t="s">
        <v>64</v>
      </c>
      <c r="H540" s="1" t="s">
        <v>65</v>
      </c>
      <c r="I540" s="1" t="s">
        <v>25</v>
      </c>
      <c r="J540" s="1" t="s">
        <v>17</v>
      </c>
      <c r="K540" t="b">
        <v>0</v>
      </c>
      <c r="L540" s="27">
        <v>76188.36</v>
      </c>
    </row>
    <row r="541" spans="1:12" x14ac:dyDescent="0.25">
      <c r="A541" s="29">
        <v>2021</v>
      </c>
      <c r="B541" s="29">
        <v>6</v>
      </c>
      <c r="C541" s="1" t="s">
        <v>66</v>
      </c>
      <c r="D541" s="1" t="s">
        <v>66</v>
      </c>
      <c r="E541">
        <v>47</v>
      </c>
      <c r="F541" s="1" t="s">
        <v>66</v>
      </c>
      <c r="G541" s="1" t="s">
        <v>67</v>
      </c>
      <c r="H541" s="1" t="s">
        <v>66</v>
      </c>
      <c r="I541" s="1" t="s">
        <v>9</v>
      </c>
      <c r="J541" s="1" t="s">
        <v>10</v>
      </c>
      <c r="K541" t="b">
        <v>0</v>
      </c>
      <c r="L541" s="27">
        <v>99825.35</v>
      </c>
    </row>
    <row r="542" spans="1:12" x14ac:dyDescent="0.25">
      <c r="A542" s="29">
        <v>2021</v>
      </c>
      <c r="B542" s="29">
        <v>6</v>
      </c>
      <c r="C542" s="1" t="s">
        <v>66</v>
      </c>
      <c r="D542" s="1" t="s">
        <v>66</v>
      </c>
      <c r="E542">
        <v>47</v>
      </c>
      <c r="F542" s="1" t="s">
        <v>66</v>
      </c>
      <c r="G542" s="1" t="s">
        <v>67</v>
      </c>
      <c r="H542" s="1" t="s">
        <v>66</v>
      </c>
      <c r="I542" s="1" t="s">
        <v>11</v>
      </c>
      <c r="J542" s="1" t="s">
        <v>12</v>
      </c>
      <c r="K542" t="b">
        <v>0</v>
      </c>
      <c r="L542" s="27">
        <v>199650.7</v>
      </c>
    </row>
    <row r="543" spans="1:12" x14ac:dyDescent="0.25">
      <c r="A543" s="29">
        <v>2021</v>
      </c>
      <c r="B543" s="29">
        <v>6</v>
      </c>
      <c r="C543" s="1" t="s">
        <v>66</v>
      </c>
      <c r="D543" s="1" t="s">
        <v>66</v>
      </c>
      <c r="E543">
        <v>47</v>
      </c>
      <c r="F543" s="1" t="s">
        <v>66</v>
      </c>
      <c r="G543" s="1" t="s">
        <v>67</v>
      </c>
      <c r="H543" s="1" t="s">
        <v>66</v>
      </c>
      <c r="I543" s="1" t="s">
        <v>13</v>
      </c>
      <c r="J543" s="1" t="s">
        <v>12</v>
      </c>
      <c r="K543" t="b">
        <v>0</v>
      </c>
      <c r="L543" s="27">
        <v>299476.03999999998</v>
      </c>
    </row>
    <row r="544" spans="1:12" x14ac:dyDescent="0.25">
      <c r="A544" s="29">
        <v>2021</v>
      </c>
      <c r="B544" s="29">
        <v>6</v>
      </c>
      <c r="C544" s="1" t="s">
        <v>66</v>
      </c>
      <c r="D544" s="1" t="s">
        <v>66</v>
      </c>
      <c r="E544">
        <v>47</v>
      </c>
      <c r="F544" s="1" t="s">
        <v>66</v>
      </c>
      <c r="G544" s="1" t="s">
        <v>67</v>
      </c>
      <c r="H544" s="1" t="s">
        <v>66</v>
      </c>
      <c r="I544" s="1" t="s">
        <v>14</v>
      </c>
      <c r="J544" s="1" t="s">
        <v>10</v>
      </c>
      <c r="K544" t="b">
        <v>0</v>
      </c>
      <c r="L544" s="27">
        <v>374345.06</v>
      </c>
    </row>
    <row r="545" spans="1:12" x14ac:dyDescent="0.25">
      <c r="A545" s="29">
        <v>2021</v>
      </c>
      <c r="B545" s="29">
        <v>6</v>
      </c>
      <c r="C545" s="1" t="s">
        <v>66</v>
      </c>
      <c r="D545" s="1" t="s">
        <v>66</v>
      </c>
      <c r="E545">
        <v>47</v>
      </c>
      <c r="F545" s="1" t="s">
        <v>66</v>
      </c>
      <c r="G545" s="1" t="s">
        <v>67</v>
      </c>
      <c r="H545" s="1" t="s">
        <v>66</v>
      </c>
      <c r="I545" s="1" t="s">
        <v>15</v>
      </c>
      <c r="J545" s="1" t="s">
        <v>10</v>
      </c>
      <c r="K545" t="b">
        <v>0</v>
      </c>
      <c r="L545" s="27">
        <v>74869.009999999995</v>
      </c>
    </row>
    <row r="546" spans="1:12" x14ac:dyDescent="0.25">
      <c r="A546" s="29">
        <v>2021</v>
      </c>
      <c r="B546" s="29">
        <v>6</v>
      </c>
      <c r="C546" s="1" t="s">
        <v>66</v>
      </c>
      <c r="D546" s="1" t="s">
        <v>66</v>
      </c>
      <c r="E546">
        <v>47</v>
      </c>
      <c r="F546" s="1" t="s">
        <v>66</v>
      </c>
      <c r="G546" s="1" t="s">
        <v>67</v>
      </c>
      <c r="H546" s="1" t="s">
        <v>66</v>
      </c>
      <c r="I546" s="1" t="s">
        <v>16</v>
      </c>
      <c r="J546" s="1" t="s">
        <v>17</v>
      </c>
      <c r="K546" t="b">
        <v>0</v>
      </c>
      <c r="L546" s="27">
        <v>124781.69</v>
      </c>
    </row>
    <row r="547" spans="1:12" x14ac:dyDescent="0.25">
      <c r="A547" s="29">
        <v>2021</v>
      </c>
      <c r="B547" s="29">
        <v>6</v>
      </c>
      <c r="C547" s="1" t="s">
        <v>66</v>
      </c>
      <c r="D547" s="1" t="s">
        <v>66</v>
      </c>
      <c r="E547">
        <v>47</v>
      </c>
      <c r="F547" s="1" t="s">
        <v>66</v>
      </c>
      <c r="G547" s="1" t="s">
        <v>67</v>
      </c>
      <c r="H547" s="1" t="s">
        <v>66</v>
      </c>
      <c r="I547" s="1" t="s">
        <v>18</v>
      </c>
      <c r="J547" s="1" t="s">
        <v>17</v>
      </c>
      <c r="K547" t="b">
        <v>0</v>
      </c>
      <c r="L547" s="27">
        <v>74869.009999999995</v>
      </c>
    </row>
    <row r="548" spans="1:12" x14ac:dyDescent="0.25">
      <c r="A548" s="29">
        <v>2021</v>
      </c>
      <c r="B548" s="29">
        <v>6</v>
      </c>
      <c r="C548" s="1" t="s">
        <v>66</v>
      </c>
      <c r="D548" s="1" t="s">
        <v>66</v>
      </c>
      <c r="E548">
        <v>47</v>
      </c>
      <c r="F548" s="1" t="s">
        <v>66</v>
      </c>
      <c r="G548" s="1" t="s">
        <v>67</v>
      </c>
      <c r="H548" s="1" t="s">
        <v>66</v>
      </c>
      <c r="I548" s="1" t="s">
        <v>19</v>
      </c>
      <c r="J548" s="1" t="s">
        <v>17</v>
      </c>
      <c r="K548" t="b">
        <v>0</v>
      </c>
      <c r="L548" s="27">
        <v>274519.71000000002</v>
      </c>
    </row>
    <row r="549" spans="1:12" x14ac:dyDescent="0.25">
      <c r="A549" s="29">
        <v>2021</v>
      </c>
      <c r="B549" s="29">
        <v>6</v>
      </c>
      <c r="C549" s="1" t="s">
        <v>66</v>
      </c>
      <c r="D549" s="1" t="s">
        <v>66</v>
      </c>
      <c r="E549">
        <v>47</v>
      </c>
      <c r="F549" s="1" t="s">
        <v>66</v>
      </c>
      <c r="G549" s="1" t="s">
        <v>67</v>
      </c>
      <c r="H549" s="1" t="s">
        <v>66</v>
      </c>
      <c r="I549" s="1" t="s">
        <v>20</v>
      </c>
      <c r="J549" s="1" t="s">
        <v>17</v>
      </c>
      <c r="K549" t="b">
        <v>0</v>
      </c>
      <c r="L549" s="27">
        <v>124781.69</v>
      </c>
    </row>
    <row r="550" spans="1:12" x14ac:dyDescent="0.25">
      <c r="A550" s="29">
        <v>2021</v>
      </c>
      <c r="B550" s="29">
        <v>6</v>
      </c>
      <c r="C550" s="1" t="s">
        <v>66</v>
      </c>
      <c r="D550" s="1" t="s">
        <v>66</v>
      </c>
      <c r="E550">
        <v>47</v>
      </c>
      <c r="F550" s="1" t="s">
        <v>66</v>
      </c>
      <c r="G550" s="1" t="s">
        <v>67</v>
      </c>
      <c r="H550" s="1" t="s">
        <v>66</v>
      </c>
      <c r="I550" s="1" t="s">
        <v>21</v>
      </c>
      <c r="J550" s="1" t="s">
        <v>10</v>
      </c>
      <c r="K550" t="b">
        <v>0</v>
      </c>
      <c r="L550" s="27">
        <v>99825.35</v>
      </c>
    </row>
    <row r="551" spans="1:12" x14ac:dyDescent="0.25">
      <c r="A551" s="29">
        <v>2021</v>
      </c>
      <c r="B551" s="29">
        <v>6</v>
      </c>
      <c r="C551" s="1" t="s">
        <v>66</v>
      </c>
      <c r="D551" s="1" t="s">
        <v>66</v>
      </c>
      <c r="E551">
        <v>47</v>
      </c>
      <c r="F551" s="1" t="s">
        <v>66</v>
      </c>
      <c r="G551" s="1" t="s">
        <v>67</v>
      </c>
      <c r="H551" s="1" t="s">
        <v>66</v>
      </c>
      <c r="I551" s="1" t="s">
        <v>22</v>
      </c>
      <c r="J551" s="1" t="s">
        <v>10</v>
      </c>
      <c r="K551" t="b">
        <v>0</v>
      </c>
      <c r="L551" s="27">
        <v>174694.36</v>
      </c>
    </row>
    <row r="552" spans="1:12" x14ac:dyDescent="0.25">
      <c r="A552" s="29">
        <v>2021</v>
      </c>
      <c r="B552" s="29">
        <v>6</v>
      </c>
      <c r="C552" s="1" t="s">
        <v>66</v>
      </c>
      <c r="D552" s="1" t="s">
        <v>66</v>
      </c>
      <c r="E552">
        <v>47</v>
      </c>
      <c r="F552" s="1" t="s">
        <v>66</v>
      </c>
      <c r="G552" s="1" t="s">
        <v>67</v>
      </c>
      <c r="H552" s="1" t="s">
        <v>66</v>
      </c>
      <c r="I552" s="1" t="s">
        <v>23</v>
      </c>
      <c r="J552" s="1" t="s">
        <v>12</v>
      </c>
      <c r="K552" t="b">
        <v>0</v>
      </c>
      <c r="L552" s="27">
        <v>274519.71000000002</v>
      </c>
    </row>
    <row r="553" spans="1:12" x14ac:dyDescent="0.25">
      <c r="A553" s="29">
        <v>2021</v>
      </c>
      <c r="B553" s="29">
        <v>6</v>
      </c>
      <c r="C553" s="1" t="s">
        <v>66</v>
      </c>
      <c r="D553" s="1" t="s">
        <v>66</v>
      </c>
      <c r="E553">
        <v>47</v>
      </c>
      <c r="F553" s="1" t="s">
        <v>66</v>
      </c>
      <c r="G553" s="1" t="s">
        <v>67</v>
      </c>
      <c r="H553" s="1" t="s">
        <v>66</v>
      </c>
      <c r="I553" s="1" t="s">
        <v>24</v>
      </c>
      <c r="J553" s="1" t="s">
        <v>12</v>
      </c>
      <c r="K553" t="b">
        <v>0</v>
      </c>
      <c r="L553" s="27">
        <v>224607.03</v>
      </c>
    </row>
    <row r="554" spans="1:12" x14ac:dyDescent="0.25">
      <c r="A554" s="29">
        <v>2021</v>
      </c>
      <c r="B554" s="29">
        <v>6</v>
      </c>
      <c r="C554" s="1" t="s">
        <v>66</v>
      </c>
      <c r="D554" s="1" t="s">
        <v>66</v>
      </c>
      <c r="E554">
        <v>47</v>
      </c>
      <c r="F554" s="1" t="s">
        <v>66</v>
      </c>
      <c r="G554" s="1" t="s">
        <v>67</v>
      </c>
      <c r="H554" s="1" t="s">
        <v>66</v>
      </c>
      <c r="I554" s="1" t="s">
        <v>25</v>
      </c>
      <c r="J554" s="1" t="s">
        <v>17</v>
      </c>
      <c r="K554" t="b">
        <v>0</v>
      </c>
      <c r="L554" s="27">
        <v>74869.009999999995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24"/>
  <sheetViews>
    <sheetView showGridLines="0" zoomScale="130" zoomScaleNormal="13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296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293</v>
      </c>
      <c r="F5" t="s">
        <v>294</v>
      </c>
      <c r="G5" t="s">
        <v>295</v>
      </c>
    </row>
    <row r="6" spans="1:7" x14ac:dyDescent="0.25">
      <c r="A6" s="29">
        <v>2021</v>
      </c>
      <c r="B6" s="29">
        <v>4</v>
      </c>
      <c r="C6" s="1" t="s">
        <v>9</v>
      </c>
      <c r="D6" s="1" t="s">
        <v>10</v>
      </c>
      <c r="E6">
        <v>72</v>
      </c>
      <c r="F6">
        <v>89</v>
      </c>
      <c r="G6" t="b">
        <v>0</v>
      </c>
    </row>
    <row r="7" spans="1:7" x14ac:dyDescent="0.25">
      <c r="A7" s="29">
        <v>2021</v>
      </c>
      <c r="B7" s="29">
        <v>4</v>
      </c>
      <c r="C7" s="1" t="s">
        <v>11</v>
      </c>
      <c r="D7" s="1" t="s">
        <v>12</v>
      </c>
      <c r="E7">
        <v>72</v>
      </c>
      <c r="F7">
        <v>122</v>
      </c>
      <c r="G7" t="b">
        <v>0</v>
      </c>
    </row>
    <row r="8" spans="1:7" x14ac:dyDescent="0.25">
      <c r="A8" s="29">
        <v>2021</v>
      </c>
      <c r="B8" s="29">
        <v>4</v>
      </c>
      <c r="C8" s="1" t="s">
        <v>13</v>
      </c>
      <c r="D8" s="1" t="s">
        <v>12</v>
      </c>
      <c r="E8">
        <v>72</v>
      </c>
      <c r="F8">
        <v>99</v>
      </c>
      <c r="G8" t="b">
        <v>0</v>
      </c>
    </row>
    <row r="9" spans="1:7" x14ac:dyDescent="0.25">
      <c r="A9" s="29">
        <v>2021</v>
      </c>
      <c r="B9" s="29">
        <v>4</v>
      </c>
      <c r="C9" s="1" t="s">
        <v>28</v>
      </c>
      <c r="D9" s="1" t="s">
        <v>12</v>
      </c>
      <c r="E9">
        <v>72</v>
      </c>
      <c r="F9">
        <v>96</v>
      </c>
      <c r="G9" t="b">
        <v>0</v>
      </c>
    </row>
    <row r="10" spans="1:7" x14ac:dyDescent="0.25">
      <c r="A10" s="29">
        <v>2021</v>
      </c>
      <c r="B10" s="29">
        <v>4</v>
      </c>
      <c r="C10" s="1" t="s">
        <v>29</v>
      </c>
      <c r="D10" s="1" t="s">
        <v>12</v>
      </c>
      <c r="E10">
        <v>72</v>
      </c>
      <c r="F10">
        <v>171</v>
      </c>
      <c r="G10" t="b">
        <v>0</v>
      </c>
    </row>
    <row r="11" spans="1:7" x14ac:dyDescent="0.25">
      <c r="A11" s="29">
        <v>2021</v>
      </c>
      <c r="B11" s="29">
        <v>4</v>
      </c>
      <c r="C11" s="1" t="s">
        <v>30</v>
      </c>
      <c r="D11" s="1" t="s">
        <v>10</v>
      </c>
      <c r="E11">
        <v>64</v>
      </c>
      <c r="F11">
        <v>67</v>
      </c>
      <c r="G11" t="b">
        <v>0</v>
      </c>
    </row>
    <row r="12" spans="1:7" x14ac:dyDescent="0.25">
      <c r="A12" s="29">
        <v>2021</v>
      </c>
      <c r="B12" s="29">
        <v>4</v>
      </c>
      <c r="C12" s="1" t="s">
        <v>14</v>
      </c>
      <c r="D12" s="1" t="s">
        <v>10</v>
      </c>
      <c r="E12">
        <v>72</v>
      </c>
      <c r="F12">
        <v>73</v>
      </c>
      <c r="G12" t="b">
        <v>0</v>
      </c>
    </row>
    <row r="13" spans="1:7" x14ac:dyDescent="0.25">
      <c r="A13" s="29">
        <v>2021</v>
      </c>
      <c r="B13" s="29">
        <v>4</v>
      </c>
      <c r="C13" s="1" t="s">
        <v>15</v>
      </c>
      <c r="D13" s="1" t="s">
        <v>10</v>
      </c>
      <c r="E13">
        <v>72</v>
      </c>
      <c r="F13">
        <v>84</v>
      </c>
      <c r="G13" t="b">
        <v>0</v>
      </c>
    </row>
    <row r="14" spans="1:7" x14ac:dyDescent="0.25">
      <c r="A14" s="29">
        <v>2021</v>
      </c>
      <c r="B14" s="29">
        <v>4</v>
      </c>
      <c r="C14" s="1" t="s">
        <v>31</v>
      </c>
      <c r="D14" s="1" t="s">
        <v>12</v>
      </c>
      <c r="E14">
        <v>72</v>
      </c>
      <c r="F14">
        <v>143</v>
      </c>
      <c r="G14" t="b">
        <v>0</v>
      </c>
    </row>
    <row r="15" spans="1:7" x14ac:dyDescent="0.25">
      <c r="A15" s="29">
        <v>2021</v>
      </c>
      <c r="B15" s="29">
        <v>4</v>
      </c>
      <c r="C15" s="1" t="s">
        <v>16</v>
      </c>
      <c r="D15" s="1" t="s">
        <v>17</v>
      </c>
      <c r="E15">
        <v>72</v>
      </c>
      <c r="F15">
        <v>88</v>
      </c>
      <c r="G15" t="b">
        <v>0</v>
      </c>
    </row>
    <row r="16" spans="1:7" x14ac:dyDescent="0.25">
      <c r="A16" s="29">
        <v>2021</v>
      </c>
      <c r="B16" s="29">
        <v>4</v>
      </c>
      <c r="C16" s="1" t="s">
        <v>18</v>
      </c>
      <c r="D16" s="1" t="s">
        <v>17</v>
      </c>
      <c r="E16">
        <v>72</v>
      </c>
      <c r="F16">
        <v>87</v>
      </c>
      <c r="G16" t="b">
        <v>0</v>
      </c>
    </row>
    <row r="17" spans="1:7" x14ac:dyDescent="0.25">
      <c r="A17" s="29">
        <v>2021</v>
      </c>
      <c r="B17" s="29">
        <v>4</v>
      </c>
      <c r="C17" s="1" t="s">
        <v>19</v>
      </c>
      <c r="D17" s="1" t="s">
        <v>17</v>
      </c>
      <c r="E17">
        <v>72</v>
      </c>
      <c r="F17">
        <v>75</v>
      </c>
      <c r="G17" t="b">
        <v>0</v>
      </c>
    </row>
    <row r="18" spans="1:7" x14ac:dyDescent="0.25">
      <c r="A18" s="29">
        <v>2021</v>
      </c>
      <c r="B18" s="29">
        <v>4</v>
      </c>
      <c r="C18" s="1" t="s">
        <v>20</v>
      </c>
      <c r="D18" s="1" t="s">
        <v>17</v>
      </c>
      <c r="E18">
        <v>72</v>
      </c>
      <c r="F18">
        <v>79</v>
      </c>
      <c r="G18" t="b">
        <v>0</v>
      </c>
    </row>
    <row r="19" spans="1:7" x14ac:dyDescent="0.25">
      <c r="A19" s="29">
        <v>2021</v>
      </c>
      <c r="B19" s="29">
        <v>4</v>
      </c>
      <c r="C19" s="1" t="s">
        <v>21</v>
      </c>
      <c r="D19" s="1" t="s">
        <v>10</v>
      </c>
      <c r="E19">
        <v>64</v>
      </c>
      <c r="F19">
        <v>73</v>
      </c>
      <c r="G19" t="b">
        <v>0</v>
      </c>
    </row>
    <row r="20" spans="1:7" x14ac:dyDescent="0.25">
      <c r="A20" s="29">
        <v>2021</v>
      </c>
      <c r="B20" s="29">
        <v>4</v>
      </c>
      <c r="C20" s="1" t="s">
        <v>32</v>
      </c>
      <c r="D20" s="1" t="s">
        <v>10</v>
      </c>
      <c r="E20">
        <v>72</v>
      </c>
      <c r="F20">
        <v>72</v>
      </c>
      <c r="G20" t="b">
        <v>0</v>
      </c>
    </row>
    <row r="21" spans="1:7" x14ac:dyDescent="0.25">
      <c r="A21" s="29">
        <v>2021</v>
      </c>
      <c r="B21" s="29">
        <v>4</v>
      </c>
      <c r="C21" s="1" t="s">
        <v>22</v>
      </c>
      <c r="D21" s="1" t="s">
        <v>10</v>
      </c>
      <c r="E21">
        <v>64</v>
      </c>
      <c r="F21">
        <v>67</v>
      </c>
      <c r="G21" t="b">
        <v>0</v>
      </c>
    </row>
    <row r="22" spans="1:7" x14ac:dyDescent="0.25">
      <c r="A22" s="29">
        <v>2021</v>
      </c>
      <c r="B22" s="29">
        <v>4</v>
      </c>
      <c r="C22" s="1" t="s">
        <v>23</v>
      </c>
      <c r="D22" s="1" t="s">
        <v>12</v>
      </c>
      <c r="E22">
        <v>72</v>
      </c>
      <c r="F22">
        <v>77</v>
      </c>
      <c r="G22" t="b">
        <v>0</v>
      </c>
    </row>
    <row r="23" spans="1:7" x14ac:dyDescent="0.25">
      <c r="A23" s="29">
        <v>2021</v>
      </c>
      <c r="B23" s="29">
        <v>4</v>
      </c>
      <c r="C23" s="1" t="s">
        <v>33</v>
      </c>
      <c r="D23" s="1" t="s">
        <v>17</v>
      </c>
      <c r="E23">
        <v>72</v>
      </c>
      <c r="F23">
        <v>96</v>
      </c>
      <c r="G23" t="b">
        <v>0</v>
      </c>
    </row>
    <row r="24" spans="1:7" x14ac:dyDescent="0.25">
      <c r="A24" s="29">
        <v>2021</v>
      </c>
      <c r="B24" s="29">
        <v>4</v>
      </c>
      <c r="C24" s="1" t="s">
        <v>25</v>
      </c>
      <c r="D24" s="1" t="s">
        <v>17</v>
      </c>
      <c r="E24">
        <v>72</v>
      </c>
      <c r="F24">
        <v>77</v>
      </c>
      <c r="G24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24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300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173</v>
      </c>
    </row>
    <row r="6" spans="1:5" x14ac:dyDescent="0.25">
      <c r="A6">
        <v>2021</v>
      </c>
      <c r="B6">
        <v>3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3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3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3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3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3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3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3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3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3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3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3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3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3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3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3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3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3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3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6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4.85546875" bestFit="1" customWidth="1"/>
    <col min="4" max="4" width="18" bestFit="1" customWidth="1"/>
    <col min="5" max="6" width="14.7109375" bestFit="1" customWidth="1"/>
  </cols>
  <sheetData>
    <row r="1" spans="1:5" ht="15.75" x14ac:dyDescent="0.25">
      <c r="A1" s="2" t="s">
        <v>299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307</v>
      </c>
    </row>
    <row r="6" spans="1:5" x14ac:dyDescent="0.25">
      <c r="C6" s="1"/>
      <c r="D6" s="1"/>
      <c r="E6" s="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24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298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172</v>
      </c>
    </row>
    <row r="6" spans="1:5" x14ac:dyDescent="0.25">
      <c r="A6">
        <v>2021</v>
      </c>
      <c r="B6">
        <v>4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4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4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4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4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4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4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4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4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4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4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4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4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4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4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4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4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4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4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24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297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171</v>
      </c>
    </row>
    <row r="6" spans="1:5" x14ac:dyDescent="0.25">
      <c r="A6">
        <v>2021</v>
      </c>
      <c r="B6">
        <v>3</v>
      </c>
      <c r="C6" s="1" t="s">
        <v>9</v>
      </c>
      <c r="D6" s="1" t="s">
        <v>10</v>
      </c>
      <c r="E6" s="17">
        <v>1</v>
      </c>
    </row>
    <row r="7" spans="1:5" x14ac:dyDescent="0.25">
      <c r="A7">
        <v>2021</v>
      </c>
      <c r="B7">
        <v>3</v>
      </c>
      <c r="C7" s="1" t="s">
        <v>11</v>
      </c>
      <c r="D7" s="1" t="s">
        <v>12</v>
      </c>
      <c r="E7" s="17">
        <v>1</v>
      </c>
    </row>
    <row r="8" spans="1:5" x14ac:dyDescent="0.25">
      <c r="A8">
        <v>2021</v>
      </c>
      <c r="B8">
        <v>3</v>
      </c>
      <c r="C8" s="1" t="s">
        <v>13</v>
      </c>
      <c r="D8" s="1" t="s">
        <v>12</v>
      </c>
      <c r="E8" s="17">
        <v>1</v>
      </c>
    </row>
    <row r="9" spans="1:5" x14ac:dyDescent="0.25">
      <c r="A9">
        <v>2021</v>
      </c>
      <c r="B9">
        <v>3</v>
      </c>
      <c r="C9" s="1" t="s">
        <v>28</v>
      </c>
      <c r="D9" s="1" t="s">
        <v>12</v>
      </c>
      <c r="E9" s="17">
        <v>1</v>
      </c>
    </row>
    <row r="10" spans="1:5" x14ac:dyDescent="0.25">
      <c r="A10">
        <v>2021</v>
      </c>
      <c r="B10">
        <v>3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2021</v>
      </c>
      <c r="B11">
        <v>3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2021</v>
      </c>
      <c r="B12">
        <v>3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2021</v>
      </c>
      <c r="B13">
        <v>3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2021</v>
      </c>
      <c r="B14">
        <v>3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2021</v>
      </c>
      <c r="B15">
        <v>3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2021</v>
      </c>
      <c r="B16">
        <v>3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2021</v>
      </c>
      <c r="B17">
        <v>3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2021</v>
      </c>
      <c r="B18">
        <v>3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2021</v>
      </c>
      <c r="B19">
        <v>3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2021</v>
      </c>
      <c r="B20">
        <v>3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2021</v>
      </c>
      <c r="B21">
        <v>3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2021</v>
      </c>
      <c r="B22">
        <v>3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2021</v>
      </c>
      <c r="B23">
        <v>3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2021</v>
      </c>
      <c r="B24">
        <v>3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316</v>
      </c>
    </row>
    <row r="5" spans="1:4" x14ac:dyDescent="0.25">
      <c r="A5" t="s">
        <v>5</v>
      </c>
      <c r="B5" t="s">
        <v>183</v>
      </c>
      <c r="C5" t="s">
        <v>186</v>
      </c>
      <c r="D5" t="s">
        <v>187</v>
      </c>
    </row>
    <row r="6" spans="1:4" x14ac:dyDescent="0.25">
      <c r="A6" s="1" t="s">
        <v>12</v>
      </c>
      <c r="B6" s="1" t="s">
        <v>193</v>
      </c>
      <c r="C6" t="b">
        <v>1</v>
      </c>
      <c r="D6" t="b">
        <v>1</v>
      </c>
    </row>
    <row r="7" spans="1:4" x14ac:dyDescent="0.25">
      <c r="A7" s="1" t="s">
        <v>17</v>
      </c>
      <c r="B7" s="1" t="s">
        <v>208</v>
      </c>
      <c r="C7" t="b">
        <v>1</v>
      </c>
      <c r="D7" t="b">
        <v>1</v>
      </c>
    </row>
    <row r="8" spans="1:4" x14ac:dyDescent="0.25">
      <c r="A8" s="1" t="s">
        <v>10</v>
      </c>
      <c r="B8" s="1" t="s">
        <v>190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9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292</v>
      </c>
    </row>
    <row r="5" spans="1:9" x14ac:dyDescent="0.25">
      <c r="A5" t="s">
        <v>4</v>
      </c>
      <c r="B5" t="s">
        <v>182</v>
      </c>
      <c r="C5" t="s">
        <v>5</v>
      </c>
      <c r="D5" t="s">
        <v>183</v>
      </c>
      <c r="E5" t="s">
        <v>184</v>
      </c>
      <c r="F5" t="s">
        <v>185</v>
      </c>
      <c r="G5" t="s">
        <v>186</v>
      </c>
      <c r="H5" t="s">
        <v>187</v>
      </c>
      <c r="I5" t="s">
        <v>188</v>
      </c>
    </row>
    <row r="6" spans="1:9" x14ac:dyDescent="0.25">
      <c r="A6" s="1" t="s">
        <v>9</v>
      </c>
      <c r="B6" s="1" t="s">
        <v>189</v>
      </c>
      <c r="C6" s="1" t="s">
        <v>10</v>
      </c>
      <c r="D6" s="1" t="s">
        <v>190</v>
      </c>
      <c r="E6">
        <v>20</v>
      </c>
      <c r="F6" s="1" t="s">
        <v>191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192</v>
      </c>
      <c r="C7" s="1" t="s">
        <v>12</v>
      </c>
      <c r="D7" s="1" t="s">
        <v>193</v>
      </c>
      <c r="E7">
        <v>20</v>
      </c>
      <c r="F7" s="1" t="s">
        <v>191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194</v>
      </c>
      <c r="C8" s="1" t="s">
        <v>12</v>
      </c>
      <c r="D8" s="1" t="s">
        <v>193</v>
      </c>
      <c r="E8">
        <v>20</v>
      </c>
      <c r="F8" s="1" t="s">
        <v>191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195</v>
      </c>
      <c r="C9" s="1" t="s">
        <v>12</v>
      </c>
      <c r="D9" s="1" t="s">
        <v>193</v>
      </c>
      <c r="E9">
        <v>10</v>
      </c>
      <c r="F9" s="1" t="s">
        <v>196</v>
      </c>
      <c r="G9" t="b">
        <v>1</v>
      </c>
      <c r="H9" t="b">
        <v>1</v>
      </c>
      <c r="I9" t="b">
        <v>1</v>
      </c>
    </row>
    <row r="10" spans="1:9" x14ac:dyDescent="0.25">
      <c r="A10" s="79" t="s">
        <v>29</v>
      </c>
      <c r="B10" s="1" t="s">
        <v>197</v>
      </c>
      <c r="C10" s="1" t="s">
        <v>12</v>
      </c>
      <c r="D10" s="1" t="s">
        <v>193</v>
      </c>
      <c r="E10">
        <v>30</v>
      </c>
      <c r="F10" s="1" t="s">
        <v>198</v>
      </c>
      <c r="G10" t="b">
        <v>1</v>
      </c>
      <c r="H10" t="b">
        <v>1</v>
      </c>
      <c r="I10" t="b">
        <v>1</v>
      </c>
    </row>
    <row r="11" spans="1:9" x14ac:dyDescent="0.25">
      <c r="A11" s="1" t="s">
        <v>199</v>
      </c>
      <c r="B11" s="1" t="s">
        <v>200</v>
      </c>
      <c r="C11" s="1" t="s">
        <v>201</v>
      </c>
      <c r="D11" s="1" t="s">
        <v>202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203</v>
      </c>
      <c r="C12" s="1" t="s">
        <v>10</v>
      </c>
      <c r="D12" s="1" t="s">
        <v>190</v>
      </c>
      <c r="E12">
        <v>10</v>
      </c>
      <c r="F12" s="1" t="s">
        <v>196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204</v>
      </c>
      <c r="C13" s="1" t="s">
        <v>10</v>
      </c>
      <c r="D13" s="1" t="s">
        <v>190</v>
      </c>
      <c r="E13">
        <v>20</v>
      </c>
      <c r="F13" s="1" t="s">
        <v>191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205</v>
      </c>
      <c r="C14" s="1" t="s">
        <v>10</v>
      </c>
      <c r="D14" s="1" t="s">
        <v>190</v>
      </c>
      <c r="E14">
        <v>30</v>
      </c>
      <c r="F14" s="1" t="s">
        <v>198</v>
      </c>
      <c r="G14" t="b">
        <v>1</v>
      </c>
      <c r="H14" t="b">
        <v>1</v>
      </c>
      <c r="I14" t="b">
        <v>1</v>
      </c>
    </row>
    <row r="15" spans="1:9" x14ac:dyDescent="0.25">
      <c r="A15" s="79" t="s">
        <v>31</v>
      </c>
      <c r="B15" s="1" t="s">
        <v>206</v>
      </c>
      <c r="C15" s="1" t="s">
        <v>12</v>
      </c>
      <c r="D15" s="1" t="s">
        <v>193</v>
      </c>
      <c r="E15">
        <v>10</v>
      </c>
      <c r="F15" s="1" t="s">
        <v>196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207</v>
      </c>
      <c r="C16" s="1" t="s">
        <v>17</v>
      </c>
      <c r="D16" s="1" t="s">
        <v>208</v>
      </c>
      <c r="E16">
        <v>20</v>
      </c>
      <c r="F16" s="1" t="s">
        <v>191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209</v>
      </c>
      <c r="C17" s="1" t="s">
        <v>17</v>
      </c>
      <c r="D17" s="1" t="s">
        <v>208</v>
      </c>
      <c r="E17">
        <v>20</v>
      </c>
      <c r="F17" s="1" t="s">
        <v>191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210</v>
      </c>
      <c r="C18" s="1" t="s">
        <v>17</v>
      </c>
      <c r="D18" s="1" t="s">
        <v>208</v>
      </c>
      <c r="E18">
        <v>20</v>
      </c>
      <c r="F18" s="1" t="s">
        <v>191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211</v>
      </c>
      <c r="C19" s="1" t="s">
        <v>17</v>
      </c>
      <c r="D19" s="1" t="s">
        <v>208</v>
      </c>
      <c r="E19">
        <v>20</v>
      </c>
      <c r="F19" s="1" t="s">
        <v>191</v>
      </c>
      <c r="G19" t="b">
        <v>1</v>
      </c>
      <c r="H19" t="b">
        <v>1</v>
      </c>
      <c r="I19" t="b">
        <v>1</v>
      </c>
    </row>
    <row r="20" spans="1:9" x14ac:dyDescent="0.25">
      <c r="A20" s="1" t="s">
        <v>212</v>
      </c>
      <c r="B20" s="1" t="s">
        <v>213</v>
      </c>
      <c r="C20" s="1" t="s">
        <v>10</v>
      </c>
      <c r="D20" s="1" t="s">
        <v>190</v>
      </c>
      <c r="E20">
        <v>20</v>
      </c>
      <c r="F20" s="1" t="s">
        <v>191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214</v>
      </c>
      <c r="C21" s="1" t="s">
        <v>10</v>
      </c>
      <c r="D21" s="1" t="s">
        <v>190</v>
      </c>
      <c r="E21">
        <v>20</v>
      </c>
      <c r="F21" s="1" t="s">
        <v>191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215</v>
      </c>
      <c r="C22" s="1" t="s">
        <v>10</v>
      </c>
      <c r="D22" s="1" t="s">
        <v>190</v>
      </c>
      <c r="E22">
        <v>10</v>
      </c>
      <c r="F22" s="1" t="s">
        <v>196</v>
      </c>
      <c r="G22" t="b">
        <v>1</v>
      </c>
      <c r="H22" t="b">
        <v>1</v>
      </c>
      <c r="I22" t="b">
        <v>1</v>
      </c>
    </row>
    <row r="23" spans="1:9" x14ac:dyDescent="0.25">
      <c r="A23" s="1" t="s">
        <v>216</v>
      </c>
      <c r="B23" s="1" t="s">
        <v>217</v>
      </c>
      <c r="C23" s="1" t="s">
        <v>218</v>
      </c>
      <c r="D23" s="1" t="s">
        <v>219</v>
      </c>
      <c r="E23">
        <v>30</v>
      </c>
      <c r="F23" s="1" t="s">
        <v>198</v>
      </c>
      <c r="G23" t="b">
        <v>1</v>
      </c>
      <c r="H23" t="b">
        <v>0</v>
      </c>
      <c r="I23" t="b">
        <v>0</v>
      </c>
    </row>
    <row r="24" spans="1:9" x14ac:dyDescent="0.25">
      <c r="A24" s="1" t="s">
        <v>220</v>
      </c>
      <c r="B24" s="1" t="s">
        <v>221</v>
      </c>
      <c r="C24" s="1" t="s">
        <v>218</v>
      </c>
      <c r="D24" s="1" t="s">
        <v>219</v>
      </c>
      <c r="E24">
        <v>10</v>
      </c>
      <c r="F24" s="1" t="s">
        <v>196</v>
      </c>
      <c r="G24" t="b">
        <v>1</v>
      </c>
      <c r="H24" t="b">
        <v>0</v>
      </c>
      <c r="I24" t="b">
        <v>0</v>
      </c>
    </row>
    <row r="25" spans="1:9" x14ac:dyDescent="0.25">
      <c r="A25" s="1" t="s">
        <v>222</v>
      </c>
      <c r="B25" s="1" t="s">
        <v>223</v>
      </c>
      <c r="C25" s="1" t="s">
        <v>218</v>
      </c>
      <c r="D25" s="1" t="s">
        <v>219</v>
      </c>
      <c r="E25">
        <v>20</v>
      </c>
      <c r="F25" s="1" t="s">
        <v>191</v>
      </c>
      <c r="G25" t="b">
        <v>1</v>
      </c>
      <c r="H25" t="b">
        <v>0</v>
      </c>
      <c r="I25" t="b">
        <v>0</v>
      </c>
    </row>
    <row r="26" spans="1:9" x14ac:dyDescent="0.25">
      <c r="A26" s="1" t="s">
        <v>224</v>
      </c>
      <c r="B26" s="1" t="s">
        <v>225</v>
      </c>
      <c r="C26" s="1" t="s">
        <v>218</v>
      </c>
      <c r="D26" s="1" t="s">
        <v>219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226</v>
      </c>
      <c r="B27" s="1" t="s">
        <v>227</v>
      </c>
      <c r="C27" s="1" t="s">
        <v>12</v>
      </c>
      <c r="D27" s="1" t="s">
        <v>193</v>
      </c>
      <c r="E27">
        <v>20</v>
      </c>
      <c r="F27" s="1" t="s">
        <v>191</v>
      </c>
      <c r="G27" t="b">
        <v>0</v>
      </c>
      <c r="H27" t="b">
        <v>0</v>
      </c>
      <c r="I27" t="b">
        <v>0</v>
      </c>
    </row>
    <row r="28" spans="1:9" x14ac:dyDescent="0.25">
      <c r="A28" s="1" t="s">
        <v>228</v>
      </c>
      <c r="B28" s="1" t="s">
        <v>229</v>
      </c>
      <c r="C28" s="1" t="s">
        <v>230</v>
      </c>
      <c r="D28" s="1" t="s">
        <v>231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232</v>
      </c>
      <c r="B29" s="1" t="s">
        <v>233</v>
      </c>
      <c r="C29" s="1" t="s">
        <v>230</v>
      </c>
      <c r="D29" s="1" t="s">
        <v>231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234</v>
      </c>
      <c r="B30" s="1" t="s">
        <v>235</v>
      </c>
      <c r="C30" s="1" t="s">
        <v>230</v>
      </c>
      <c r="D30" s="1" t="s">
        <v>231</v>
      </c>
      <c r="E30">
        <v>30</v>
      </c>
      <c r="F30" s="1" t="s">
        <v>198</v>
      </c>
      <c r="G30" t="b">
        <v>0</v>
      </c>
      <c r="H30" t="b">
        <v>0</v>
      </c>
      <c r="I30" t="b">
        <v>0</v>
      </c>
    </row>
    <row r="31" spans="1:9" x14ac:dyDescent="0.25">
      <c r="A31" s="1" t="s">
        <v>236</v>
      </c>
      <c r="B31" s="1" t="s">
        <v>237</v>
      </c>
      <c r="C31" s="1" t="s">
        <v>230</v>
      </c>
      <c r="D31" s="1" t="s">
        <v>231</v>
      </c>
      <c r="E31">
        <v>20</v>
      </c>
      <c r="F31" s="1" t="s">
        <v>191</v>
      </c>
      <c r="G31" t="b">
        <v>0</v>
      </c>
      <c r="H31" t="b">
        <v>0</v>
      </c>
      <c r="I31" t="b">
        <v>0</v>
      </c>
    </row>
    <row r="32" spans="1:9" x14ac:dyDescent="0.25">
      <c r="A32" s="1" t="s">
        <v>238</v>
      </c>
      <c r="B32" s="1" t="s">
        <v>239</v>
      </c>
      <c r="C32" s="1" t="s">
        <v>230</v>
      </c>
      <c r="D32" s="1" t="s">
        <v>231</v>
      </c>
      <c r="E32">
        <v>30</v>
      </c>
      <c r="F32" s="1" t="s">
        <v>198</v>
      </c>
      <c r="G32" t="b">
        <v>0</v>
      </c>
      <c r="H32" t="b">
        <v>0</v>
      </c>
      <c r="I32" t="b">
        <v>0</v>
      </c>
    </row>
    <row r="33" spans="1:9" x14ac:dyDescent="0.25">
      <c r="A33" s="1" t="s">
        <v>83</v>
      </c>
      <c r="B33" s="1" t="s">
        <v>240</v>
      </c>
      <c r="C33" s="1" t="s">
        <v>17</v>
      </c>
      <c r="D33" s="1" t="s">
        <v>208</v>
      </c>
      <c r="E33">
        <v>30</v>
      </c>
      <c r="F33" s="1" t="s">
        <v>198</v>
      </c>
      <c r="G33" t="b">
        <v>1</v>
      </c>
      <c r="H33" t="b">
        <v>0</v>
      </c>
      <c r="I33" t="b">
        <v>0</v>
      </c>
    </row>
    <row r="34" spans="1:9" x14ac:dyDescent="0.25">
      <c r="A34" s="1" t="s">
        <v>93</v>
      </c>
      <c r="B34" s="1" t="s">
        <v>241</v>
      </c>
      <c r="C34" s="1" t="s">
        <v>12</v>
      </c>
      <c r="D34" s="1" t="s">
        <v>193</v>
      </c>
      <c r="E34">
        <v>30</v>
      </c>
      <c r="F34" s="1" t="s">
        <v>198</v>
      </c>
      <c r="G34" t="b">
        <v>1</v>
      </c>
      <c r="H34" t="b">
        <v>0</v>
      </c>
      <c r="I34" t="b">
        <v>0</v>
      </c>
    </row>
    <row r="35" spans="1:9" x14ac:dyDescent="0.25">
      <c r="A35" s="1" t="s">
        <v>97</v>
      </c>
      <c r="B35" s="1" t="s">
        <v>242</v>
      </c>
      <c r="C35" s="1" t="s">
        <v>10</v>
      </c>
      <c r="D35" s="1" t="s">
        <v>190</v>
      </c>
      <c r="E35">
        <v>30</v>
      </c>
      <c r="F35" s="1" t="s">
        <v>198</v>
      </c>
      <c r="G35" t="b">
        <v>1</v>
      </c>
      <c r="H35" t="b">
        <v>0</v>
      </c>
      <c r="I35" t="b">
        <v>0</v>
      </c>
    </row>
    <row r="36" spans="1:9" x14ac:dyDescent="0.25">
      <c r="A36" s="1" t="s">
        <v>79</v>
      </c>
      <c r="B36" s="1" t="s">
        <v>243</v>
      </c>
      <c r="C36" s="1" t="s">
        <v>17</v>
      </c>
      <c r="D36" s="1" t="s">
        <v>208</v>
      </c>
      <c r="E36">
        <v>10</v>
      </c>
      <c r="F36" s="1" t="s">
        <v>196</v>
      </c>
      <c r="G36" t="b">
        <v>1</v>
      </c>
      <c r="H36" t="b">
        <v>0</v>
      </c>
      <c r="I36" t="b">
        <v>0</v>
      </c>
    </row>
    <row r="37" spans="1:9" x14ac:dyDescent="0.25">
      <c r="A37" s="78" t="s">
        <v>118</v>
      </c>
      <c r="B37" s="1" t="s">
        <v>244</v>
      </c>
      <c r="C37" s="1" t="s">
        <v>12</v>
      </c>
      <c r="D37" s="1" t="s">
        <v>193</v>
      </c>
      <c r="E37">
        <v>10</v>
      </c>
      <c r="F37" s="1" t="s">
        <v>196</v>
      </c>
      <c r="G37" t="b">
        <v>1</v>
      </c>
      <c r="H37" t="b">
        <v>0</v>
      </c>
      <c r="I37" t="b">
        <v>0</v>
      </c>
    </row>
    <row r="38" spans="1:9" x14ac:dyDescent="0.25">
      <c r="A38" s="1" t="s">
        <v>109</v>
      </c>
      <c r="B38" s="1" t="s">
        <v>245</v>
      </c>
      <c r="C38" s="1" t="s">
        <v>10</v>
      </c>
      <c r="D38" s="1" t="s">
        <v>190</v>
      </c>
      <c r="E38">
        <v>10</v>
      </c>
      <c r="F38" s="1" t="s">
        <v>196</v>
      </c>
      <c r="G38" t="b">
        <v>1</v>
      </c>
      <c r="H38" t="b">
        <v>0</v>
      </c>
      <c r="I38" t="b">
        <v>0</v>
      </c>
    </row>
    <row r="39" spans="1:9" x14ac:dyDescent="0.25">
      <c r="A39" s="1" t="s">
        <v>136</v>
      </c>
      <c r="B39" s="1" t="s">
        <v>246</v>
      </c>
      <c r="C39" s="1" t="s">
        <v>17</v>
      </c>
      <c r="D39" s="1" t="s">
        <v>208</v>
      </c>
      <c r="E39">
        <v>20</v>
      </c>
      <c r="F39" s="1" t="s">
        <v>191</v>
      </c>
      <c r="G39" t="b">
        <v>1</v>
      </c>
      <c r="H39" t="b">
        <v>0</v>
      </c>
      <c r="I39" t="b">
        <v>0</v>
      </c>
    </row>
    <row r="40" spans="1:9" x14ac:dyDescent="0.25">
      <c r="A40" s="1" t="s">
        <v>247</v>
      </c>
      <c r="B40" s="1" t="s">
        <v>248</v>
      </c>
      <c r="C40" s="1" t="s">
        <v>12</v>
      </c>
      <c r="D40" s="1" t="s">
        <v>193</v>
      </c>
      <c r="E40">
        <v>20</v>
      </c>
      <c r="F40" s="1" t="s">
        <v>191</v>
      </c>
      <c r="G40" t="b">
        <v>1</v>
      </c>
      <c r="H40" t="b">
        <v>0</v>
      </c>
      <c r="I40" t="b">
        <v>0</v>
      </c>
    </row>
    <row r="41" spans="1:9" x14ac:dyDescent="0.25">
      <c r="A41" s="1" t="s">
        <v>110</v>
      </c>
      <c r="B41" s="1" t="s">
        <v>249</v>
      </c>
      <c r="C41" s="1" t="s">
        <v>10</v>
      </c>
      <c r="D41" s="1" t="s">
        <v>190</v>
      </c>
      <c r="E41">
        <v>20</v>
      </c>
      <c r="F41" s="1" t="s">
        <v>191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250</v>
      </c>
      <c r="C42" s="1" t="s">
        <v>10</v>
      </c>
      <c r="D42" s="1" t="s">
        <v>190</v>
      </c>
      <c r="E42">
        <v>20</v>
      </c>
      <c r="F42" s="1" t="s">
        <v>191</v>
      </c>
      <c r="G42" t="b">
        <v>1</v>
      </c>
      <c r="H42" t="b">
        <v>1</v>
      </c>
      <c r="I42" t="b">
        <v>1</v>
      </c>
    </row>
    <row r="43" spans="1:9" x14ac:dyDescent="0.25">
      <c r="A43" s="1" t="s">
        <v>251</v>
      </c>
      <c r="B43" s="1" t="s">
        <v>252</v>
      </c>
      <c r="C43" s="1" t="s">
        <v>253</v>
      </c>
      <c r="D43" s="1" t="s">
        <v>253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79" t="s">
        <v>23</v>
      </c>
      <c r="B44" s="1" t="s">
        <v>254</v>
      </c>
      <c r="C44" s="1" t="s">
        <v>12</v>
      </c>
      <c r="D44" s="1" t="s">
        <v>193</v>
      </c>
      <c r="E44">
        <v>20</v>
      </c>
      <c r="F44" s="1" t="s">
        <v>191</v>
      </c>
      <c r="G44" t="b">
        <v>1</v>
      </c>
      <c r="H44" t="b">
        <v>1</v>
      </c>
      <c r="I44" t="b">
        <v>1</v>
      </c>
    </row>
    <row r="45" spans="1:9" x14ac:dyDescent="0.25">
      <c r="A45" s="1" t="s">
        <v>255</v>
      </c>
      <c r="B45" s="1" t="s">
        <v>256</v>
      </c>
      <c r="C45" s="1" t="s">
        <v>17</v>
      </c>
      <c r="D45" s="1" t="s">
        <v>208</v>
      </c>
      <c r="E45">
        <v>30</v>
      </c>
      <c r="F45" s="1" t="s">
        <v>198</v>
      </c>
      <c r="G45" t="b">
        <v>0</v>
      </c>
      <c r="H45" t="b">
        <v>0</v>
      </c>
      <c r="I45" t="b">
        <v>0</v>
      </c>
    </row>
    <row r="46" spans="1:9" x14ac:dyDescent="0.25">
      <c r="A46" s="1" t="s">
        <v>257</v>
      </c>
      <c r="B46" s="1" t="s">
        <v>258</v>
      </c>
      <c r="C46" s="1" t="s">
        <v>10</v>
      </c>
      <c r="D46" s="1" t="s">
        <v>190</v>
      </c>
      <c r="E46">
        <v>30</v>
      </c>
      <c r="F46" s="1" t="s">
        <v>198</v>
      </c>
      <c r="G46" t="b">
        <v>1</v>
      </c>
      <c r="H46" t="b">
        <v>0</v>
      </c>
      <c r="I46" t="b">
        <v>0</v>
      </c>
    </row>
    <row r="47" spans="1:9" x14ac:dyDescent="0.25">
      <c r="A47" s="1" t="s">
        <v>259</v>
      </c>
      <c r="B47" s="1" t="s">
        <v>260</v>
      </c>
      <c r="C47" s="1" t="s">
        <v>10</v>
      </c>
      <c r="D47" s="1" t="s">
        <v>190</v>
      </c>
      <c r="E47">
        <v>30</v>
      </c>
      <c r="F47" s="1" t="s">
        <v>198</v>
      </c>
      <c r="G47" t="b">
        <v>1</v>
      </c>
      <c r="H47" t="b">
        <v>0</v>
      </c>
      <c r="I47" t="b">
        <v>0</v>
      </c>
    </row>
    <row r="48" spans="1:9" x14ac:dyDescent="0.25">
      <c r="A48" s="1" t="s">
        <v>261</v>
      </c>
      <c r="B48" s="1" t="s">
        <v>262</v>
      </c>
      <c r="C48" s="1" t="s">
        <v>12</v>
      </c>
      <c r="D48" s="1" t="s">
        <v>193</v>
      </c>
      <c r="E48">
        <v>30</v>
      </c>
      <c r="F48" s="1" t="s">
        <v>198</v>
      </c>
      <c r="G48" t="b">
        <v>1</v>
      </c>
      <c r="H48" t="b">
        <v>0</v>
      </c>
      <c r="I48" t="b">
        <v>0</v>
      </c>
    </row>
    <row r="49" spans="1:9" x14ac:dyDescent="0.25">
      <c r="A49" s="1" t="s">
        <v>263</v>
      </c>
      <c r="B49" s="1" t="s">
        <v>264</v>
      </c>
      <c r="C49" s="1" t="s">
        <v>12</v>
      </c>
      <c r="D49" s="1" t="s">
        <v>193</v>
      </c>
      <c r="E49">
        <v>30</v>
      </c>
      <c r="F49" s="1" t="s">
        <v>198</v>
      </c>
      <c r="G49" t="b">
        <v>1</v>
      </c>
      <c r="H49" t="b">
        <v>0</v>
      </c>
      <c r="I49" t="b">
        <v>0</v>
      </c>
    </row>
    <row r="50" spans="1:9" x14ac:dyDescent="0.25">
      <c r="A50" s="1" t="s">
        <v>265</v>
      </c>
      <c r="B50" s="1" t="s">
        <v>266</v>
      </c>
      <c r="C50" s="1" t="s">
        <v>12</v>
      </c>
      <c r="D50" s="1" t="s">
        <v>193</v>
      </c>
      <c r="E50">
        <v>30</v>
      </c>
      <c r="F50" s="1" t="s">
        <v>198</v>
      </c>
      <c r="G50" t="b">
        <v>1</v>
      </c>
      <c r="H50" t="b">
        <v>0</v>
      </c>
      <c r="I50" t="b">
        <v>0</v>
      </c>
    </row>
    <row r="51" spans="1:9" x14ac:dyDescent="0.25">
      <c r="A51" s="1" t="s">
        <v>267</v>
      </c>
      <c r="B51" s="1" t="s">
        <v>268</v>
      </c>
      <c r="C51" s="1" t="s">
        <v>10</v>
      </c>
      <c r="D51" s="1" t="s">
        <v>190</v>
      </c>
      <c r="E51">
        <v>30</v>
      </c>
      <c r="F51" s="1" t="s">
        <v>198</v>
      </c>
      <c r="G51" t="b">
        <v>1</v>
      </c>
      <c r="H51" t="b">
        <v>0</v>
      </c>
      <c r="I51" t="b">
        <v>0</v>
      </c>
    </row>
    <row r="52" spans="1:9" x14ac:dyDescent="0.25">
      <c r="A52" s="1" t="s">
        <v>269</v>
      </c>
      <c r="B52" s="1" t="s">
        <v>270</v>
      </c>
      <c r="C52" s="1" t="s">
        <v>12</v>
      </c>
      <c r="D52" s="1" t="s">
        <v>193</v>
      </c>
      <c r="E52">
        <v>30</v>
      </c>
      <c r="F52" s="1" t="s">
        <v>198</v>
      </c>
      <c r="G52" t="b">
        <v>0</v>
      </c>
      <c r="H52" t="b">
        <v>0</v>
      </c>
      <c r="I52" t="b">
        <v>0</v>
      </c>
    </row>
    <row r="53" spans="1:9" x14ac:dyDescent="0.25">
      <c r="A53" s="1" t="s">
        <v>271</v>
      </c>
      <c r="B53" s="1" t="s">
        <v>272</v>
      </c>
      <c r="C53" s="1" t="s">
        <v>10</v>
      </c>
      <c r="D53" s="1" t="s">
        <v>190</v>
      </c>
      <c r="E53">
        <v>10</v>
      </c>
      <c r="F53" s="1" t="s">
        <v>196</v>
      </c>
      <c r="G53" t="b">
        <v>1</v>
      </c>
      <c r="H53" t="b">
        <v>0</v>
      </c>
      <c r="I53" t="b">
        <v>0</v>
      </c>
    </row>
    <row r="54" spans="1:9" x14ac:dyDescent="0.25">
      <c r="A54" s="1" t="s">
        <v>273</v>
      </c>
      <c r="B54" s="1" t="s">
        <v>274</v>
      </c>
      <c r="C54" s="1" t="s">
        <v>17</v>
      </c>
      <c r="D54" s="1" t="s">
        <v>208</v>
      </c>
      <c r="E54">
        <v>10</v>
      </c>
      <c r="F54" s="1" t="s">
        <v>196</v>
      </c>
      <c r="G54" t="b">
        <v>1</v>
      </c>
      <c r="H54" t="b">
        <v>0</v>
      </c>
      <c r="I54" t="b">
        <v>0</v>
      </c>
    </row>
    <row r="55" spans="1:9" x14ac:dyDescent="0.25">
      <c r="A55" s="1" t="s">
        <v>275</v>
      </c>
      <c r="B55" s="1" t="s">
        <v>276</v>
      </c>
      <c r="C55" s="1" t="s">
        <v>10</v>
      </c>
      <c r="D55" s="1" t="s">
        <v>190</v>
      </c>
      <c r="E55">
        <v>10</v>
      </c>
      <c r="F55" s="1" t="s">
        <v>196</v>
      </c>
      <c r="G55" t="b">
        <v>1</v>
      </c>
      <c r="H55" t="b">
        <v>0</v>
      </c>
      <c r="I55" t="b">
        <v>0</v>
      </c>
    </row>
    <row r="56" spans="1:9" x14ac:dyDescent="0.25">
      <c r="A56" s="1" t="s">
        <v>277</v>
      </c>
      <c r="B56" s="1" t="s">
        <v>278</v>
      </c>
      <c r="C56" s="1" t="s">
        <v>12</v>
      </c>
      <c r="D56" s="1" t="s">
        <v>193</v>
      </c>
      <c r="E56">
        <v>10</v>
      </c>
      <c r="F56" s="1" t="s">
        <v>196</v>
      </c>
      <c r="G56" t="b">
        <v>1</v>
      </c>
      <c r="H56" t="b">
        <v>0</v>
      </c>
      <c r="I56" t="b">
        <v>0</v>
      </c>
    </row>
    <row r="57" spans="1:9" x14ac:dyDescent="0.25">
      <c r="A57" s="1" t="s">
        <v>279</v>
      </c>
      <c r="B57" s="1" t="s">
        <v>280</v>
      </c>
      <c r="C57" s="1" t="s">
        <v>10</v>
      </c>
      <c r="D57" s="1" t="s">
        <v>190</v>
      </c>
      <c r="E57">
        <v>10</v>
      </c>
      <c r="F57" s="1" t="s">
        <v>196</v>
      </c>
      <c r="G57" t="b">
        <v>1</v>
      </c>
      <c r="H57" t="b">
        <v>0</v>
      </c>
      <c r="I57" t="b">
        <v>0</v>
      </c>
    </row>
    <row r="58" spans="1:9" x14ac:dyDescent="0.25">
      <c r="A58" s="1" t="s">
        <v>281</v>
      </c>
      <c r="B58" s="1" t="s">
        <v>282</v>
      </c>
      <c r="C58" s="1" t="s">
        <v>10</v>
      </c>
      <c r="D58" s="1" t="s">
        <v>190</v>
      </c>
      <c r="E58">
        <v>20</v>
      </c>
      <c r="F58" s="1" t="s">
        <v>191</v>
      </c>
      <c r="G58" t="b">
        <v>1</v>
      </c>
      <c r="H58" t="b">
        <v>0</v>
      </c>
      <c r="I58" t="b">
        <v>0</v>
      </c>
    </row>
    <row r="59" spans="1:9" x14ac:dyDescent="0.25">
      <c r="A59" s="1" t="s">
        <v>283</v>
      </c>
      <c r="B59" s="1" t="s">
        <v>284</v>
      </c>
      <c r="C59" s="1" t="s">
        <v>17</v>
      </c>
      <c r="D59" s="1" t="s">
        <v>208</v>
      </c>
      <c r="E59">
        <v>20</v>
      </c>
      <c r="F59" s="1" t="s">
        <v>191</v>
      </c>
      <c r="G59" t="b">
        <v>1</v>
      </c>
      <c r="H59" t="b">
        <v>0</v>
      </c>
      <c r="I59" t="b">
        <v>0</v>
      </c>
    </row>
    <row r="60" spans="1:9" x14ac:dyDescent="0.25">
      <c r="A60" s="1" t="s">
        <v>285</v>
      </c>
      <c r="B60" s="1" t="s">
        <v>286</v>
      </c>
      <c r="C60" s="1" t="s">
        <v>10</v>
      </c>
      <c r="D60" s="1" t="s">
        <v>190</v>
      </c>
      <c r="E60">
        <v>20</v>
      </c>
      <c r="F60" s="1" t="s">
        <v>191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287</v>
      </c>
      <c r="C61" s="1" t="s">
        <v>12</v>
      </c>
      <c r="D61" s="1" t="s">
        <v>193</v>
      </c>
      <c r="E61">
        <v>20</v>
      </c>
      <c r="F61" s="1" t="s">
        <v>191</v>
      </c>
      <c r="G61" t="b">
        <v>1</v>
      </c>
      <c r="H61" t="b">
        <v>0</v>
      </c>
      <c r="I61" t="b">
        <v>0</v>
      </c>
    </row>
    <row r="62" spans="1:9" x14ac:dyDescent="0.25">
      <c r="A62" s="1" t="s">
        <v>288</v>
      </c>
      <c r="B62" s="1" t="s">
        <v>289</v>
      </c>
      <c r="C62" s="1" t="s">
        <v>10</v>
      </c>
      <c r="D62" s="1" t="s">
        <v>190</v>
      </c>
      <c r="E62">
        <v>20</v>
      </c>
      <c r="F62" s="1" t="s">
        <v>191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290</v>
      </c>
      <c r="C63" s="1" t="s">
        <v>17</v>
      </c>
      <c r="D63" s="1" t="s">
        <v>208</v>
      </c>
      <c r="E63">
        <v>10</v>
      </c>
      <c r="F63" s="1" t="s">
        <v>196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291</v>
      </c>
      <c r="C64" s="1" t="s">
        <v>17</v>
      </c>
      <c r="D64" s="1" t="s">
        <v>208</v>
      </c>
      <c r="E64">
        <v>30</v>
      </c>
      <c r="F64" s="1" t="s">
        <v>198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362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178</v>
      </c>
    </row>
    <row r="5" spans="1:16" x14ac:dyDescent="0.25">
      <c r="A5" t="s">
        <v>158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166</v>
      </c>
      <c r="J5" t="s">
        <v>167</v>
      </c>
      <c r="K5" t="s">
        <v>168</v>
      </c>
      <c r="L5" t="s">
        <v>169</v>
      </c>
      <c r="M5" t="s">
        <v>170</v>
      </c>
      <c r="N5" t="s">
        <v>171</v>
      </c>
      <c r="O5" t="s">
        <v>172</v>
      </c>
      <c r="P5" t="s">
        <v>173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0.84499999999999997</v>
      </c>
      <c r="B7" s="27">
        <v>1598.3498999999999</v>
      </c>
      <c r="C7" s="30">
        <v>1.1999999999999999E-3</v>
      </c>
      <c r="D7" s="27">
        <v>479.505</v>
      </c>
      <c r="E7" s="27">
        <v>0</v>
      </c>
      <c r="F7" s="27">
        <v>0</v>
      </c>
      <c r="G7" s="27">
        <v>0</v>
      </c>
      <c r="H7" s="27">
        <v>0</v>
      </c>
      <c r="I7" s="27">
        <v>319.67</v>
      </c>
      <c r="J7" s="27">
        <v>159.83500000000001</v>
      </c>
      <c r="K7" s="27">
        <v>319.67</v>
      </c>
      <c r="L7" s="27">
        <v>239.7525</v>
      </c>
      <c r="M7" s="27">
        <v>0</v>
      </c>
      <c r="N7" s="27">
        <v>0</v>
      </c>
      <c r="O7" s="27">
        <v>79.917500000000004</v>
      </c>
      <c r="P7" s="27">
        <v>0</v>
      </c>
    </row>
    <row r="8" spans="1:16" x14ac:dyDescent="0.25">
      <c r="A8" s="17">
        <v>0.84599999999999997</v>
      </c>
      <c r="B8" s="27">
        <v>1598.3498999999999</v>
      </c>
      <c r="C8" s="30">
        <v>1.1999999999999999E-3</v>
      </c>
      <c r="D8" s="27">
        <v>479.505</v>
      </c>
      <c r="E8" s="27">
        <v>0</v>
      </c>
      <c r="F8" s="27">
        <v>0</v>
      </c>
      <c r="G8" s="27">
        <v>0</v>
      </c>
      <c r="H8" s="27">
        <v>0</v>
      </c>
      <c r="I8" s="27">
        <v>319.67</v>
      </c>
      <c r="J8" s="27">
        <v>159.83500000000001</v>
      </c>
      <c r="K8" s="27">
        <v>319.67</v>
      </c>
      <c r="L8" s="27">
        <v>239.7525</v>
      </c>
      <c r="M8" s="27">
        <v>0</v>
      </c>
      <c r="N8" s="27">
        <v>0</v>
      </c>
      <c r="O8" s="27">
        <v>79.917500000000004</v>
      </c>
      <c r="P8" s="27">
        <v>0</v>
      </c>
    </row>
    <row r="9" spans="1:16" x14ac:dyDescent="0.25">
      <c r="A9" s="17">
        <v>0.84699999999999998</v>
      </c>
      <c r="B9" s="27">
        <v>1598.3498999999999</v>
      </c>
      <c r="C9" s="30">
        <v>1.1999999999999999E-3</v>
      </c>
      <c r="D9" s="27">
        <v>479.505</v>
      </c>
      <c r="E9" s="27">
        <v>0</v>
      </c>
      <c r="F9" s="27">
        <v>0</v>
      </c>
      <c r="G9" s="27">
        <v>0</v>
      </c>
      <c r="H9" s="27">
        <v>0</v>
      </c>
      <c r="I9" s="27">
        <v>319.67</v>
      </c>
      <c r="J9" s="27">
        <v>159.83500000000001</v>
      </c>
      <c r="K9" s="27">
        <v>319.67</v>
      </c>
      <c r="L9" s="27">
        <v>239.7525</v>
      </c>
      <c r="M9" s="27">
        <v>0</v>
      </c>
      <c r="N9" s="27">
        <v>0</v>
      </c>
      <c r="O9" s="27">
        <v>79.917500000000004</v>
      </c>
      <c r="P9" s="27">
        <v>0</v>
      </c>
    </row>
    <row r="10" spans="1:16" x14ac:dyDescent="0.25">
      <c r="A10" s="17">
        <v>0.84799999999999998</v>
      </c>
      <c r="B10" s="27">
        <v>1598.3498999999999</v>
      </c>
      <c r="C10" s="30">
        <v>1.1999999999999999E-3</v>
      </c>
      <c r="D10" s="27">
        <v>479.505</v>
      </c>
      <c r="E10" s="27">
        <v>0</v>
      </c>
      <c r="F10" s="27">
        <v>0</v>
      </c>
      <c r="G10" s="27">
        <v>0</v>
      </c>
      <c r="H10" s="27">
        <v>0</v>
      </c>
      <c r="I10" s="27">
        <v>319.67</v>
      </c>
      <c r="J10" s="27">
        <v>159.83500000000001</v>
      </c>
      <c r="K10" s="27">
        <v>319.67</v>
      </c>
      <c r="L10" s="27">
        <v>239.7525</v>
      </c>
      <c r="M10" s="27">
        <v>0</v>
      </c>
      <c r="N10" s="27">
        <v>0</v>
      </c>
      <c r="O10" s="27">
        <v>79.917500000000004</v>
      </c>
      <c r="P10" s="27">
        <v>0</v>
      </c>
    </row>
    <row r="11" spans="1:16" x14ac:dyDescent="0.25">
      <c r="A11" s="17">
        <v>0.84899999999999998</v>
      </c>
      <c r="B11" s="27">
        <v>1598.3498999999999</v>
      </c>
      <c r="C11" s="30">
        <v>1.1999999999999999E-3</v>
      </c>
      <c r="D11" s="27">
        <v>479.505</v>
      </c>
      <c r="E11" s="27">
        <v>0</v>
      </c>
      <c r="F11" s="27">
        <v>0</v>
      </c>
      <c r="G11" s="27">
        <v>0</v>
      </c>
      <c r="H11" s="27">
        <v>0</v>
      </c>
      <c r="I11" s="27">
        <v>319.67</v>
      </c>
      <c r="J11" s="27">
        <v>159.83500000000001</v>
      </c>
      <c r="K11" s="27">
        <v>319.67</v>
      </c>
      <c r="L11" s="27">
        <v>239.7525</v>
      </c>
      <c r="M11" s="27">
        <v>0</v>
      </c>
      <c r="N11" s="27">
        <v>0</v>
      </c>
      <c r="O11" s="27">
        <v>79.917500000000004</v>
      </c>
      <c r="P11" s="27">
        <v>0</v>
      </c>
    </row>
    <row r="12" spans="1:16" x14ac:dyDescent="0.25">
      <c r="A12" s="17">
        <v>0.85</v>
      </c>
      <c r="B12" s="27">
        <v>1598.3498999999999</v>
      </c>
      <c r="C12" s="30">
        <v>1.1999999999999999E-3</v>
      </c>
      <c r="D12" s="27">
        <v>479.505</v>
      </c>
      <c r="E12" s="27">
        <v>0</v>
      </c>
      <c r="F12" s="27">
        <v>0</v>
      </c>
      <c r="G12" s="27">
        <v>0</v>
      </c>
      <c r="H12" s="27">
        <v>0</v>
      </c>
      <c r="I12" s="27">
        <v>319.67</v>
      </c>
      <c r="J12" s="27">
        <v>159.83500000000001</v>
      </c>
      <c r="K12" s="27">
        <v>319.67</v>
      </c>
      <c r="L12" s="27">
        <v>239.7525</v>
      </c>
      <c r="M12" s="27">
        <v>0</v>
      </c>
      <c r="N12" s="27">
        <v>0</v>
      </c>
      <c r="O12" s="27">
        <v>79.917500000000004</v>
      </c>
      <c r="P12" s="27">
        <v>0</v>
      </c>
    </row>
    <row r="13" spans="1:16" x14ac:dyDescent="0.25">
      <c r="A13" s="17">
        <v>0.85099999999999998</v>
      </c>
      <c r="B13" s="27">
        <v>1600.2302999999999</v>
      </c>
      <c r="C13" s="30">
        <v>1.1999999999999999E-3</v>
      </c>
      <c r="D13" s="27">
        <v>480.06909999999999</v>
      </c>
      <c r="E13" s="27">
        <v>0</v>
      </c>
      <c r="F13" s="27">
        <v>0</v>
      </c>
      <c r="G13" s="27">
        <v>0</v>
      </c>
      <c r="H13" s="27">
        <v>0</v>
      </c>
      <c r="I13" s="27">
        <v>320.04610000000002</v>
      </c>
      <c r="J13" s="27">
        <v>160.023</v>
      </c>
      <c r="K13" s="27">
        <v>320.04610000000002</v>
      </c>
      <c r="L13" s="27">
        <v>240.03450000000001</v>
      </c>
      <c r="M13" s="27">
        <v>0</v>
      </c>
      <c r="N13" s="27">
        <v>0</v>
      </c>
      <c r="O13" s="27">
        <v>80.011499999999998</v>
      </c>
      <c r="P13" s="27">
        <v>0</v>
      </c>
    </row>
    <row r="14" spans="1:16" x14ac:dyDescent="0.25">
      <c r="A14" s="17">
        <v>0.85199999999999998</v>
      </c>
      <c r="B14" s="27">
        <v>1602.1107</v>
      </c>
      <c r="C14" s="30">
        <v>1.1999999999999999E-3</v>
      </c>
      <c r="D14" s="27">
        <v>480.63319999999999</v>
      </c>
      <c r="E14" s="27">
        <v>0</v>
      </c>
      <c r="F14" s="27">
        <v>0</v>
      </c>
      <c r="G14" s="27">
        <v>0</v>
      </c>
      <c r="H14" s="27">
        <v>0</v>
      </c>
      <c r="I14" s="27">
        <v>320.4221</v>
      </c>
      <c r="J14" s="27">
        <v>160.21109999999999</v>
      </c>
      <c r="K14" s="27">
        <v>320.4221</v>
      </c>
      <c r="L14" s="27">
        <v>240.31659999999999</v>
      </c>
      <c r="M14" s="27">
        <v>0</v>
      </c>
      <c r="N14" s="27">
        <v>0</v>
      </c>
      <c r="O14" s="27">
        <v>80.105500000000006</v>
      </c>
      <c r="P14" s="27">
        <v>0</v>
      </c>
    </row>
    <row r="15" spans="1:16" x14ac:dyDescent="0.25">
      <c r="A15" s="17">
        <v>0.85299999999999998</v>
      </c>
      <c r="B15" s="27">
        <v>1603.9911</v>
      </c>
      <c r="C15" s="30">
        <v>1.1999999999999999E-3</v>
      </c>
      <c r="D15" s="27">
        <v>481.19729999999998</v>
      </c>
      <c r="E15" s="27">
        <v>0</v>
      </c>
      <c r="F15" s="27">
        <v>0</v>
      </c>
      <c r="G15" s="27">
        <v>0</v>
      </c>
      <c r="H15" s="27">
        <v>0</v>
      </c>
      <c r="I15" s="27">
        <v>320.79820000000001</v>
      </c>
      <c r="J15" s="27">
        <v>160.3991</v>
      </c>
      <c r="K15" s="27">
        <v>320.79820000000001</v>
      </c>
      <c r="L15" s="27">
        <v>240.59870000000001</v>
      </c>
      <c r="M15" s="27">
        <v>0</v>
      </c>
      <c r="N15" s="27">
        <v>0</v>
      </c>
      <c r="O15" s="27">
        <v>80.199600000000004</v>
      </c>
      <c r="P15" s="27">
        <v>0</v>
      </c>
    </row>
    <row r="16" spans="1:16" x14ac:dyDescent="0.25">
      <c r="A16" s="17">
        <v>0.85399999999999998</v>
      </c>
      <c r="B16" s="27">
        <v>1605.8715999999999</v>
      </c>
      <c r="C16" s="30">
        <v>1.1999999999999999E-3</v>
      </c>
      <c r="D16" s="27">
        <v>481.76150000000001</v>
      </c>
      <c r="E16" s="27">
        <v>0</v>
      </c>
      <c r="F16" s="27">
        <v>0</v>
      </c>
      <c r="G16" s="27">
        <v>0</v>
      </c>
      <c r="H16" s="27">
        <v>0</v>
      </c>
      <c r="I16" s="27">
        <v>321.17430000000002</v>
      </c>
      <c r="J16" s="27">
        <v>160.5872</v>
      </c>
      <c r="K16" s="27">
        <v>321.17430000000002</v>
      </c>
      <c r="L16" s="27">
        <v>240.88069999999999</v>
      </c>
      <c r="M16" s="27">
        <v>0</v>
      </c>
      <c r="N16" s="27">
        <v>0</v>
      </c>
      <c r="O16" s="27">
        <v>80.293599999999998</v>
      </c>
      <c r="P16" s="27">
        <v>0</v>
      </c>
    </row>
    <row r="17" spans="1:16" x14ac:dyDescent="0.25">
      <c r="A17" s="17">
        <v>0.85499999999999998</v>
      </c>
      <c r="B17" s="27">
        <v>1607.752</v>
      </c>
      <c r="C17" s="30">
        <v>1.1999999999999999E-3</v>
      </c>
      <c r="D17" s="27">
        <v>482.32560000000001</v>
      </c>
      <c r="E17" s="27">
        <v>0</v>
      </c>
      <c r="F17" s="27">
        <v>0</v>
      </c>
      <c r="G17" s="27">
        <v>0</v>
      </c>
      <c r="H17" s="27">
        <v>0</v>
      </c>
      <c r="I17" s="27">
        <v>321.55040000000002</v>
      </c>
      <c r="J17" s="27">
        <v>160.77520000000001</v>
      </c>
      <c r="K17" s="27">
        <v>321.55040000000002</v>
      </c>
      <c r="L17" s="27">
        <v>241.1628</v>
      </c>
      <c r="M17" s="27">
        <v>0</v>
      </c>
      <c r="N17" s="27">
        <v>0</v>
      </c>
      <c r="O17" s="27">
        <v>80.387600000000006</v>
      </c>
      <c r="P17" s="27">
        <v>0</v>
      </c>
    </row>
    <row r="18" spans="1:16" x14ac:dyDescent="0.25">
      <c r="A18" s="17">
        <v>0.85599999999999998</v>
      </c>
      <c r="B18" s="27">
        <v>1609.6324</v>
      </c>
      <c r="C18" s="30">
        <v>1.1999999999999999E-3</v>
      </c>
      <c r="D18" s="27">
        <v>482.8897</v>
      </c>
      <c r="E18" s="27">
        <v>0</v>
      </c>
      <c r="F18" s="27">
        <v>0</v>
      </c>
      <c r="G18" s="27">
        <v>0</v>
      </c>
      <c r="H18" s="27">
        <v>0</v>
      </c>
      <c r="I18" s="27">
        <v>321.92649999999998</v>
      </c>
      <c r="J18" s="27">
        <v>160.9632</v>
      </c>
      <c r="K18" s="27">
        <v>321.92649999999998</v>
      </c>
      <c r="L18" s="27">
        <v>241.44489999999999</v>
      </c>
      <c r="M18" s="27">
        <v>0</v>
      </c>
      <c r="N18" s="27">
        <v>0</v>
      </c>
      <c r="O18" s="27">
        <v>80.4816</v>
      </c>
      <c r="P18" s="27">
        <v>0</v>
      </c>
    </row>
    <row r="19" spans="1:16" x14ac:dyDescent="0.25">
      <c r="A19" s="17">
        <v>0.85699999999999998</v>
      </c>
      <c r="B19" s="27">
        <v>1611.5128</v>
      </c>
      <c r="C19" s="30">
        <v>1.1999999999999999E-3</v>
      </c>
      <c r="D19" s="27">
        <v>483.4538</v>
      </c>
      <c r="E19" s="27">
        <v>0</v>
      </c>
      <c r="F19" s="27">
        <v>0</v>
      </c>
      <c r="G19" s="27">
        <v>0</v>
      </c>
      <c r="H19" s="27">
        <v>0</v>
      </c>
      <c r="I19" s="27">
        <v>322.30259999999998</v>
      </c>
      <c r="J19" s="27">
        <v>161.15129999999999</v>
      </c>
      <c r="K19" s="27">
        <v>322.30259999999998</v>
      </c>
      <c r="L19" s="27">
        <v>241.7269</v>
      </c>
      <c r="M19" s="27">
        <v>0</v>
      </c>
      <c r="N19" s="27">
        <v>0</v>
      </c>
      <c r="O19" s="27">
        <v>80.575599999999994</v>
      </c>
      <c r="P19" s="27">
        <v>0</v>
      </c>
    </row>
    <row r="20" spans="1:16" x14ac:dyDescent="0.25">
      <c r="A20" s="17">
        <v>0.85799999999999998</v>
      </c>
      <c r="B20" s="27">
        <v>1613.3932</v>
      </c>
      <c r="C20" s="30">
        <v>1.1999999999999999E-3</v>
      </c>
      <c r="D20" s="27">
        <v>484.01799999999997</v>
      </c>
      <c r="E20" s="27">
        <v>0</v>
      </c>
      <c r="F20" s="27">
        <v>0</v>
      </c>
      <c r="G20" s="27">
        <v>0</v>
      </c>
      <c r="H20" s="27">
        <v>0</v>
      </c>
      <c r="I20" s="27">
        <v>322.67860000000002</v>
      </c>
      <c r="J20" s="27">
        <v>161.33930000000001</v>
      </c>
      <c r="K20" s="27">
        <v>322.67860000000002</v>
      </c>
      <c r="L20" s="27">
        <v>242.00899999999999</v>
      </c>
      <c r="M20" s="27">
        <v>0</v>
      </c>
      <c r="N20" s="27">
        <v>0</v>
      </c>
      <c r="O20" s="27">
        <v>80.669700000000006</v>
      </c>
      <c r="P20" s="27">
        <v>0</v>
      </c>
    </row>
    <row r="21" spans="1:16" x14ac:dyDescent="0.25">
      <c r="A21" s="17">
        <v>0.85899999999999999</v>
      </c>
      <c r="B21" s="27">
        <v>1615.2736</v>
      </c>
      <c r="C21" s="30">
        <v>1.1999999999999999E-3</v>
      </c>
      <c r="D21" s="27">
        <v>484.58210000000003</v>
      </c>
      <c r="E21" s="27">
        <v>0</v>
      </c>
      <c r="F21" s="27">
        <v>0</v>
      </c>
      <c r="G21" s="27">
        <v>0</v>
      </c>
      <c r="H21" s="27">
        <v>0</v>
      </c>
      <c r="I21" s="27">
        <v>323.05470000000003</v>
      </c>
      <c r="J21" s="27">
        <v>161.5274</v>
      </c>
      <c r="K21" s="27">
        <v>323.05470000000003</v>
      </c>
      <c r="L21" s="27">
        <v>242.291</v>
      </c>
      <c r="M21" s="27">
        <v>0</v>
      </c>
      <c r="N21" s="27">
        <v>0</v>
      </c>
      <c r="O21" s="27">
        <v>80.7637</v>
      </c>
      <c r="P21" s="27">
        <v>0</v>
      </c>
    </row>
    <row r="22" spans="1:16" x14ac:dyDescent="0.25">
      <c r="A22" s="17">
        <v>0.86</v>
      </c>
      <c r="B22" s="27">
        <v>1617.154</v>
      </c>
      <c r="C22" s="30">
        <v>1.1999999999999999E-3</v>
      </c>
      <c r="D22" s="27">
        <v>485.14620000000002</v>
      </c>
      <c r="E22" s="27">
        <v>0</v>
      </c>
      <c r="F22" s="27">
        <v>0</v>
      </c>
      <c r="G22" s="27">
        <v>0</v>
      </c>
      <c r="H22" s="27">
        <v>0</v>
      </c>
      <c r="I22" s="27">
        <v>323.43079999999998</v>
      </c>
      <c r="J22" s="27">
        <v>161.71539999999999</v>
      </c>
      <c r="K22" s="27">
        <v>323.43079999999998</v>
      </c>
      <c r="L22" s="27">
        <v>242.57310000000001</v>
      </c>
      <c r="M22" s="27">
        <v>0</v>
      </c>
      <c r="N22" s="27">
        <v>0</v>
      </c>
      <c r="O22" s="27">
        <v>80.857699999999994</v>
      </c>
      <c r="P22" s="27">
        <v>0</v>
      </c>
    </row>
    <row r="23" spans="1:16" x14ac:dyDescent="0.25">
      <c r="A23" s="17">
        <v>0.86099999999999999</v>
      </c>
      <c r="B23" s="27">
        <v>1619.0344</v>
      </c>
      <c r="C23" s="30">
        <v>1.1999999999999999E-3</v>
      </c>
      <c r="D23" s="27">
        <v>485.71030000000002</v>
      </c>
      <c r="E23" s="27">
        <v>0</v>
      </c>
      <c r="F23" s="27">
        <v>0</v>
      </c>
      <c r="G23" s="27">
        <v>0</v>
      </c>
      <c r="H23" s="27">
        <v>0</v>
      </c>
      <c r="I23" s="27">
        <v>323.80689999999998</v>
      </c>
      <c r="J23" s="27">
        <v>161.9034</v>
      </c>
      <c r="K23" s="27">
        <v>323.80689999999998</v>
      </c>
      <c r="L23" s="27">
        <v>242.8552</v>
      </c>
      <c r="M23" s="27">
        <v>0</v>
      </c>
      <c r="N23" s="27">
        <v>0</v>
      </c>
      <c r="O23" s="27">
        <v>80.951700000000002</v>
      </c>
      <c r="P23" s="27">
        <v>0</v>
      </c>
    </row>
    <row r="24" spans="1:16" x14ac:dyDescent="0.25">
      <c r="A24" s="17">
        <v>0.86199999999999999</v>
      </c>
      <c r="B24" s="27">
        <v>1620.9149</v>
      </c>
      <c r="C24" s="30">
        <v>1.1999999999999999E-3</v>
      </c>
      <c r="D24" s="27">
        <v>486.27449999999999</v>
      </c>
      <c r="E24" s="27">
        <v>0</v>
      </c>
      <c r="F24" s="27">
        <v>0</v>
      </c>
      <c r="G24" s="27">
        <v>0</v>
      </c>
      <c r="H24" s="27">
        <v>0</v>
      </c>
      <c r="I24" s="27">
        <v>324.18299999999999</v>
      </c>
      <c r="J24" s="27">
        <v>162.0915</v>
      </c>
      <c r="K24" s="27">
        <v>324.18299999999999</v>
      </c>
      <c r="L24" s="27">
        <v>243.13720000000001</v>
      </c>
      <c r="M24" s="27">
        <v>0</v>
      </c>
      <c r="N24" s="27">
        <v>0</v>
      </c>
      <c r="O24" s="27">
        <v>81.045699999999997</v>
      </c>
      <c r="P24" s="27">
        <v>0</v>
      </c>
    </row>
    <row r="25" spans="1:16" x14ac:dyDescent="0.25">
      <c r="A25" s="17">
        <v>0.86299999999999999</v>
      </c>
      <c r="B25" s="27">
        <v>1622.7953</v>
      </c>
      <c r="C25" s="30">
        <v>1.1999999999999999E-3</v>
      </c>
      <c r="D25" s="27">
        <v>486.83859999999999</v>
      </c>
      <c r="E25" s="27">
        <v>0</v>
      </c>
      <c r="F25" s="27">
        <v>0</v>
      </c>
      <c r="G25" s="27">
        <v>0</v>
      </c>
      <c r="H25" s="27">
        <v>0</v>
      </c>
      <c r="I25" s="27">
        <v>324.5591</v>
      </c>
      <c r="J25" s="27">
        <v>162.27950000000001</v>
      </c>
      <c r="K25" s="27">
        <v>324.5591</v>
      </c>
      <c r="L25" s="27">
        <v>243.41929999999999</v>
      </c>
      <c r="M25" s="27">
        <v>0</v>
      </c>
      <c r="N25" s="27">
        <v>0</v>
      </c>
      <c r="O25" s="27">
        <v>81.139799999999994</v>
      </c>
      <c r="P25" s="27">
        <v>0</v>
      </c>
    </row>
    <row r="26" spans="1:16" x14ac:dyDescent="0.25">
      <c r="A26" s="17">
        <v>0.86399999999999999</v>
      </c>
      <c r="B26" s="27">
        <v>1624.6757</v>
      </c>
      <c r="C26" s="30">
        <v>1.1999999999999999E-3</v>
      </c>
      <c r="D26" s="27">
        <v>487.40269999999998</v>
      </c>
      <c r="E26" s="27">
        <v>0</v>
      </c>
      <c r="F26" s="27">
        <v>0</v>
      </c>
      <c r="G26" s="27">
        <v>0</v>
      </c>
      <c r="H26" s="27">
        <v>0</v>
      </c>
      <c r="I26" s="27">
        <v>324.93509999999998</v>
      </c>
      <c r="J26" s="27">
        <v>162.4676</v>
      </c>
      <c r="K26" s="27">
        <v>324.93509999999998</v>
      </c>
      <c r="L26" s="27">
        <v>243.70140000000001</v>
      </c>
      <c r="M26" s="27">
        <v>0</v>
      </c>
      <c r="N26" s="27">
        <v>0</v>
      </c>
      <c r="O26" s="27">
        <v>81.233800000000002</v>
      </c>
      <c r="P26" s="27">
        <v>0</v>
      </c>
    </row>
    <row r="27" spans="1:16" x14ac:dyDescent="0.25">
      <c r="A27" s="17">
        <v>0.86499999999999999</v>
      </c>
      <c r="B27" s="27">
        <v>1626.5561</v>
      </c>
      <c r="C27" s="30">
        <v>1.1999999999999999E-3</v>
      </c>
      <c r="D27" s="27">
        <v>487.96679999999998</v>
      </c>
      <c r="E27" s="27">
        <v>0</v>
      </c>
      <c r="F27" s="27">
        <v>0</v>
      </c>
      <c r="G27" s="27">
        <v>0</v>
      </c>
      <c r="H27" s="27">
        <v>0</v>
      </c>
      <c r="I27" s="27">
        <v>325.31119999999999</v>
      </c>
      <c r="J27" s="27">
        <v>162.65559999999999</v>
      </c>
      <c r="K27" s="27">
        <v>325.31119999999999</v>
      </c>
      <c r="L27" s="27">
        <v>243.98339999999999</v>
      </c>
      <c r="M27" s="27">
        <v>0</v>
      </c>
      <c r="N27" s="27">
        <v>0</v>
      </c>
      <c r="O27" s="27">
        <v>81.327799999999996</v>
      </c>
      <c r="P27" s="27">
        <v>0</v>
      </c>
    </row>
    <row r="28" spans="1:16" x14ac:dyDescent="0.25">
      <c r="A28" s="17">
        <v>0.86599999999999999</v>
      </c>
      <c r="B28" s="27">
        <v>1628.4365</v>
      </c>
      <c r="C28" s="30">
        <v>1.1999999999999999E-3</v>
      </c>
      <c r="D28" s="27">
        <v>488.53089999999997</v>
      </c>
      <c r="E28" s="27">
        <v>0</v>
      </c>
      <c r="F28" s="27">
        <v>0</v>
      </c>
      <c r="G28" s="27">
        <v>0</v>
      </c>
      <c r="H28" s="27">
        <v>0</v>
      </c>
      <c r="I28" s="27">
        <v>325.68729999999999</v>
      </c>
      <c r="J28" s="27">
        <v>162.84370000000001</v>
      </c>
      <c r="K28" s="27">
        <v>325.68729999999999</v>
      </c>
      <c r="L28" s="27">
        <v>244.2655</v>
      </c>
      <c r="M28" s="27">
        <v>0</v>
      </c>
      <c r="N28" s="27">
        <v>0</v>
      </c>
      <c r="O28" s="27">
        <v>81.421800000000005</v>
      </c>
      <c r="P28" s="27">
        <v>0</v>
      </c>
    </row>
    <row r="29" spans="1:16" x14ac:dyDescent="0.25">
      <c r="A29" s="17">
        <v>0.86699999999999999</v>
      </c>
      <c r="B29" s="27">
        <v>1630.3169</v>
      </c>
      <c r="C29" s="30">
        <v>1.1999999999999999E-3</v>
      </c>
      <c r="D29" s="27">
        <v>489.0951</v>
      </c>
      <c r="E29" s="27">
        <v>0</v>
      </c>
      <c r="F29" s="27">
        <v>0</v>
      </c>
      <c r="G29" s="27">
        <v>0</v>
      </c>
      <c r="H29" s="27">
        <v>0</v>
      </c>
      <c r="I29" s="27">
        <v>326.0634</v>
      </c>
      <c r="J29" s="27">
        <v>163.0317</v>
      </c>
      <c r="K29" s="27">
        <v>326.0634</v>
      </c>
      <c r="L29" s="27">
        <v>244.54750000000001</v>
      </c>
      <c r="M29" s="27">
        <v>0</v>
      </c>
      <c r="N29" s="27">
        <v>0</v>
      </c>
      <c r="O29" s="27">
        <v>81.515799999999999</v>
      </c>
      <c r="P29" s="27">
        <v>0</v>
      </c>
    </row>
    <row r="30" spans="1:16" x14ac:dyDescent="0.25">
      <c r="A30" s="17">
        <v>0.86799999999999999</v>
      </c>
      <c r="B30" s="27">
        <v>1632.1973</v>
      </c>
      <c r="C30" s="30">
        <v>1.1999999999999999E-3</v>
      </c>
      <c r="D30" s="27">
        <v>489.6592</v>
      </c>
      <c r="E30" s="27">
        <v>0</v>
      </c>
      <c r="F30" s="27">
        <v>0</v>
      </c>
      <c r="G30" s="27">
        <v>0</v>
      </c>
      <c r="H30" s="27">
        <v>0</v>
      </c>
      <c r="I30" s="27">
        <v>326.43950000000001</v>
      </c>
      <c r="J30" s="27">
        <v>163.21969999999999</v>
      </c>
      <c r="K30" s="27">
        <v>326.43950000000001</v>
      </c>
      <c r="L30" s="27">
        <v>244.8296</v>
      </c>
      <c r="M30" s="27">
        <v>0</v>
      </c>
      <c r="N30" s="27">
        <v>0</v>
      </c>
      <c r="O30" s="27">
        <v>81.609899999999996</v>
      </c>
      <c r="P30" s="27">
        <v>0</v>
      </c>
    </row>
    <row r="31" spans="1:16" x14ac:dyDescent="0.25">
      <c r="A31" s="17">
        <v>0.86899999999999999</v>
      </c>
      <c r="B31" s="27">
        <v>1634.0777</v>
      </c>
      <c r="C31" s="30">
        <v>1.1999999999999999E-3</v>
      </c>
      <c r="D31" s="27">
        <v>490.22329999999999</v>
      </c>
      <c r="E31" s="27">
        <v>0</v>
      </c>
      <c r="F31" s="27">
        <v>0</v>
      </c>
      <c r="G31" s="27">
        <v>0</v>
      </c>
      <c r="H31" s="27">
        <v>0</v>
      </c>
      <c r="I31" s="27">
        <v>326.81549999999999</v>
      </c>
      <c r="J31" s="27">
        <v>163.40780000000001</v>
      </c>
      <c r="K31" s="27">
        <v>326.81549999999999</v>
      </c>
      <c r="L31" s="27">
        <v>245.11170000000001</v>
      </c>
      <c r="M31" s="27">
        <v>0</v>
      </c>
      <c r="N31" s="27">
        <v>0</v>
      </c>
      <c r="O31" s="27">
        <v>81.703900000000004</v>
      </c>
      <c r="P31" s="27">
        <v>0</v>
      </c>
    </row>
    <row r="32" spans="1:16" x14ac:dyDescent="0.25">
      <c r="A32" s="17">
        <v>0.87</v>
      </c>
      <c r="B32" s="27">
        <v>1635.9581000000001</v>
      </c>
      <c r="C32" s="30">
        <v>1.1999999999999999E-3</v>
      </c>
      <c r="D32" s="27">
        <v>490.78739999999999</v>
      </c>
      <c r="E32" s="27">
        <v>0</v>
      </c>
      <c r="F32" s="27">
        <v>0</v>
      </c>
      <c r="G32" s="27">
        <v>0</v>
      </c>
      <c r="H32" s="27">
        <v>0</v>
      </c>
      <c r="I32" s="27">
        <v>327.19159999999999</v>
      </c>
      <c r="J32" s="27">
        <v>163.5958</v>
      </c>
      <c r="K32" s="27">
        <v>327.19159999999999</v>
      </c>
      <c r="L32" s="27">
        <v>245.3937</v>
      </c>
      <c r="M32" s="27">
        <v>0</v>
      </c>
      <c r="N32" s="27">
        <v>0</v>
      </c>
      <c r="O32" s="27">
        <v>81.797899999999998</v>
      </c>
      <c r="P32" s="27">
        <v>0</v>
      </c>
    </row>
    <row r="33" spans="1:16" x14ac:dyDescent="0.25">
      <c r="A33" s="17">
        <v>0.871</v>
      </c>
      <c r="B33" s="27">
        <v>1637.8386</v>
      </c>
      <c r="C33" s="30">
        <v>1.1000000000000001E-3</v>
      </c>
      <c r="D33" s="27">
        <v>491.35160000000002</v>
      </c>
      <c r="E33" s="27">
        <v>0</v>
      </c>
      <c r="F33" s="27">
        <v>0</v>
      </c>
      <c r="G33" s="27">
        <v>0</v>
      </c>
      <c r="H33" s="27">
        <v>0</v>
      </c>
      <c r="I33" s="27">
        <v>327.5677</v>
      </c>
      <c r="J33" s="27">
        <v>163.78389999999999</v>
      </c>
      <c r="K33" s="27">
        <v>327.5677</v>
      </c>
      <c r="L33" s="27">
        <v>245.67580000000001</v>
      </c>
      <c r="M33" s="27">
        <v>0</v>
      </c>
      <c r="N33" s="27">
        <v>0</v>
      </c>
      <c r="O33" s="27">
        <v>81.891900000000007</v>
      </c>
      <c r="P33" s="27">
        <v>0</v>
      </c>
    </row>
    <row r="34" spans="1:16" x14ac:dyDescent="0.25">
      <c r="A34" s="17">
        <v>0.872</v>
      </c>
      <c r="B34" s="27">
        <v>1639.7190000000001</v>
      </c>
      <c r="C34" s="30">
        <v>1.1000000000000001E-3</v>
      </c>
      <c r="D34" s="27">
        <v>491.91570000000002</v>
      </c>
      <c r="E34" s="27">
        <v>0</v>
      </c>
      <c r="F34" s="27">
        <v>0</v>
      </c>
      <c r="G34" s="27">
        <v>0</v>
      </c>
      <c r="H34" s="27">
        <v>0</v>
      </c>
      <c r="I34" s="27">
        <v>327.94380000000001</v>
      </c>
      <c r="J34" s="27">
        <v>163.97190000000001</v>
      </c>
      <c r="K34" s="27">
        <v>327.94380000000001</v>
      </c>
      <c r="L34" s="27">
        <v>245.95779999999999</v>
      </c>
      <c r="M34" s="27">
        <v>0</v>
      </c>
      <c r="N34" s="27">
        <v>0</v>
      </c>
      <c r="O34" s="27">
        <v>81.985900000000001</v>
      </c>
      <c r="P34" s="27">
        <v>0</v>
      </c>
    </row>
    <row r="35" spans="1:16" x14ac:dyDescent="0.25">
      <c r="A35" s="17">
        <v>0.873</v>
      </c>
      <c r="B35" s="27">
        <v>1641.5994000000001</v>
      </c>
      <c r="C35" s="30">
        <v>1.1000000000000001E-3</v>
      </c>
      <c r="D35" s="27">
        <v>492.47980000000001</v>
      </c>
      <c r="E35" s="27">
        <v>0</v>
      </c>
      <c r="F35" s="27">
        <v>0</v>
      </c>
      <c r="G35" s="27">
        <v>0</v>
      </c>
      <c r="H35" s="27">
        <v>0</v>
      </c>
      <c r="I35" s="27">
        <v>328.31990000000002</v>
      </c>
      <c r="J35" s="27">
        <v>164.15989999999999</v>
      </c>
      <c r="K35" s="27">
        <v>328.31990000000002</v>
      </c>
      <c r="L35" s="27">
        <v>246.23990000000001</v>
      </c>
      <c r="M35" s="27">
        <v>0</v>
      </c>
      <c r="N35" s="27">
        <v>0</v>
      </c>
      <c r="O35" s="27">
        <v>82.08</v>
      </c>
      <c r="P35" s="27">
        <v>0</v>
      </c>
    </row>
    <row r="36" spans="1:16" x14ac:dyDescent="0.25">
      <c r="A36" s="17">
        <v>0.874</v>
      </c>
      <c r="B36" s="27">
        <v>1643.4798000000001</v>
      </c>
      <c r="C36" s="30">
        <v>1.1000000000000001E-3</v>
      </c>
      <c r="D36" s="27">
        <v>493.04390000000001</v>
      </c>
      <c r="E36" s="27">
        <v>0</v>
      </c>
      <c r="F36" s="27">
        <v>0</v>
      </c>
      <c r="G36" s="27">
        <v>0</v>
      </c>
      <c r="H36" s="27">
        <v>0</v>
      </c>
      <c r="I36" s="27">
        <v>328.69600000000003</v>
      </c>
      <c r="J36" s="27">
        <v>164.34800000000001</v>
      </c>
      <c r="K36" s="27">
        <v>328.69600000000003</v>
      </c>
      <c r="L36" s="27">
        <v>246.52199999999999</v>
      </c>
      <c r="M36" s="27">
        <v>0</v>
      </c>
      <c r="N36" s="27">
        <v>0</v>
      </c>
      <c r="O36" s="27">
        <v>82.174000000000007</v>
      </c>
      <c r="P36" s="27">
        <v>0</v>
      </c>
    </row>
    <row r="37" spans="1:16" x14ac:dyDescent="0.25">
      <c r="A37" s="17">
        <v>0.875</v>
      </c>
      <c r="B37" s="27">
        <v>1645.3602000000001</v>
      </c>
      <c r="C37" s="30">
        <v>1.1000000000000001E-3</v>
      </c>
      <c r="D37" s="27">
        <v>493.60809999999998</v>
      </c>
      <c r="E37" s="27">
        <v>0</v>
      </c>
      <c r="F37" s="27">
        <v>0</v>
      </c>
      <c r="G37" s="27">
        <v>0</v>
      </c>
      <c r="H37" s="27">
        <v>0</v>
      </c>
      <c r="I37" s="27">
        <v>329.072</v>
      </c>
      <c r="J37" s="27">
        <v>164.536</v>
      </c>
      <c r="K37" s="27">
        <v>329.072</v>
      </c>
      <c r="L37" s="27">
        <v>246.804</v>
      </c>
      <c r="M37" s="27">
        <v>0</v>
      </c>
      <c r="N37" s="27">
        <v>0</v>
      </c>
      <c r="O37" s="27">
        <v>82.268000000000001</v>
      </c>
      <c r="P37" s="27">
        <v>0</v>
      </c>
    </row>
    <row r="38" spans="1:16" x14ac:dyDescent="0.25">
      <c r="A38" s="17">
        <v>0.876</v>
      </c>
      <c r="B38" s="27">
        <v>1647.2406000000001</v>
      </c>
      <c r="C38" s="30">
        <v>1.1000000000000001E-3</v>
      </c>
      <c r="D38" s="27">
        <v>494.17219999999998</v>
      </c>
      <c r="E38" s="27">
        <v>0</v>
      </c>
      <c r="F38" s="27">
        <v>0</v>
      </c>
      <c r="G38" s="27">
        <v>0</v>
      </c>
      <c r="H38" s="27">
        <v>0</v>
      </c>
      <c r="I38" s="27">
        <v>329.44810000000001</v>
      </c>
      <c r="J38" s="27">
        <v>164.72409999999999</v>
      </c>
      <c r="K38" s="27">
        <v>329.44810000000001</v>
      </c>
      <c r="L38" s="27">
        <v>247.08609999999999</v>
      </c>
      <c r="M38" s="27">
        <v>0</v>
      </c>
      <c r="N38" s="27">
        <v>0</v>
      </c>
      <c r="O38" s="27">
        <v>82.361999999999995</v>
      </c>
      <c r="P38" s="27">
        <v>0</v>
      </c>
    </row>
    <row r="39" spans="1:16" x14ac:dyDescent="0.25">
      <c r="A39" s="17">
        <v>0.877</v>
      </c>
      <c r="B39" s="27">
        <v>1649.1210000000001</v>
      </c>
      <c r="C39" s="30">
        <v>1.1000000000000001E-3</v>
      </c>
      <c r="D39" s="27">
        <v>494.73630000000003</v>
      </c>
      <c r="E39" s="27">
        <v>0</v>
      </c>
      <c r="F39" s="27">
        <v>0</v>
      </c>
      <c r="G39" s="27">
        <v>0</v>
      </c>
      <c r="H39" s="27">
        <v>0</v>
      </c>
      <c r="I39" s="27">
        <v>329.82420000000002</v>
      </c>
      <c r="J39" s="27">
        <v>164.91210000000001</v>
      </c>
      <c r="K39" s="27">
        <v>329.82420000000002</v>
      </c>
      <c r="L39" s="27">
        <v>247.3682</v>
      </c>
      <c r="M39" s="27">
        <v>0</v>
      </c>
      <c r="N39" s="27">
        <v>0</v>
      </c>
      <c r="O39" s="27">
        <v>82.456100000000006</v>
      </c>
      <c r="P39" s="27">
        <v>0</v>
      </c>
    </row>
    <row r="40" spans="1:16" x14ac:dyDescent="0.25">
      <c r="A40" s="17">
        <v>0.878</v>
      </c>
      <c r="B40" s="27">
        <v>1651.0014000000001</v>
      </c>
      <c r="C40" s="30">
        <v>1.1000000000000001E-3</v>
      </c>
      <c r="D40" s="27">
        <v>495.30040000000002</v>
      </c>
      <c r="E40" s="27">
        <v>0</v>
      </c>
      <c r="F40" s="27">
        <v>0</v>
      </c>
      <c r="G40" s="27">
        <v>0</v>
      </c>
      <c r="H40" s="27">
        <v>0</v>
      </c>
      <c r="I40" s="27">
        <v>330.20030000000003</v>
      </c>
      <c r="J40" s="27">
        <v>165.1001</v>
      </c>
      <c r="K40" s="27">
        <v>330.20030000000003</v>
      </c>
      <c r="L40" s="27">
        <v>247.65020000000001</v>
      </c>
      <c r="M40" s="27">
        <v>0</v>
      </c>
      <c r="N40" s="27">
        <v>0</v>
      </c>
      <c r="O40" s="27">
        <v>82.5501</v>
      </c>
      <c r="P40" s="27">
        <v>0</v>
      </c>
    </row>
    <row r="41" spans="1:16" x14ac:dyDescent="0.25">
      <c r="A41" s="17">
        <v>0.879</v>
      </c>
      <c r="B41" s="27">
        <v>1652.8819000000001</v>
      </c>
      <c r="C41" s="30">
        <v>1.1000000000000001E-3</v>
      </c>
      <c r="D41" s="27">
        <v>495.8646</v>
      </c>
      <c r="E41" s="27">
        <v>0</v>
      </c>
      <c r="F41" s="27">
        <v>0</v>
      </c>
      <c r="G41" s="27">
        <v>0</v>
      </c>
      <c r="H41" s="27">
        <v>0</v>
      </c>
      <c r="I41" s="27">
        <v>330.57639999999998</v>
      </c>
      <c r="J41" s="27">
        <v>165.28819999999999</v>
      </c>
      <c r="K41" s="27">
        <v>330.57639999999998</v>
      </c>
      <c r="L41" s="27">
        <v>247.9323</v>
      </c>
      <c r="M41" s="27">
        <v>0</v>
      </c>
      <c r="N41" s="27">
        <v>0</v>
      </c>
      <c r="O41" s="27">
        <v>82.644099999999995</v>
      </c>
      <c r="P41" s="27">
        <v>0</v>
      </c>
    </row>
    <row r="42" spans="1:16" x14ac:dyDescent="0.25">
      <c r="A42" s="17">
        <v>0.88</v>
      </c>
      <c r="B42" s="27">
        <v>1654.7623000000001</v>
      </c>
      <c r="C42" s="30">
        <v>1.1000000000000001E-3</v>
      </c>
      <c r="D42" s="27">
        <v>496.42869999999999</v>
      </c>
      <c r="E42" s="27">
        <v>0</v>
      </c>
      <c r="F42" s="27">
        <v>0</v>
      </c>
      <c r="G42" s="27">
        <v>0</v>
      </c>
      <c r="H42" s="27">
        <v>0</v>
      </c>
      <c r="I42" s="27">
        <v>330.95249999999999</v>
      </c>
      <c r="J42" s="27">
        <v>165.47620000000001</v>
      </c>
      <c r="K42" s="27">
        <v>330.95249999999999</v>
      </c>
      <c r="L42" s="27">
        <v>248.21430000000001</v>
      </c>
      <c r="M42" s="27">
        <v>0</v>
      </c>
      <c r="N42" s="27">
        <v>0</v>
      </c>
      <c r="O42" s="27">
        <v>82.738100000000003</v>
      </c>
      <c r="P42" s="27">
        <v>0</v>
      </c>
    </row>
    <row r="43" spans="1:16" x14ac:dyDescent="0.25">
      <c r="A43" s="17">
        <v>0.88100000000000001</v>
      </c>
      <c r="B43" s="27">
        <v>1656.6427000000001</v>
      </c>
      <c r="C43" s="30">
        <v>1.1000000000000001E-3</v>
      </c>
      <c r="D43" s="27">
        <v>496.99279999999999</v>
      </c>
      <c r="E43" s="27">
        <v>0</v>
      </c>
      <c r="F43" s="27">
        <v>0</v>
      </c>
      <c r="G43" s="27">
        <v>0</v>
      </c>
      <c r="H43" s="27">
        <v>0</v>
      </c>
      <c r="I43" s="27">
        <v>331.32850000000002</v>
      </c>
      <c r="J43" s="27">
        <v>165.6643</v>
      </c>
      <c r="K43" s="27">
        <v>331.32850000000002</v>
      </c>
      <c r="L43" s="27">
        <v>248.49639999999999</v>
      </c>
      <c r="M43" s="27">
        <v>0</v>
      </c>
      <c r="N43" s="27">
        <v>0</v>
      </c>
      <c r="O43" s="27">
        <v>82.832099999999997</v>
      </c>
      <c r="P43" s="27">
        <v>0</v>
      </c>
    </row>
    <row r="44" spans="1:16" x14ac:dyDescent="0.25">
      <c r="A44" s="17">
        <v>0.88200000000000001</v>
      </c>
      <c r="B44" s="27">
        <v>1658.5231000000001</v>
      </c>
      <c r="C44" s="30">
        <v>1.1000000000000001E-3</v>
      </c>
      <c r="D44" s="27">
        <v>497.55689999999998</v>
      </c>
      <c r="E44" s="27">
        <v>0</v>
      </c>
      <c r="F44" s="27">
        <v>0</v>
      </c>
      <c r="G44" s="27">
        <v>0</v>
      </c>
      <c r="H44" s="27">
        <v>0</v>
      </c>
      <c r="I44" s="27">
        <v>331.70460000000003</v>
      </c>
      <c r="J44" s="27">
        <v>165.85230000000001</v>
      </c>
      <c r="K44" s="27">
        <v>331.70460000000003</v>
      </c>
      <c r="L44" s="27">
        <v>248.77850000000001</v>
      </c>
      <c r="M44" s="27">
        <v>0</v>
      </c>
      <c r="N44" s="27">
        <v>0</v>
      </c>
      <c r="O44" s="27">
        <v>82.926199999999994</v>
      </c>
      <c r="P44" s="27">
        <v>0</v>
      </c>
    </row>
    <row r="45" spans="1:16" x14ac:dyDescent="0.25">
      <c r="A45" s="17">
        <v>0.88300000000000001</v>
      </c>
      <c r="B45" s="27">
        <v>1660.4034999999999</v>
      </c>
      <c r="C45" s="30">
        <v>1.1000000000000001E-3</v>
      </c>
      <c r="D45" s="27">
        <v>498.12099999999998</v>
      </c>
      <c r="E45" s="27">
        <v>0</v>
      </c>
      <c r="F45" s="27">
        <v>0</v>
      </c>
      <c r="G45" s="27">
        <v>0</v>
      </c>
      <c r="H45" s="27">
        <v>0</v>
      </c>
      <c r="I45" s="27">
        <v>332.08069999999998</v>
      </c>
      <c r="J45" s="27">
        <v>166.0403</v>
      </c>
      <c r="K45" s="27">
        <v>332.08069999999998</v>
      </c>
      <c r="L45" s="27">
        <v>249.06049999999999</v>
      </c>
      <c r="M45" s="27">
        <v>0</v>
      </c>
      <c r="N45" s="27">
        <v>0</v>
      </c>
      <c r="O45" s="27">
        <v>83.020200000000003</v>
      </c>
      <c r="P45" s="27">
        <v>0</v>
      </c>
    </row>
    <row r="46" spans="1:16" x14ac:dyDescent="0.25">
      <c r="A46" s="17">
        <v>0.88400000000000001</v>
      </c>
      <c r="B46" s="27">
        <v>1662.2838999999999</v>
      </c>
      <c r="C46" s="30">
        <v>1.1000000000000001E-3</v>
      </c>
      <c r="D46" s="27">
        <v>498.68520000000001</v>
      </c>
      <c r="E46" s="27">
        <v>0</v>
      </c>
      <c r="F46" s="27">
        <v>0</v>
      </c>
      <c r="G46" s="27">
        <v>0</v>
      </c>
      <c r="H46" s="27">
        <v>0</v>
      </c>
      <c r="I46" s="27">
        <v>332.45679999999999</v>
      </c>
      <c r="J46" s="27">
        <v>166.22839999999999</v>
      </c>
      <c r="K46" s="27">
        <v>332.45679999999999</v>
      </c>
      <c r="L46" s="27">
        <v>249.3426</v>
      </c>
      <c r="M46" s="27">
        <v>0</v>
      </c>
      <c r="N46" s="27">
        <v>0</v>
      </c>
      <c r="O46" s="27">
        <v>83.114199999999997</v>
      </c>
      <c r="P46" s="27">
        <v>0</v>
      </c>
    </row>
    <row r="47" spans="1:16" x14ac:dyDescent="0.25">
      <c r="A47" s="17">
        <v>0.88500000000000001</v>
      </c>
      <c r="B47" s="27">
        <v>1664.1642999999999</v>
      </c>
      <c r="C47" s="30">
        <v>1.1000000000000001E-3</v>
      </c>
      <c r="D47" s="27">
        <v>499.24930000000001</v>
      </c>
      <c r="E47" s="27">
        <v>0</v>
      </c>
      <c r="F47" s="27">
        <v>0</v>
      </c>
      <c r="G47" s="27">
        <v>0</v>
      </c>
      <c r="H47" s="27">
        <v>0</v>
      </c>
      <c r="I47" s="27">
        <v>332.8329</v>
      </c>
      <c r="J47" s="27">
        <v>166.41640000000001</v>
      </c>
      <c r="K47" s="27">
        <v>332.8329</v>
      </c>
      <c r="L47" s="27">
        <v>249.62459999999999</v>
      </c>
      <c r="M47" s="27">
        <v>0</v>
      </c>
      <c r="N47" s="27">
        <v>0</v>
      </c>
      <c r="O47" s="27">
        <v>83.208200000000005</v>
      </c>
      <c r="P47" s="27">
        <v>0</v>
      </c>
    </row>
    <row r="48" spans="1:16" x14ac:dyDescent="0.25">
      <c r="A48" s="17">
        <v>0.88600000000000001</v>
      </c>
      <c r="B48" s="27">
        <v>1666.0446999999999</v>
      </c>
      <c r="C48" s="30">
        <v>1.1000000000000001E-3</v>
      </c>
      <c r="D48" s="27">
        <v>499.8134</v>
      </c>
      <c r="E48" s="27">
        <v>0</v>
      </c>
      <c r="F48" s="27">
        <v>0</v>
      </c>
      <c r="G48" s="27">
        <v>0</v>
      </c>
      <c r="H48" s="27">
        <v>0</v>
      </c>
      <c r="I48" s="27">
        <v>333.20890000000003</v>
      </c>
      <c r="J48" s="27">
        <v>166.6045</v>
      </c>
      <c r="K48" s="27">
        <v>333.20890000000003</v>
      </c>
      <c r="L48" s="27">
        <v>249.9067</v>
      </c>
      <c r="M48" s="27">
        <v>0</v>
      </c>
      <c r="N48" s="27">
        <v>0</v>
      </c>
      <c r="O48" s="27">
        <v>83.302199999999999</v>
      </c>
      <c r="P48" s="27">
        <v>0</v>
      </c>
    </row>
    <row r="49" spans="1:16" x14ac:dyDescent="0.25">
      <c r="A49" s="17">
        <v>0.88700000000000001</v>
      </c>
      <c r="B49" s="27">
        <v>1667.9250999999999</v>
      </c>
      <c r="C49" s="30">
        <v>1.1000000000000001E-3</v>
      </c>
      <c r="D49" s="27">
        <v>500.3775</v>
      </c>
      <c r="E49" s="27">
        <v>0</v>
      </c>
      <c r="F49" s="27">
        <v>0</v>
      </c>
      <c r="G49" s="27">
        <v>0</v>
      </c>
      <c r="H49" s="27">
        <v>0</v>
      </c>
      <c r="I49" s="27">
        <v>333.58499999999998</v>
      </c>
      <c r="J49" s="27">
        <v>166.79249999999999</v>
      </c>
      <c r="K49" s="27">
        <v>333.58499999999998</v>
      </c>
      <c r="L49" s="27">
        <v>250.18879999999999</v>
      </c>
      <c r="M49" s="27">
        <v>0</v>
      </c>
      <c r="N49" s="27">
        <v>0</v>
      </c>
      <c r="O49" s="27">
        <v>83.396299999999997</v>
      </c>
      <c r="P49" s="27">
        <v>0</v>
      </c>
    </row>
    <row r="50" spans="1:16" x14ac:dyDescent="0.25">
      <c r="A50" s="17">
        <v>0.88800000000000001</v>
      </c>
      <c r="B50" s="27">
        <v>1669.8055999999999</v>
      </c>
      <c r="C50" s="30">
        <v>1.1000000000000001E-3</v>
      </c>
      <c r="D50" s="27">
        <v>500.94170000000003</v>
      </c>
      <c r="E50" s="27">
        <v>0</v>
      </c>
      <c r="F50" s="27">
        <v>0</v>
      </c>
      <c r="G50" s="27">
        <v>0</v>
      </c>
      <c r="H50" s="27">
        <v>0</v>
      </c>
      <c r="I50" s="27">
        <v>333.96109999999999</v>
      </c>
      <c r="J50" s="27">
        <v>166.98060000000001</v>
      </c>
      <c r="K50" s="27">
        <v>333.96109999999999</v>
      </c>
      <c r="L50" s="27">
        <v>250.4708</v>
      </c>
      <c r="M50" s="27">
        <v>0</v>
      </c>
      <c r="N50" s="27">
        <v>0</v>
      </c>
      <c r="O50" s="27">
        <v>83.490300000000005</v>
      </c>
      <c r="P50" s="27">
        <v>0</v>
      </c>
    </row>
    <row r="51" spans="1:16" x14ac:dyDescent="0.25">
      <c r="A51" s="17">
        <v>0.88900000000000001</v>
      </c>
      <c r="B51" s="27">
        <v>1671.6859999999999</v>
      </c>
      <c r="C51" s="30">
        <v>1.1000000000000001E-3</v>
      </c>
      <c r="D51" s="27">
        <v>501.50580000000002</v>
      </c>
      <c r="E51" s="27">
        <v>0</v>
      </c>
      <c r="F51" s="27">
        <v>0</v>
      </c>
      <c r="G51" s="27">
        <v>0</v>
      </c>
      <c r="H51" s="27">
        <v>0</v>
      </c>
      <c r="I51" s="27">
        <v>334.3372</v>
      </c>
      <c r="J51" s="27">
        <v>167.1686</v>
      </c>
      <c r="K51" s="27">
        <v>334.3372</v>
      </c>
      <c r="L51" s="27">
        <v>250.75290000000001</v>
      </c>
      <c r="M51" s="27">
        <v>0</v>
      </c>
      <c r="N51" s="27">
        <v>0</v>
      </c>
      <c r="O51" s="27">
        <v>83.584299999999999</v>
      </c>
      <c r="P51" s="27">
        <v>0</v>
      </c>
    </row>
    <row r="52" spans="1:16" x14ac:dyDescent="0.25">
      <c r="A52" s="17">
        <v>0.89</v>
      </c>
      <c r="B52" s="27">
        <v>1673.5663999999999</v>
      </c>
      <c r="C52" s="30">
        <v>1.1000000000000001E-3</v>
      </c>
      <c r="D52" s="27">
        <v>502.06990000000002</v>
      </c>
      <c r="E52" s="27">
        <v>0</v>
      </c>
      <c r="F52" s="27">
        <v>0</v>
      </c>
      <c r="G52" s="27">
        <v>0</v>
      </c>
      <c r="H52" s="27">
        <v>0</v>
      </c>
      <c r="I52" s="27">
        <v>334.7133</v>
      </c>
      <c r="J52" s="27">
        <v>167.35659999999999</v>
      </c>
      <c r="K52" s="27">
        <v>334.7133</v>
      </c>
      <c r="L52" s="27">
        <v>251.035</v>
      </c>
      <c r="M52" s="27">
        <v>0</v>
      </c>
      <c r="N52" s="27">
        <v>0</v>
      </c>
      <c r="O52" s="27">
        <v>83.678299999999993</v>
      </c>
      <c r="P52" s="27">
        <v>0</v>
      </c>
    </row>
    <row r="53" spans="1:16" x14ac:dyDescent="0.25">
      <c r="A53" s="17">
        <v>0.89100000000000001</v>
      </c>
      <c r="B53" s="27">
        <v>1675.4467999999999</v>
      </c>
      <c r="C53" s="30">
        <v>1.1000000000000001E-3</v>
      </c>
      <c r="D53" s="27">
        <v>502.63400000000001</v>
      </c>
      <c r="E53" s="27">
        <v>0</v>
      </c>
      <c r="F53" s="27">
        <v>0</v>
      </c>
      <c r="G53" s="27">
        <v>0</v>
      </c>
      <c r="H53" s="27">
        <v>0</v>
      </c>
      <c r="I53" s="27">
        <v>335.08940000000001</v>
      </c>
      <c r="J53" s="27">
        <v>167.54470000000001</v>
      </c>
      <c r="K53" s="27">
        <v>335.08940000000001</v>
      </c>
      <c r="L53" s="27">
        <v>251.31700000000001</v>
      </c>
      <c r="M53" s="27">
        <v>0</v>
      </c>
      <c r="N53" s="27">
        <v>0</v>
      </c>
      <c r="O53" s="27">
        <v>83.772300000000001</v>
      </c>
      <c r="P53" s="27">
        <v>0</v>
      </c>
    </row>
    <row r="54" spans="1:16" x14ac:dyDescent="0.25">
      <c r="A54" s="17">
        <v>0.89200000000000002</v>
      </c>
      <c r="B54" s="27">
        <v>1677.3271999999999</v>
      </c>
      <c r="C54" s="30">
        <v>1.1000000000000001E-3</v>
      </c>
      <c r="D54" s="27">
        <v>503.19819999999999</v>
      </c>
      <c r="E54" s="27">
        <v>0</v>
      </c>
      <c r="F54" s="27">
        <v>0</v>
      </c>
      <c r="G54" s="27">
        <v>0</v>
      </c>
      <c r="H54" s="27">
        <v>0</v>
      </c>
      <c r="I54" s="27">
        <v>335.46539999999999</v>
      </c>
      <c r="J54" s="27">
        <v>167.73269999999999</v>
      </c>
      <c r="K54" s="27">
        <v>335.46539999999999</v>
      </c>
      <c r="L54" s="27">
        <v>251.59909999999999</v>
      </c>
      <c r="M54" s="27">
        <v>0</v>
      </c>
      <c r="N54" s="27">
        <v>0</v>
      </c>
      <c r="O54" s="27">
        <v>83.866399999999999</v>
      </c>
      <c r="P54" s="27">
        <v>0</v>
      </c>
    </row>
    <row r="55" spans="1:16" x14ac:dyDescent="0.25">
      <c r="A55" s="17">
        <v>0.89300000000000002</v>
      </c>
      <c r="B55" s="27">
        <v>1679.2076</v>
      </c>
      <c r="C55" s="30">
        <v>1.1000000000000001E-3</v>
      </c>
      <c r="D55" s="27">
        <v>503.76229999999998</v>
      </c>
      <c r="E55" s="27">
        <v>0</v>
      </c>
      <c r="F55" s="27">
        <v>0</v>
      </c>
      <c r="G55" s="27">
        <v>0</v>
      </c>
      <c r="H55" s="27">
        <v>0</v>
      </c>
      <c r="I55" s="27">
        <v>335.8415</v>
      </c>
      <c r="J55" s="27">
        <v>167.92080000000001</v>
      </c>
      <c r="K55" s="27">
        <v>335.8415</v>
      </c>
      <c r="L55" s="27">
        <v>251.8811</v>
      </c>
      <c r="M55" s="27">
        <v>0</v>
      </c>
      <c r="N55" s="27">
        <v>0</v>
      </c>
      <c r="O55" s="27">
        <v>83.960400000000007</v>
      </c>
      <c r="P55" s="27">
        <v>0</v>
      </c>
    </row>
    <row r="56" spans="1:16" x14ac:dyDescent="0.25">
      <c r="A56" s="17">
        <v>0.89400000000000002</v>
      </c>
      <c r="B56" s="27">
        <v>1681.088</v>
      </c>
      <c r="C56" s="30">
        <v>1.1000000000000001E-3</v>
      </c>
      <c r="D56" s="27">
        <v>504.32639999999998</v>
      </c>
      <c r="E56" s="27">
        <v>0</v>
      </c>
      <c r="F56" s="27">
        <v>0</v>
      </c>
      <c r="G56" s="27">
        <v>0</v>
      </c>
      <c r="H56" s="27">
        <v>0</v>
      </c>
      <c r="I56" s="27">
        <v>336.2176</v>
      </c>
      <c r="J56" s="27">
        <v>168.1088</v>
      </c>
      <c r="K56" s="27">
        <v>336.2176</v>
      </c>
      <c r="L56" s="27">
        <v>252.16319999999999</v>
      </c>
      <c r="M56" s="27">
        <v>0</v>
      </c>
      <c r="N56" s="27">
        <v>0</v>
      </c>
      <c r="O56" s="27">
        <v>84.054400000000001</v>
      </c>
      <c r="P56" s="27">
        <v>0</v>
      </c>
    </row>
    <row r="57" spans="1:16" x14ac:dyDescent="0.25">
      <c r="A57" s="17">
        <v>0.89500000000000002</v>
      </c>
      <c r="B57" s="27">
        <v>1682.9684</v>
      </c>
      <c r="C57" s="30">
        <v>1.1000000000000001E-3</v>
      </c>
      <c r="D57" s="27">
        <v>504.89049999999997</v>
      </c>
      <c r="E57" s="27">
        <v>0</v>
      </c>
      <c r="F57" s="27">
        <v>0</v>
      </c>
      <c r="G57" s="27">
        <v>0</v>
      </c>
      <c r="H57" s="27">
        <v>0</v>
      </c>
      <c r="I57" s="27">
        <v>336.59370000000001</v>
      </c>
      <c r="J57" s="27">
        <v>168.29679999999999</v>
      </c>
      <c r="K57" s="27">
        <v>336.59370000000001</v>
      </c>
      <c r="L57" s="27">
        <v>252.4453</v>
      </c>
      <c r="M57" s="27">
        <v>0</v>
      </c>
      <c r="N57" s="27">
        <v>0</v>
      </c>
      <c r="O57" s="27">
        <v>84.148399999999995</v>
      </c>
      <c r="P57" s="27">
        <v>0</v>
      </c>
    </row>
    <row r="58" spans="1:16" x14ac:dyDescent="0.25">
      <c r="A58" s="17">
        <v>0.89600000000000002</v>
      </c>
      <c r="B58" s="27">
        <v>1684.8489</v>
      </c>
      <c r="C58" s="30">
        <v>1.1000000000000001E-3</v>
      </c>
      <c r="D58" s="27">
        <v>505.4547</v>
      </c>
      <c r="E58" s="27">
        <v>0</v>
      </c>
      <c r="F58" s="27">
        <v>0</v>
      </c>
      <c r="G58" s="27">
        <v>0</v>
      </c>
      <c r="H58" s="27">
        <v>0</v>
      </c>
      <c r="I58" s="27">
        <v>336.96980000000002</v>
      </c>
      <c r="J58" s="27">
        <v>168.48490000000001</v>
      </c>
      <c r="K58" s="27">
        <v>336.96980000000002</v>
      </c>
      <c r="L58" s="27">
        <v>252.72730000000001</v>
      </c>
      <c r="M58" s="27">
        <v>0</v>
      </c>
      <c r="N58" s="27">
        <v>0</v>
      </c>
      <c r="O58" s="27">
        <v>84.242400000000004</v>
      </c>
      <c r="P58" s="27">
        <v>0</v>
      </c>
    </row>
    <row r="59" spans="1:16" x14ac:dyDescent="0.25">
      <c r="A59" s="17">
        <v>0.89700000000000002</v>
      </c>
      <c r="B59" s="27">
        <v>1686.7293</v>
      </c>
      <c r="C59" s="30">
        <v>1.1000000000000001E-3</v>
      </c>
      <c r="D59" s="27">
        <v>506.0188</v>
      </c>
      <c r="E59" s="27">
        <v>0</v>
      </c>
      <c r="F59" s="27">
        <v>0</v>
      </c>
      <c r="G59" s="27">
        <v>0</v>
      </c>
      <c r="H59" s="27">
        <v>0</v>
      </c>
      <c r="I59" s="27">
        <v>337.34589999999997</v>
      </c>
      <c r="J59" s="27">
        <v>168.6729</v>
      </c>
      <c r="K59" s="27">
        <v>337.34589999999997</v>
      </c>
      <c r="L59" s="27">
        <v>253.0094</v>
      </c>
      <c r="M59" s="27">
        <v>0</v>
      </c>
      <c r="N59" s="27">
        <v>0</v>
      </c>
      <c r="O59" s="27">
        <v>84.336500000000001</v>
      </c>
      <c r="P59" s="27">
        <v>0</v>
      </c>
    </row>
    <row r="60" spans="1:16" x14ac:dyDescent="0.25">
      <c r="A60" s="17">
        <v>0.89800000000000002</v>
      </c>
      <c r="B60" s="27">
        <v>1688.6097</v>
      </c>
      <c r="C60" s="30">
        <v>1.1000000000000001E-3</v>
      </c>
      <c r="D60" s="27">
        <v>506.5829</v>
      </c>
      <c r="E60" s="27">
        <v>0</v>
      </c>
      <c r="F60" s="27">
        <v>0</v>
      </c>
      <c r="G60" s="27">
        <v>0</v>
      </c>
      <c r="H60" s="27">
        <v>0</v>
      </c>
      <c r="I60" s="27">
        <v>337.72190000000001</v>
      </c>
      <c r="J60" s="27">
        <v>168.86099999999999</v>
      </c>
      <c r="K60" s="27">
        <v>337.72190000000001</v>
      </c>
      <c r="L60" s="27">
        <v>253.29150000000001</v>
      </c>
      <c r="M60" s="27">
        <v>0</v>
      </c>
      <c r="N60" s="27">
        <v>0</v>
      </c>
      <c r="O60" s="27">
        <v>84.430499999999995</v>
      </c>
      <c r="P60" s="27">
        <v>0</v>
      </c>
    </row>
    <row r="61" spans="1:16" x14ac:dyDescent="0.25">
      <c r="A61" s="17">
        <v>0.89900000000000002</v>
      </c>
      <c r="B61" s="27">
        <v>1690.4901</v>
      </c>
      <c r="C61" s="30">
        <v>1.1000000000000001E-3</v>
      </c>
      <c r="D61" s="27">
        <v>507.14699999999999</v>
      </c>
      <c r="E61" s="27">
        <v>0</v>
      </c>
      <c r="F61" s="27">
        <v>0</v>
      </c>
      <c r="G61" s="27">
        <v>0</v>
      </c>
      <c r="H61" s="27">
        <v>0</v>
      </c>
      <c r="I61" s="27">
        <v>338.09800000000001</v>
      </c>
      <c r="J61" s="27">
        <v>169.04900000000001</v>
      </c>
      <c r="K61" s="27">
        <v>338.09800000000001</v>
      </c>
      <c r="L61" s="27">
        <v>253.5735</v>
      </c>
      <c r="M61" s="27">
        <v>0</v>
      </c>
      <c r="N61" s="27">
        <v>0</v>
      </c>
      <c r="O61" s="27">
        <v>84.524500000000003</v>
      </c>
      <c r="P61" s="27">
        <v>0</v>
      </c>
    </row>
    <row r="62" spans="1:16" x14ac:dyDescent="0.25">
      <c r="A62" s="17">
        <v>0.9</v>
      </c>
      <c r="B62" s="27">
        <v>2538.5556999999999</v>
      </c>
      <c r="C62" s="30">
        <v>0.50170000000000003</v>
      </c>
      <c r="D62" s="27">
        <v>761.56669999999997</v>
      </c>
      <c r="E62" s="27">
        <v>0</v>
      </c>
      <c r="F62" s="27">
        <v>0</v>
      </c>
      <c r="G62" s="27">
        <v>0</v>
      </c>
      <c r="H62" s="27">
        <v>0</v>
      </c>
      <c r="I62" s="27">
        <v>507.71109999999999</v>
      </c>
      <c r="J62" s="27">
        <v>253.85560000000001</v>
      </c>
      <c r="K62" s="27">
        <v>507.71109999999999</v>
      </c>
      <c r="L62" s="27">
        <v>380.78339999999997</v>
      </c>
      <c r="M62" s="27">
        <v>0</v>
      </c>
      <c r="N62" s="27">
        <v>0</v>
      </c>
      <c r="O62" s="27">
        <v>126.9278</v>
      </c>
      <c r="P62" s="27">
        <v>0</v>
      </c>
    </row>
    <row r="63" spans="1:16" x14ac:dyDescent="0.25">
      <c r="A63" s="17">
        <v>0.90100000000000002</v>
      </c>
      <c r="B63" s="27">
        <v>2541.3764000000001</v>
      </c>
      <c r="C63" s="30">
        <v>1.1000000000000001E-3</v>
      </c>
      <c r="D63" s="27">
        <v>762.41290000000004</v>
      </c>
      <c r="E63" s="27">
        <v>0</v>
      </c>
      <c r="F63" s="27">
        <v>0</v>
      </c>
      <c r="G63" s="27">
        <v>0</v>
      </c>
      <c r="H63" s="27">
        <v>0</v>
      </c>
      <c r="I63" s="27">
        <v>508.27530000000002</v>
      </c>
      <c r="J63" s="27">
        <v>254.13759999999999</v>
      </c>
      <c r="K63" s="27">
        <v>508.27530000000002</v>
      </c>
      <c r="L63" s="27">
        <v>381.20650000000001</v>
      </c>
      <c r="M63" s="27">
        <v>0</v>
      </c>
      <c r="N63" s="27">
        <v>0</v>
      </c>
      <c r="O63" s="27">
        <v>127.0688</v>
      </c>
      <c r="P63" s="27">
        <v>0</v>
      </c>
    </row>
    <row r="64" spans="1:16" x14ac:dyDescent="0.25">
      <c r="A64" s="17">
        <v>0.90200000000000002</v>
      </c>
      <c r="B64" s="27">
        <v>2544.1970000000001</v>
      </c>
      <c r="C64" s="30">
        <v>1.1000000000000001E-3</v>
      </c>
      <c r="D64" s="27">
        <v>763.25909999999999</v>
      </c>
      <c r="E64" s="27">
        <v>0</v>
      </c>
      <c r="F64" s="27">
        <v>0</v>
      </c>
      <c r="G64" s="27">
        <v>0</v>
      </c>
      <c r="H64" s="27">
        <v>0</v>
      </c>
      <c r="I64" s="27">
        <v>508.83940000000001</v>
      </c>
      <c r="J64" s="27">
        <v>254.41970000000001</v>
      </c>
      <c r="K64" s="27">
        <v>508.83940000000001</v>
      </c>
      <c r="L64" s="27">
        <v>381.62950000000001</v>
      </c>
      <c r="M64" s="27">
        <v>0</v>
      </c>
      <c r="N64" s="27">
        <v>0</v>
      </c>
      <c r="O64" s="27">
        <v>127.2098</v>
      </c>
      <c r="P64" s="27">
        <v>0</v>
      </c>
    </row>
    <row r="65" spans="1:16" x14ac:dyDescent="0.25">
      <c r="A65" s="17">
        <v>0.90300000000000002</v>
      </c>
      <c r="B65" s="27">
        <v>2547.0176000000001</v>
      </c>
      <c r="C65" s="30">
        <v>1.1000000000000001E-3</v>
      </c>
      <c r="D65" s="27">
        <v>764.10530000000006</v>
      </c>
      <c r="E65" s="27">
        <v>0</v>
      </c>
      <c r="F65" s="27">
        <v>0</v>
      </c>
      <c r="G65" s="27">
        <v>0</v>
      </c>
      <c r="H65" s="27">
        <v>0</v>
      </c>
      <c r="I65" s="27">
        <v>509.40350000000001</v>
      </c>
      <c r="J65" s="27">
        <v>254.70179999999999</v>
      </c>
      <c r="K65" s="27">
        <v>509.40350000000001</v>
      </c>
      <c r="L65" s="27">
        <v>382.05259999999998</v>
      </c>
      <c r="M65" s="27">
        <v>0</v>
      </c>
      <c r="N65" s="27">
        <v>0</v>
      </c>
      <c r="O65" s="27">
        <v>127.3509</v>
      </c>
      <c r="P65" s="27">
        <v>0</v>
      </c>
    </row>
    <row r="66" spans="1:16" x14ac:dyDescent="0.25">
      <c r="A66" s="17">
        <v>0.90400000000000003</v>
      </c>
      <c r="B66" s="27">
        <v>2549.8382000000001</v>
      </c>
      <c r="C66" s="30">
        <v>1.1000000000000001E-3</v>
      </c>
      <c r="D66" s="27">
        <v>764.95150000000001</v>
      </c>
      <c r="E66" s="27">
        <v>0</v>
      </c>
      <c r="F66" s="27">
        <v>0</v>
      </c>
      <c r="G66" s="27">
        <v>0</v>
      </c>
      <c r="H66" s="27">
        <v>0</v>
      </c>
      <c r="I66" s="27">
        <v>509.9676</v>
      </c>
      <c r="J66" s="27">
        <v>254.9838</v>
      </c>
      <c r="K66" s="27">
        <v>509.9676</v>
      </c>
      <c r="L66" s="27">
        <v>382.47570000000002</v>
      </c>
      <c r="M66" s="27">
        <v>0</v>
      </c>
      <c r="N66" s="27">
        <v>0</v>
      </c>
      <c r="O66" s="27">
        <v>127.4919</v>
      </c>
      <c r="P66" s="27">
        <v>0</v>
      </c>
    </row>
    <row r="67" spans="1:16" x14ac:dyDescent="0.25">
      <c r="A67" s="17">
        <v>0.90500000000000003</v>
      </c>
      <c r="B67" s="27">
        <v>2552.6588000000002</v>
      </c>
      <c r="C67" s="30">
        <v>1.1000000000000001E-3</v>
      </c>
      <c r="D67" s="27">
        <v>765.79759999999999</v>
      </c>
      <c r="E67" s="27">
        <v>0</v>
      </c>
      <c r="F67" s="27">
        <v>0</v>
      </c>
      <c r="G67" s="27">
        <v>0</v>
      </c>
      <c r="H67" s="27">
        <v>0</v>
      </c>
      <c r="I67" s="27">
        <v>510.53179999999998</v>
      </c>
      <c r="J67" s="27">
        <v>255.26589999999999</v>
      </c>
      <c r="K67" s="27">
        <v>510.53179999999998</v>
      </c>
      <c r="L67" s="27">
        <v>382.89879999999999</v>
      </c>
      <c r="M67" s="27">
        <v>0</v>
      </c>
      <c r="N67" s="27">
        <v>0</v>
      </c>
      <c r="O67" s="27">
        <v>127.63290000000001</v>
      </c>
      <c r="P67" s="27">
        <v>0</v>
      </c>
    </row>
    <row r="68" spans="1:16" x14ac:dyDescent="0.25">
      <c r="A68" s="17">
        <v>0.90600000000000003</v>
      </c>
      <c r="B68" s="27">
        <v>2555.4794000000002</v>
      </c>
      <c r="C68" s="30">
        <v>1.1000000000000001E-3</v>
      </c>
      <c r="D68" s="27">
        <v>766.64380000000006</v>
      </c>
      <c r="E68" s="27">
        <v>0</v>
      </c>
      <c r="F68" s="27">
        <v>0</v>
      </c>
      <c r="G68" s="27">
        <v>0</v>
      </c>
      <c r="H68" s="27">
        <v>0</v>
      </c>
      <c r="I68" s="27">
        <v>511.09589999999997</v>
      </c>
      <c r="J68" s="27">
        <v>255.5479</v>
      </c>
      <c r="K68" s="27">
        <v>511.09589999999997</v>
      </c>
      <c r="L68" s="27">
        <v>383.32190000000003</v>
      </c>
      <c r="M68" s="27">
        <v>0</v>
      </c>
      <c r="N68" s="27">
        <v>0</v>
      </c>
      <c r="O68" s="27">
        <v>127.774</v>
      </c>
      <c r="P68" s="27">
        <v>0</v>
      </c>
    </row>
    <row r="69" spans="1:16" x14ac:dyDescent="0.25">
      <c r="A69" s="17">
        <v>0.90700000000000003</v>
      </c>
      <c r="B69" s="27">
        <v>2558.3000999999999</v>
      </c>
      <c r="C69" s="30">
        <v>1.1000000000000001E-3</v>
      </c>
      <c r="D69" s="27">
        <v>767.49</v>
      </c>
      <c r="E69" s="27">
        <v>0</v>
      </c>
      <c r="F69" s="27">
        <v>0</v>
      </c>
      <c r="G69" s="27">
        <v>0</v>
      </c>
      <c r="H69" s="27">
        <v>0</v>
      </c>
      <c r="I69" s="27">
        <v>511.66</v>
      </c>
      <c r="J69" s="27">
        <v>255.83</v>
      </c>
      <c r="K69" s="27">
        <v>511.66</v>
      </c>
      <c r="L69" s="27">
        <v>383.745</v>
      </c>
      <c r="M69" s="27">
        <v>0</v>
      </c>
      <c r="N69" s="27">
        <v>0</v>
      </c>
      <c r="O69" s="27">
        <v>127.91500000000001</v>
      </c>
      <c r="P69" s="27">
        <v>0</v>
      </c>
    </row>
    <row r="70" spans="1:16" x14ac:dyDescent="0.25">
      <c r="A70" s="17">
        <v>0.90800000000000003</v>
      </c>
      <c r="B70" s="27">
        <v>2561.1206999999999</v>
      </c>
      <c r="C70" s="30">
        <v>1.1000000000000001E-3</v>
      </c>
      <c r="D70" s="27">
        <v>768.33619999999996</v>
      </c>
      <c r="E70" s="27">
        <v>0</v>
      </c>
      <c r="F70" s="27">
        <v>0</v>
      </c>
      <c r="G70" s="27">
        <v>0</v>
      </c>
      <c r="H70" s="27">
        <v>0</v>
      </c>
      <c r="I70" s="27">
        <v>512.22410000000002</v>
      </c>
      <c r="J70" s="27">
        <v>256.1121</v>
      </c>
      <c r="K70" s="27">
        <v>512.22410000000002</v>
      </c>
      <c r="L70" s="27">
        <v>384.16809999999998</v>
      </c>
      <c r="M70" s="27">
        <v>0</v>
      </c>
      <c r="N70" s="27">
        <v>0</v>
      </c>
      <c r="O70" s="27">
        <v>128.05600000000001</v>
      </c>
      <c r="P70" s="27">
        <v>0</v>
      </c>
    </row>
    <row r="71" spans="1:16" x14ac:dyDescent="0.25">
      <c r="A71" s="17">
        <v>0.90900000000000003</v>
      </c>
      <c r="B71" s="27">
        <v>2563.9413</v>
      </c>
      <c r="C71" s="30">
        <v>1.1000000000000001E-3</v>
      </c>
      <c r="D71" s="27">
        <v>769.18240000000003</v>
      </c>
      <c r="E71" s="27">
        <v>0</v>
      </c>
      <c r="F71" s="27">
        <v>0</v>
      </c>
      <c r="G71" s="27">
        <v>0</v>
      </c>
      <c r="H71" s="27">
        <v>0</v>
      </c>
      <c r="I71" s="27">
        <v>512.78830000000005</v>
      </c>
      <c r="J71" s="27">
        <v>256.39409999999998</v>
      </c>
      <c r="K71" s="27">
        <v>512.78830000000005</v>
      </c>
      <c r="L71" s="27">
        <v>384.59120000000001</v>
      </c>
      <c r="M71" s="27">
        <v>0</v>
      </c>
      <c r="N71" s="27">
        <v>0</v>
      </c>
      <c r="O71" s="27">
        <v>128.19710000000001</v>
      </c>
      <c r="P71" s="27">
        <v>0</v>
      </c>
    </row>
    <row r="72" spans="1:16" x14ac:dyDescent="0.25">
      <c r="A72" s="17">
        <v>0.91</v>
      </c>
      <c r="B72" s="27">
        <v>2566.7619</v>
      </c>
      <c r="C72" s="30">
        <v>1.1000000000000001E-3</v>
      </c>
      <c r="D72" s="27">
        <v>770.02859999999998</v>
      </c>
      <c r="E72" s="27">
        <v>0</v>
      </c>
      <c r="F72" s="27">
        <v>0</v>
      </c>
      <c r="G72" s="27">
        <v>0</v>
      </c>
      <c r="H72" s="27">
        <v>0</v>
      </c>
      <c r="I72" s="27">
        <v>513.35239999999999</v>
      </c>
      <c r="J72" s="27">
        <v>256.67619999999999</v>
      </c>
      <c r="K72" s="27">
        <v>513.35239999999999</v>
      </c>
      <c r="L72" s="27">
        <v>385.01429999999999</v>
      </c>
      <c r="M72" s="27">
        <v>0</v>
      </c>
      <c r="N72" s="27">
        <v>0</v>
      </c>
      <c r="O72" s="27">
        <v>128.3381</v>
      </c>
      <c r="P72" s="27">
        <v>0</v>
      </c>
    </row>
    <row r="73" spans="1:16" x14ac:dyDescent="0.25">
      <c r="A73" s="17">
        <v>0.91100000000000003</v>
      </c>
      <c r="B73" s="27">
        <v>2569.5825</v>
      </c>
      <c r="C73" s="30">
        <v>1.1000000000000001E-3</v>
      </c>
      <c r="D73" s="27">
        <v>770.87480000000005</v>
      </c>
      <c r="E73" s="27">
        <v>0</v>
      </c>
      <c r="F73" s="27">
        <v>0</v>
      </c>
      <c r="G73" s="27">
        <v>0</v>
      </c>
      <c r="H73" s="27">
        <v>0</v>
      </c>
      <c r="I73" s="27">
        <v>513.91650000000004</v>
      </c>
      <c r="J73" s="27">
        <v>256.95830000000001</v>
      </c>
      <c r="K73" s="27">
        <v>513.91650000000004</v>
      </c>
      <c r="L73" s="27">
        <v>385.43740000000003</v>
      </c>
      <c r="M73" s="27">
        <v>0</v>
      </c>
      <c r="N73" s="27">
        <v>0</v>
      </c>
      <c r="O73" s="27">
        <v>128.47909999999999</v>
      </c>
      <c r="P73" s="27">
        <v>0</v>
      </c>
    </row>
    <row r="74" spans="1:16" x14ac:dyDescent="0.25">
      <c r="A74" s="17">
        <v>0.91200000000000003</v>
      </c>
      <c r="B74" s="27">
        <v>2572.4032000000002</v>
      </c>
      <c r="C74" s="30">
        <v>1.1000000000000001E-3</v>
      </c>
      <c r="D74" s="27">
        <v>771.72090000000003</v>
      </c>
      <c r="E74" s="27">
        <v>0</v>
      </c>
      <c r="F74" s="27">
        <v>0</v>
      </c>
      <c r="G74" s="27">
        <v>0</v>
      </c>
      <c r="H74" s="27">
        <v>0</v>
      </c>
      <c r="I74" s="27">
        <v>514.48059999999998</v>
      </c>
      <c r="J74" s="27">
        <v>257.24029999999999</v>
      </c>
      <c r="K74" s="27">
        <v>514.48059999999998</v>
      </c>
      <c r="L74" s="27">
        <v>385.8605</v>
      </c>
      <c r="M74" s="27">
        <v>0</v>
      </c>
      <c r="N74" s="27">
        <v>0</v>
      </c>
      <c r="O74" s="27">
        <v>128.62020000000001</v>
      </c>
      <c r="P74" s="27">
        <v>0</v>
      </c>
    </row>
    <row r="75" spans="1:16" x14ac:dyDescent="0.25">
      <c r="A75" s="17">
        <v>0.91300000000000003</v>
      </c>
      <c r="B75" s="27">
        <v>2575.2238000000002</v>
      </c>
      <c r="C75" s="30">
        <v>1.1000000000000001E-3</v>
      </c>
      <c r="D75" s="27">
        <v>772.56709999999998</v>
      </c>
      <c r="E75" s="27">
        <v>0</v>
      </c>
      <c r="F75" s="27">
        <v>0</v>
      </c>
      <c r="G75" s="27">
        <v>0</v>
      </c>
      <c r="H75" s="27">
        <v>0</v>
      </c>
      <c r="I75" s="27">
        <v>515.04480000000001</v>
      </c>
      <c r="J75" s="27">
        <v>257.5224</v>
      </c>
      <c r="K75" s="27">
        <v>515.04480000000001</v>
      </c>
      <c r="L75" s="27">
        <v>386.28359999999998</v>
      </c>
      <c r="M75" s="27">
        <v>0</v>
      </c>
      <c r="N75" s="27">
        <v>0</v>
      </c>
      <c r="O75" s="27">
        <v>128.7612</v>
      </c>
      <c r="P75" s="27">
        <v>0</v>
      </c>
    </row>
    <row r="76" spans="1:16" x14ac:dyDescent="0.25">
      <c r="A76" s="17">
        <v>0.91400000000000003</v>
      </c>
      <c r="B76" s="27">
        <v>2578.0444000000002</v>
      </c>
      <c r="C76" s="30">
        <v>1.1000000000000001E-3</v>
      </c>
      <c r="D76" s="27">
        <v>773.41330000000005</v>
      </c>
      <c r="E76" s="27">
        <v>0</v>
      </c>
      <c r="F76" s="27">
        <v>0</v>
      </c>
      <c r="G76" s="27">
        <v>0</v>
      </c>
      <c r="H76" s="27">
        <v>0</v>
      </c>
      <c r="I76" s="27">
        <v>515.60889999999995</v>
      </c>
      <c r="J76" s="27">
        <v>257.80439999999999</v>
      </c>
      <c r="K76" s="27">
        <v>515.60889999999995</v>
      </c>
      <c r="L76" s="27">
        <v>386.70670000000001</v>
      </c>
      <c r="M76" s="27">
        <v>0</v>
      </c>
      <c r="N76" s="27">
        <v>0</v>
      </c>
      <c r="O76" s="27">
        <v>128.90219999999999</v>
      </c>
      <c r="P76" s="27">
        <v>0</v>
      </c>
    </row>
    <row r="77" spans="1:16" x14ac:dyDescent="0.25">
      <c r="A77" s="17">
        <v>0.91500000000000004</v>
      </c>
      <c r="B77" s="27">
        <v>2580.8649999999998</v>
      </c>
      <c r="C77" s="30">
        <v>1.1000000000000001E-3</v>
      </c>
      <c r="D77" s="27">
        <v>774.2595</v>
      </c>
      <c r="E77" s="27">
        <v>0</v>
      </c>
      <c r="F77" s="27">
        <v>0</v>
      </c>
      <c r="G77" s="27">
        <v>0</v>
      </c>
      <c r="H77" s="27">
        <v>0</v>
      </c>
      <c r="I77" s="27">
        <v>516.173</v>
      </c>
      <c r="J77" s="27">
        <v>258.0865</v>
      </c>
      <c r="K77" s="27">
        <v>516.173</v>
      </c>
      <c r="L77" s="27">
        <v>387.12979999999999</v>
      </c>
      <c r="M77" s="27">
        <v>0</v>
      </c>
      <c r="N77" s="27">
        <v>0</v>
      </c>
      <c r="O77" s="27">
        <v>129.04329999999999</v>
      </c>
      <c r="P77" s="27">
        <v>0</v>
      </c>
    </row>
    <row r="78" spans="1:16" x14ac:dyDescent="0.25">
      <c r="A78" s="17">
        <v>0.91600000000000004</v>
      </c>
      <c r="B78" s="27">
        <v>2583.6855999999998</v>
      </c>
      <c r="C78" s="30">
        <v>1.1000000000000001E-3</v>
      </c>
      <c r="D78" s="27">
        <v>775.10569999999996</v>
      </c>
      <c r="E78" s="27">
        <v>0</v>
      </c>
      <c r="F78" s="27">
        <v>0</v>
      </c>
      <c r="G78" s="27">
        <v>0</v>
      </c>
      <c r="H78" s="27">
        <v>0</v>
      </c>
      <c r="I78" s="27">
        <v>516.73710000000005</v>
      </c>
      <c r="J78" s="27">
        <v>258.36860000000001</v>
      </c>
      <c r="K78" s="27">
        <v>516.73710000000005</v>
      </c>
      <c r="L78" s="27">
        <v>387.55279999999999</v>
      </c>
      <c r="M78" s="27">
        <v>0</v>
      </c>
      <c r="N78" s="27">
        <v>0</v>
      </c>
      <c r="O78" s="27">
        <v>129.18430000000001</v>
      </c>
      <c r="P78" s="27">
        <v>0</v>
      </c>
    </row>
    <row r="79" spans="1:16" x14ac:dyDescent="0.25">
      <c r="A79" s="17">
        <v>0.91700000000000004</v>
      </c>
      <c r="B79" s="27">
        <v>2586.5061999999998</v>
      </c>
      <c r="C79" s="30">
        <v>1.1000000000000001E-3</v>
      </c>
      <c r="D79" s="27">
        <v>775.95190000000002</v>
      </c>
      <c r="E79" s="27">
        <v>0</v>
      </c>
      <c r="F79" s="27">
        <v>0</v>
      </c>
      <c r="G79" s="27">
        <v>0</v>
      </c>
      <c r="H79" s="27">
        <v>0</v>
      </c>
      <c r="I79" s="27">
        <v>517.30119999999999</v>
      </c>
      <c r="J79" s="27">
        <v>258.6506</v>
      </c>
      <c r="K79" s="27">
        <v>517.30119999999999</v>
      </c>
      <c r="L79" s="27">
        <v>387.97590000000002</v>
      </c>
      <c r="M79" s="27">
        <v>0</v>
      </c>
      <c r="N79" s="27">
        <v>0</v>
      </c>
      <c r="O79" s="27">
        <v>129.3253</v>
      </c>
      <c r="P79" s="27">
        <v>0</v>
      </c>
    </row>
    <row r="80" spans="1:16" x14ac:dyDescent="0.25">
      <c r="A80" s="17">
        <v>0.91800000000000004</v>
      </c>
      <c r="B80" s="27">
        <v>2589.3269</v>
      </c>
      <c r="C80" s="30">
        <v>1.1000000000000001E-3</v>
      </c>
      <c r="D80" s="27">
        <v>776.79809999999998</v>
      </c>
      <c r="E80" s="27">
        <v>0</v>
      </c>
      <c r="F80" s="27">
        <v>0</v>
      </c>
      <c r="G80" s="27">
        <v>0</v>
      </c>
      <c r="H80" s="27">
        <v>0</v>
      </c>
      <c r="I80" s="27">
        <v>517.86540000000002</v>
      </c>
      <c r="J80" s="27">
        <v>258.93270000000001</v>
      </c>
      <c r="K80" s="27">
        <v>517.86540000000002</v>
      </c>
      <c r="L80" s="27">
        <v>388.399</v>
      </c>
      <c r="M80" s="27">
        <v>0</v>
      </c>
      <c r="N80" s="27">
        <v>0</v>
      </c>
      <c r="O80" s="27">
        <v>129.46629999999999</v>
      </c>
      <c r="P80" s="27">
        <v>0</v>
      </c>
    </row>
    <row r="81" spans="1:16" x14ac:dyDescent="0.25">
      <c r="A81" s="17">
        <v>0.91900000000000004</v>
      </c>
      <c r="B81" s="27">
        <v>2592.1475</v>
      </c>
      <c r="C81" s="30">
        <v>1.1000000000000001E-3</v>
      </c>
      <c r="D81" s="27">
        <v>777.64419999999996</v>
      </c>
      <c r="E81" s="27">
        <v>0</v>
      </c>
      <c r="F81" s="27">
        <v>0</v>
      </c>
      <c r="G81" s="27">
        <v>0</v>
      </c>
      <c r="H81" s="27">
        <v>0</v>
      </c>
      <c r="I81" s="27">
        <v>518.42949999999996</v>
      </c>
      <c r="J81" s="27">
        <v>259.21469999999999</v>
      </c>
      <c r="K81" s="27">
        <v>518.42949999999996</v>
      </c>
      <c r="L81" s="27">
        <v>388.82209999999998</v>
      </c>
      <c r="M81" s="27">
        <v>0</v>
      </c>
      <c r="N81" s="27">
        <v>0</v>
      </c>
      <c r="O81" s="27">
        <v>129.60740000000001</v>
      </c>
      <c r="P81" s="27">
        <v>0</v>
      </c>
    </row>
    <row r="82" spans="1:16" x14ac:dyDescent="0.25">
      <c r="A82" s="17">
        <v>0.92</v>
      </c>
      <c r="B82" s="27">
        <v>2594.9681</v>
      </c>
      <c r="C82" s="30">
        <v>1.1000000000000001E-3</v>
      </c>
      <c r="D82" s="27">
        <v>778.49040000000002</v>
      </c>
      <c r="E82" s="27">
        <v>0</v>
      </c>
      <c r="F82" s="27">
        <v>0</v>
      </c>
      <c r="G82" s="27">
        <v>0</v>
      </c>
      <c r="H82" s="27">
        <v>0</v>
      </c>
      <c r="I82" s="27">
        <v>518.99360000000001</v>
      </c>
      <c r="J82" s="27">
        <v>259.49680000000001</v>
      </c>
      <c r="K82" s="27">
        <v>518.99360000000001</v>
      </c>
      <c r="L82" s="27">
        <v>389.24520000000001</v>
      </c>
      <c r="M82" s="27">
        <v>0</v>
      </c>
      <c r="N82" s="27">
        <v>0</v>
      </c>
      <c r="O82" s="27">
        <v>129.7484</v>
      </c>
      <c r="P82" s="27">
        <v>0</v>
      </c>
    </row>
    <row r="83" spans="1:16" x14ac:dyDescent="0.25">
      <c r="A83" s="17">
        <v>0.92100000000000004</v>
      </c>
      <c r="B83" s="27">
        <v>2597.7887000000001</v>
      </c>
      <c r="C83" s="30">
        <v>1.1000000000000001E-3</v>
      </c>
      <c r="D83" s="27">
        <v>779.33659999999998</v>
      </c>
      <c r="E83" s="27">
        <v>0</v>
      </c>
      <c r="F83" s="27">
        <v>0</v>
      </c>
      <c r="G83" s="27">
        <v>0</v>
      </c>
      <c r="H83" s="27">
        <v>0</v>
      </c>
      <c r="I83" s="27">
        <v>519.55769999999995</v>
      </c>
      <c r="J83" s="27">
        <v>259.77890000000002</v>
      </c>
      <c r="K83" s="27">
        <v>519.55769999999995</v>
      </c>
      <c r="L83" s="27">
        <v>389.66829999999999</v>
      </c>
      <c r="M83" s="27">
        <v>0</v>
      </c>
      <c r="N83" s="27">
        <v>0</v>
      </c>
      <c r="O83" s="27">
        <v>129.88939999999999</v>
      </c>
      <c r="P83" s="27">
        <v>0</v>
      </c>
    </row>
    <row r="84" spans="1:16" x14ac:dyDescent="0.25">
      <c r="A84" s="17">
        <v>0.92200000000000004</v>
      </c>
      <c r="B84" s="27">
        <v>2600.6093000000001</v>
      </c>
      <c r="C84" s="30">
        <v>1.1000000000000001E-3</v>
      </c>
      <c r="D84" s="27">
        <v>780.18280000000004</v>
      </c>
      <c r="E84" s="27">
        <v>0</v>
      </c>
      <c r="F84" s="27">
        <v>0</v>
      </c>
      <c r="G84" s="27">
        <v>0</v>
      </c>
      <c r="H84" s="27">
        <v>0</v>
      </c>
      <c r="I84" s="27">
        <v>520.12189999999998</v>
      </c>
      <c r="J84" s="27">
        <v>260.0609</v>
      </c>
      <c r="K84" s="27">
        <v>520.12189999999998</v>
      </c>
      <c r="L84" s="27">
        <v>390.09140000000002</v>
      </c>
      <c r="M84" s="27">
        <v>0</v>
      </c>
      <c r="N84" s="27">
        <v>0</v>
      </c>
      <c r="O84" s="27">
        <v>130.03049999999999</v>
      </c>
      <c r="P84" s="27">
        <v>0</v>
      </c>
    </row>
    <row r="85" spans="1:16" x14ac:dyDescent="0.25">
      <c r="A85" s="17">
        <v>0.92300000000000004</v>
      </c>
      <c r="B85" s="27">
        <v>2603.4299000000001</v>
      </c>
      <c r="C85" s="30">
        <v>1.1000000000000001E-3</v>
      </c>
      <c r="D85" s="27">
        <v>781.029</v>
      </c>
      <c r="E85" s="27">
        <v>0</v>
      </c>
      <c r="F85" s="27">
        <v>0</v>
      </c>
      <c r="G85" s="27">
        <v>0</v>
      </c>
      <c r="H85" s="27">
        <v>0</v>
      </c>
      <c r="I85" s="27">
        <v>520.68600000000004</v>
      </c>
      <c r="J85" s="27">
        <v>260.34300000000002</v>
      </c>
      <c r="K85" s="27">
        <v>520.68600000000004</v>
      </c>
      <c r="L85" s="27">
        <v>390.5145</v>
      </c>
      <c r="M85" s="27">
        <v>0</v>
      </c>
      <c r="N85" s="27">
        <v>0</v>
      </c>
      <c r="O85" s="27">
        <v>130.17150000000001</v>
      </c>
      <c r="P85" s="27">
        <v>0</v>
      </c>
    </row>
    <row r="86" spans="1:16" x14ac:dyDescent="0.25">
      <c r="A86" s="17">
        <v>0.92400000000000004</v>
      </c>
      <c r="B86" s="27">
        <v>2606.2505999999998</v>
      </c>
      <c r="C86" s="30">
        <v>1.1000000000000001E-3</v>
      </c>
      <c r="D86" s="27">
        <v>781.87519999999995</v>
      </c>
      <c r="E86" s="27">
        <v>0</v>
      </c>
      <c r="F86" s="27">
        <v>0</v>
      </c>
      <c r="G86" s="27">
        <v>0</v>
      </c>
      <c r="H86" s="27">
        <v>0</v>
      </c>
      <c r="I86" s="27">
        <v>521.25009999999997</v>
      </c>
      <c r="J86" s="27">
        <v>260.62509999999997</v>
      </c>
      <c r="K86" s="27">
        <v>521.25009999999997</v>
      </c>
      <c r="L86" s="27">
        <v>390.93759999999997</v>
      </c>
      <c r="M86" s="27">
        <v>0</v>
      </c>
      <c r="N86" s="27">
        <v>0</v>
      </c>
      <c r="O86" s="27">
        <v>130.3125</v>
      </c>
      <c r="P86" s="27">
        <v>0</v>
      </c>
    </row>
    <row r="87" spans="1:16" x14ac:dyDescent="0.25">
      <c r="A87" s="17">
        <v>0.92500000000000004</v>
      </c>
      <c r="B87" s="27">
        <v>2609.0711999999999</v>
      </c>
      <c r="C87" s="30">
        <v>1.1000000000000001E-3</v>
      </c>
      <c r="D87" s="27">
        <v>782.72140000000002</v>
      </c>
      <c r="E87" s="27">
        <v>0</v>
      </c>
      <c r="F87" s="27">
        <v>0</v>
      </c>
      <c r="G87" s="27">
        <v>0</v>
      </c>
      <c r="H87" s="27">
        <v>0</v>
      </c>
      <c r="I87" s="27">
        <v>521.81420000000003</v>
      </c>
      <c r="J87" s="27">
        <v>260.90710000000001</v>
      </c>
      <c r="K87" s="27">
        <v>521.81420000000003</v>
      </c>
      <c r="L87" s="27">
        <v>391.36070000000001</v>
      </c>
      <c r="M87" s="27">
        <v>0</v>
      </c>
      <c r="N87" s="27">
        <v>0</v>
      </c>
      <c r="O87" s="27">
        <v>130.45359999999999</v>
      </c>
      <c r="P87" s="27">
        <v>0</v>
      </c>
    </row>
    <row r="88" spans="1:16" x14ac:dyDescent="0.25">
      <c r="A88" s="17">
        <v>0.92600000000000005</v>
      </c>
      <c r="B88" s="27">
        <v>2611.8917999999999</v>
      </c>
      <c r="C88" s="30">
        <v>1.1000000000000001E-3</v>
      </c>
      <c r="D88" s="27">
        <v>783.5675</v>
      </c>
      <c r="E88" s="27">
        <v>0</v>
      </c>
      <c r="F88" s="27">
        <v>0</v>
      </c>
      <c r="G88" s="27">
        <v>0</v>
      </c>
      <c r="H88" s="27">
        <v>0</v>
      </c>
      <c r="I88" s="27">
        <v>522.37840000000006</v>
      </c>
      <c r="J88" s="27">
        <v>261.18920000000003</v>
      </c>
      <c r="K88" s="27">
        <v>522.37840000000006</v>
      </c>
      <c r="L88" s="27">
        <v>391.78379999999999</v>
      </c>
      <c r="M88" s="27">
        <v>0</v>
      </c>
      <c r="N88" s="27">
        <v>0</v>
      </c>
      <c r="O88" s="27">
        <v>130.59460000000001</v>
      </c>
      <c r="P88" s="27">
        <v>0</v>
      </c>
    </row>
    <row r="89" spans="1:16" x14ac:dyDescent="0.25">
      <c r="A89" s="17">
        <v>0.92700000000000005</v>
      </c>
      <c r="B89" s="27">
        <v>2614.7123999999999</v>
      </c>
      <c r="C89" s="30">
        <v>1.1000000000000001E-3</v>
      </c>
      <c r="D89" s="27">
        <v>784.41369999999995</v>
      </c>
      <c r="E89" s="27">
        <v>0</v>
      </c>
      <c r="F89" s="27">
        <v>0</v>
      </c>
      <c r="G89" s="27">
        <v>0</v>
      </c>
      <c r="H89" s="27">
        <v>0</v>
      </c>
      <c r="I89" s="27">
        <v>522.9425</v>
      </c>
      <c r="J89" s="27">
        <v>261.47120000000001</v>
      </c>
      <c r="K89" s="27">
        <v>522.9425</v>
      </c>
      <c r="L89" s="27">
        <v>392.20690000000002</v>
      </c>
      <c r="M89" s="27">
        <v>0</v>
      </c>
      <c r="N89" s="27">
        <v>0</v>
      </c>
      <c r="O89" s="27">
        <v>130.73560000000001</v>
      </c>
      <c r="P89" s="27">
        <v>0</v>
      </c>
    </row>
    <row r="90" spans="1:16" x14ac:dyDescent="0.25">
      <c r="A90" s="17">
        <v>0.92800000000000005</v>
      </c>
      <c r="B90" s="27">
        <v>2617.5329999999999</v>
      </c>
      <c r="C90" s="30">
        <v>1.1000000000000001E-3</v>
      </c>
      <c r="D90" s="27">
        <v>785.25990000000002</v>
      </c>
      <c r="E90" s="27">
        <v>0</v>
      </c>
      <c r="F90" s="27">
        <v>0</v>
      </c>
      <c r="G90" s="27">
        <v>0</v>
      </c>
      <c r="H90" s="27">
        <v>0</v>
      </c>
      <c r="I90" s="27">
        <v>523.50660000000005</v>
      </c>
      <c r="J90" s="27">
        <v>261.75330000000002</v>
      </c>
      <c r="K90" s="27">
        <v>523.50660000000005</v>
      </c>
      <c r="L90" s="27">
        <v>392.63</v>
      </c>
      <c r="M90" s="27">
        <v>0</v>
      </c>
      <c r="N90" s="27">
        <v>0</v>
      </c>
      <c r="O90" s="27">
        <v>130.8767</v>
      </c>
      <c r="P90" s="27">
        <v>0</v>
      </c>
    </row>
    <row r="91" spans="1:16" x14ac:dyDescent="0.25">
      <c r="A91" s="17">
        <v>0.92900000000000005</v>
      </c>
      <c r="B91" s="27">
        <v>2620.3537000000001</v>
      </c>
      <c r="C91" s="30">
        <v>1.1000000000000001E-3</v>
      </c>
      <c r="D91" s="27">
        <v>786.10609999999997</v>
      </c>
      <c r="E91" s="27">
        <v>0</v>
      </c>
      <c r="F91" s="27">
        <v>0</v>
      </c>
      <c r="G91" s="27">
        <v>0</v>
      </c>
      <c r="H91" s="27">
        <v>0</v>
      </c>
      <c r="I91" s="27">
        <v>524.07069999999999</v>
      </c>
      <c r="J91" s="27">
        <v>262.03539999999998</v>
      </c>
      <c r="K91" s="27">
        <v>524.07069999999999</v>
      </c>
      <c r="L91" s="27">
        <v>393.053</v>
      </c>
      <c r="M91" s="27">
        <v>0</v>
      </c>
      <c r="N91" s="27">
        <v>0</v>
      </c>
      <c r="O91" s="27">
        <v>131.01769999999999</v>
      </c>
      <c r="P91" s="27">
        <v>0</v>
      </c>
    </row>
    <row r="92" spans="1:16" x14ac:dyDescent="0.25">
      <c r="A92" s="17">
        <v>0.93</v>
      </c>
      <c r="B92" s="27">
        <v>2623.1743000000001</v>
      </c>
      <c r="C92" s="30">
        <v>1.1000000000000001E-3</v>
      </c>
      <c r="D92" s="27">
        <v>786.95230000000004</v>
      </c>
      <c r="E92" s="27">
        <v>0</v>
      </c>
      <c r="F92" s="27">
        <v>0</v>
      </c>
      <c r="G92" s="27">
        <v>0</v>
      </c>
      <c r="H92" s="27">
        <v>0</v>
      </c>
      <c r="I92" s="27">
        <v>524.63490000000002</v>
      </c>
      <c r="J92" s="27">
        <v>262.31740000000002</v>
      </c>
      <c r="K92" s="27">
        <v>524.63490000000002</v>
      </c>
      <c r="L92" s="27">
        <v>393.47609999999997</v>
      </c>
      <c r="M92" s="27">
        <v>0</v>
      </c>
      <c r="N92" s="27">
        <v>0</v>
      </c>
      <c r="O92" s="27">
        <v>131.15870000000001</v>
      </c>
      <c r="P92" s="27">
        <v>0</v>
      </c>
    </row>
    <row r="93" spans="1:16" x14ac:dyDescent="0.25">
      <c r="A93" s="17">
        <v>0.93100000000000005</v>
      </c>
      <c r="B93" s="27">
        <v>2625.9949000000001</v>
      </c>
      <c r="C93" s="30">
        <v>1.1000000000000001E-3</v>
      </c>
      <c r="D93" s="27">
        <v>787.79849999999999</v>
      </c>
      <c r="E93" s="27">
        <v>0</v>
      </c>
      <c r="F93" s="27">
        <v>0</v>
      </c>
      <c r="G93" s="27">
        <v>0</v>
      </c>
      <c r="H93" s="27">
        <v>0</v>
      </c>
      <c r="I93" s="27">
        <v>525.19899999999996</v>
      </c>
      <c r="J93" s="27">
        <v>262.59949999999998</v>
      </c>
      <c r="K93" s="27">
        <v>525.19899999999996</v>
      </c>
      <c r="L93" s="27">
        <v>393.89920000000001</v>
      </c>
      <c r="M93" s="27">
        <v>0</v>
      </c>
      <c r="N93" s="27">
        <v>0</v>
      </c>
      <c r="O93" s="27">
        <v>131.2997</v>
      </c>
      <c r="P93" s="27">
        <v>0</v>
      </c>
    </row>
    <row r="94" spans="1:16" x14ac:dyDescent="0.25">
      <c r="A94" s="17">
        <v>0.93200000000000005</v>
      </c>
      <c r="B94" s="27">
        <v>2628.8155000000002</v>
      </c>
      <c r="C94" s="30">
        <v>1.1000000000000001E-3</v>
      </c>
      <c r="D94" s="27">
        <v>788.64469999999994</v>
      </c>
      <c r="E94" s="27">
        <v>0</v>
      </c>
      <c r="F94" s="27">
        <v>0</v>
      </c>
      <c r="G94" s="27">
        <v>0</v>
      </c>
      <c r="H94" s="27">
        <v>0</v>
      </c>
      <c r="I94" s="27">
        <v>525.76310000000001</v>
      </c>
      <c r="J94" s="27">
        <v>262.88159999999999</v>
      </c>
      <c r="K94" s="27">
        <v>525.76310000000001</v>
      </c>
      <c r="L94" s="27">
        <v>394.32229999999998</v>
      </c>
      <c r="M94" s="27">
        <v>0</v>
      </c>
      <c r="N94" s="27">
        <v>0</v>
      </c>
      <c r="O94" s="27">
        <v>131.4408</v>
      </c>
      <c r="P94" s="27">
        <v>0</v>
      </c>
    </row>
    <row r="95" spans="1:16" x14ac:dyDescent="0.25">
      <c r="A95" s="17">
        <v>0.93300000000000005</v>
      </c>
      <c r="B95" s="27">
        <v>2631.6361000000002</v>
      </c>
      <c r="C95" s="30">
        <v>1.1000000000000001E-3</v>
      </c>
      <c r="D95" s="27">
        <v>789.49080000000004</v>
      </c>
      <c r="E95" s="27">
        <v>0</v>
      </c>
      <c r="F95" s="27">
        <v>0</v>
      </c>
      <c r="G95" s="27">
        <v>0</v>
      </c>
      <c r="H95" s="27">
        <v>0</v>
      </c>
      <c r="I95" s="27">
        <v>526.32719999999995</v>
      </c>
      <c r="J95" s="27">
        <v>263.16359999999997</v>
      </c>
      <c r="K95" s="27">
        <v>526.32719999999995</v>
      </c>
      <c r="L95" s="27">
        <v>394.74540000000002</v>
      </c>
      <c r="M95" s="27">
        <v>0</v>
      </c>
      <c r="N95" s="27">
        <v>0</v>
      </c>
      <c r="O95" s="27">
        <v>131.58179999999999</v>
      </c>
      <c r="P95" s="27">
        <v>0</v>
      </c>
    </row>
    <row r="96" spans="1:16" x14ac:dyDescent="0.25">
      <c r="A96" s="17">
        <v>0.93400000000000005</v>
      </c>
      <c r="B96" s="27">
        <v>2634.4567000000002</v>
      </c>
      <c r="C96" s="30">
        <v>1.1000000000000001E-3</v>
      </c>
      <c r="D96" s="27">
        <v>790.33699999999999</v>
      </c>
      <c r="E96" s="27">
        <v>0</v>
      </c>
      <c r="F96" s="27">
        <v>0</v>
      </c>
      <c r="G96" s="27">
        <v>0</v>
      </c>
      <c r="H96" s="27">
        <v>0</v>
      </c>
      <c r="I96" s="27">
        <v>526.8913</v>
      </c>
      <c r="J96" s="27">
        <v>263.44569999999999</v>
      </c>
      <c r="K96" s="27">
        <v>526.8913</v>
      </c>
      <c r="L96" s="27">
        <v>395.16849999999999</v>
      </c>
      <c r="M96" s="27">
        <v>0</v>
      </c>
      <c r="N96" s="27">
        <v>0</v>
      </c>
      <c r="O96" s="27">
        <v>131.72280000000001</v>
      </c>
      <c r="P96" s="27">
        <v>0</v>
      </c>
    </row>
    <row r="97" spans="1:16" x14ac:dyDescent="0.25">
      <c r="A97" s="17">
        <v>0.93500000000000005</v>
      </c>
      <c r="B97" s="27">
        <v>2637.2773999999999</v>
      </c>
      <c r="C97" s="30">
        <v>1.1000000000000001E-3</v>
      </c>
      <c r="D97" s="27">
        <v>791.18320000000006</v>
      </c>
      <c r="E97" s="27">
        <v>0</v>
      </c>
      <c r="F97" s="27">
        <v>0</v>
      </c>
      <c r="G97" s="27">
        <v>0</v>
      </c>
      <c r="H97" s="27">
        <v>0</v>
      </c>
      <c r="I97" s="27">
        <v>527.45550000000003</v>
      </c>
      <c r="J97" s="27">
        <v>263.72770000000003</v>
      </c>
      <c r="K97" s="27">
        <v>527.45550000000003</v>
      </c>
      <c r="L97" s="27">
        <v>395.59160000000003</v>
      </c>
      <c r="M97" s="27">
        <v>0</v>
      </c>
      <c r="N97" s="27">
        <v>0</v>
      </c>
      <c r="O97" s="27">
        <v>131.8639</v>
      </c>
      <c r="P97" s="27">
        <v>0</v>
      </c>
    </row>
    <row r="98" spans="1:16" x14ac:dyDescent="0.25">
      <c r="A98" s="17">
        <v>0.93600000000000005</v>
      </c>
      <c r="B98" s="27">
        <v>2640.098</v>
      </c>
      <c r="C98" s="30">
        <v>1.1000000000000001E-3</v>
      </c>
      <c r="D98" s="27">
        <v>792.02940000000001</v>
      </c>
      <c r="E98" s="27">
        <v>0</v>
      </c>
      <c r="F98" s="27">
        <v>0</v>
      </c>
      <c r="G98" s="27">
        <v>0</v>
      </c>
      <c r="H98" s="27">
        <v>0</v>
      </c>
      <c r="I98" s="27">
        <v>528.01959999999997</v>
      </c>
      <c r="J98" s="27">
        <v>264.00979999999998</v>
      </c>
      <c r="K98" s="27">
        <v>528.01959999999997</v>
      </c>
      <c r="L98" s="27">
        <v>396.0147</v>
      </c>
      <c r="M98" s="27">
        <v>0</v>
      </c>
      <c r="N98" s="27">
        <v>0</v>
      </c>
      <c r="O98" s="27">
        <v>132.00489999999999</v>
      </c>
      <c r="P98" s="27">
        <v>0</v>
      </c>
    </row>
    <row r="99" spans="1:16" x14ac:dyDescent="0.25">
      <c r="A99" s="17">
        <v>0.93700000000000006</v>
      </c>
      <c r="B99" s="27">
        <v>2642.9186</v>
      </c>
      <c r="C99" s="30">
        <v>1.1000000000000001E-3</v>
      </c>
      <c r="D99" s="27">
        <v>792.87559999999996</v>
      </c>
      <c r="E99" s="27">
        <v>0</v>
      </c>
      <c r="F99" s="27">
        <v>0</v>
      </c>
      <c r="G99" s="27">
        <v>0</v>
      </c>
      <c r="H99" s="27">
        <v>0</v>
      </c>
      <c r="I99" s="27">
        <v>528.58370000000002</v>
      </c>
      <c r="J99" s="27">
        <v>264.2919</v>
      </c>
      <c r="K99" s="27">
        <v>528.58370000000002</v>
      </c>
      <c r="L99" s="27">
        <v>396.43779999999998</v>
      </c>
      <c r="M99" s="27">
        <v>0</v>
      </c>
      <c r="N99" s="27">
        <v>0</v>
      </c>
      <c r="O99" s="27">
        <v>132.14590000000001</v>
      </c>
      <c r="P99" s="27">
        <v>0</v>
      </c>
    </row>
    <row r="100" spans="1:16" x14ac:dyDescent="0.25">
      <c r="A100" s="17">
        <v>0.93799999999999994</v>
      </c>
      <c r="B100" s="27">
        <v>2645.7392</v>
      </c>
      <c r="C100" s="30">
        <v>1.1000000000000001E-3</v>
      </c>
      <c r="D100" s="27">
        <v>793.72180000000003</v>
      </c>
      <c r="E100" s="27">
        <v>0</v>
      </c>
      <c r="F100" s="27">
        <v>0</v>
      </c>
      <c r="G100" s="27">
        <v>0</v>
      </c>
      <c r="H100" s="27">
        <v>0</v>
      </c>
      <c r="I100" s="27">
        <v>529.14779999999996</v>
      </c>
      <c r="J100" s="27">
        <v>264.57389999999998</v>
      </c>
      <c r="K100" s="27">
        <v>529.14779999999996</v>
      </c>
      <c r="L100" s="27">
        <v>396.86090000000002</v>
      </c>
      <c r="M100" s="27">
        <v>0</v>
      </c>
      <c r="N100" s="27">
        <v>0</v>
      </c>
      <c r="O100" s="27">
        <v>132.28700000000001</v>
      </c>
      <c r="P100" s="27">
        <v>0</v>
      </c>
    </row>
    <row r="101" spans="1:16" x14ac:dyDescent="0.25">
      <c r="A101" s="17">
        <v>0.93899999999999995</v>
      </c>
      <c r="B101" s="27">
        <v>2648.5598</v>
      </c>
      <c r="C101" s="30">
        <v>1.1000000000000001E-3</v>
      </c>
      <c r="D101" s="27">
        <v>794.56790000000001</v>
      </c>
      <c r="E101" s="27">
        <v>0</v>
      </c>
      <c r="F101" s="27">
        <v>0</v>
      </c>
      <c r="G101" s="27">
        <v>0</v>
      </c>
      <c r="H101" s="27">
        <v>0</v>
      </c>
      <c r="I101" s="27">
        <v>529.71199999999999</v>
      </c>
      <c r="J101" s="27">
        <v>264.85599999999999</v>
      </c>
      <c r="K101" s="27">
        <v>529.71199999999999</v>
      </c>
      <c r="L101" s="27">
        <v>397.28399999999999</v>
      </c>
      <c r="M101" s="27">
        <v>0</v>
      </c>
      <c r="N101" s="27">
        <v>0</v>
      </c>
      <c r="O101" s="27">
        <v>132.428</v>
      </c>
      <c r="P101" s="27">
        <v>0</v>
      </c>
    </row>
    <row r="102" spans="1:16" x14ac:dyDescent="0.25">
      <c r="A102" s="17">
        <v>0.94</v>
      </c>
      <c r="B102" s="27">
        <v>2651.3804</v>
      </c>
      <c r="C102" s="30">
        <v>1.1000000000000001E-3</v>
      </c>
      <c r="D102" s="27">
        <v>795.41409999999996</v>
      </c>
      <c r="E102" s="27">
        <v>0</v>
      </c>
      <c r="F102" s="27">
        <v>0</v>
      </c>
      <c r="G102" s="27">
        <v>0</v>
      </c>
      <c r="H102" s="27">
        <v>0</v>
      </c>
      <c r="I102" s="27">
        <v>530.27610000000004</v>
      </c>
      <c r="J102" s="27">
        <v>265.13799999999998</v>
      </c>
      <c r="K102" s="27">
        <v>530.27610000000004</v>
      </c>
      <c r="L102" s="27">
        <v>397.70710000000003</v>
      </c>
      <c r="M102" s="27">
        <v>0</v>
      </c>
      <c r="N102" s="27">
        <v>0</v>
      </c>
      <c r="O102" s="27">
        <v>132.56899999999999</v>
      </c>
      <c r="P102" s="27">
        <v>0</v>
      </c>
    </row>
    <row r="103" spans="1:16" x14ac:dyDescent="0.25">
      <c r="A103" s="17">
        <v>0.94099999999999995</v>
      </c>
      <c r="B103" s="27">
        <v>2654.2011000000002</v>
      </c>
      <c r="C103" s="30">
        <v>1.1000000000000001E-3</v>
      </c>
      <c r="D103" s="27">
        <v>796.26030000000003</v>
      </c>
      <c r="E103" s="27">
        <v>0</v>
      </c>
      <c r="F103" s="27">
        <v>0</v>
      </c>
      <c r="G103" s="27">
        <v>0</v>
      </c>
      <c r="H103" s="27">
        <v>0</v>
      </c>
      <c r="I103" s="27">
        <v>530.84019999999998</v>
      </c>
      <c r="J103" s="27">
        <v>265.42009999999999</v>
      </c>
      <c r="K103" s="27">
        <v>530.84019999999998</v>
      </c>
      <c r="L103" s="27">
        <v>398.1302</v>
      </c>
      <c r="M103" s="27">
        <v>0</v>
      </c>
      <c r="N103" s="27">
        <v>0</v>
      </c>
      <c r="O103" s="27">
        <v>132.71010000000001</v>
      </c>
      <c r="P103" s="27">
        <v>0</v>
      </c>
    </row>
    <row r="104" spans="1:16" x14ac:dyDescent="0.25">
      <c r="A104" s="17">
        <v>0.94199999999999995</v>
      </c>
      <c r="B104" s="27">
        <v>2657.0216999999998</v>
      </c>
      <c r="C104" s="30">
        <v>1.1000000000000001E-3</v>
      </c>
      <c r="D104" s="27">
        <v>797.10649999999998</v>
      </c>
      <c r="E104" s="27">
        <v>0</v>
      </c>
      <c r="F104" s="27">
        <v>0</v>
      </c>
      <c r="G104" s="27">
        <v>0</v>
      </c>
      <c r="H104" s="27">
        <v>0</v>
      </c>
      <c r="I104" s="27">
        <v>531.40430000000003</v>
      </c>
      <c r="J104" s="27">
        <v>265.7022</v>
      </c>
      <c r="K104" s="27">
        <v>531.40430000000003</v>
      </c>
      <c r="L104" s="27">
        <v>398.55329999999998</v>
      </c>
      <c r="M104" s="27">
        <v>0</v>
      </c>
      <c r="N104" s="27">
        <v>0</v>
      </c>
      <c r="O104" s="27">
        <v>132.8511</v>
      </c>
      <c r="P104" s="27">
        <v>0</v>
      </c>
    </row>
    <row r="105" spans="1:16" x14ac:dyDescent="0.25">
      <c r="A105" s="17">
        <v>0.94299999999999995</v>
      </c>
      <c r="B105" s="27">
        <v>2659.8422999999998</v>
      </c>
      <c r="C105" s="30">
        <v>1.1000000000000001E-3</v>
      </c>
      <c r="D105" s="27">
        <v>797.95270000000005</v>
      </c>
      <c r="E105" s="27">
        <v>0</v>
      </c>
      <c r="F105" s="27">
        <v>0</v>
      </c>
      <c r="G105" s="27">
        <v>0</v>
      </c>
      <c r="H105" s="27">
        <v>0</v>
      </c>
      <c r="I105" s="27">
        <v>531.96849999999995</v>
      </c>
      <c r="J105" s="27">
        <v>265.98419999999999</v>
      </c>
      <c r="K105" s="27">
        <v>531.96849999999995</v>
      </c>
      <c r="L105" s="27">
        <v>398.97629999999998</v>
      </c>
      <c r="M105" s="27">
        <v>0</v>
      </c>
      <c r="N105" s="27">
        <v>0</v>
      </c>
      <c r="O105" s="27">
        <v>132.99209999999999</v>
      </c>
      <c r="P105" s="27">
        <v>0</v>
      </c>
    </row>
    <row r="106" spans="1:16" x14ac:dyDescent="0.25">
      <c r="A106" s="17">
        <v>0.94399999999999995</v>
      </c>
      <c r="B106" s="27">
        <v>2662.6628999999998</v>
      </c>
      <c r="C106" s="30">
        <v>1.1000000000000001E-3</v>
      </c>
      <c r="D106" s="27">
        <v>798.7989</v>
      </c>
      <c r="E106" s="27">
        <v>0</v>
      </c>
      <c r="F106" s="27">
        <v>0</v>
      </c>
      <c r="G106" s="27">
        <v>0</v>
      </c>
      <c r="H106" s="27">
        <v>0</v>
      </c>
      <c r="I106" s="27">
        <v>532.5326</v>
      </c>
      <c r="J106" s="27">
        <v>266.2663</v>
      </c>
      <c r="K106" s="27">
        <v>532.5326</v>
      </c>
      <c r="L106" s="27">
        <v>399.39940000000001</v>
      </c>
      <c r="M106" s="27">
        <v>0</v>
      </c>
      <c r="N106" s="27">
        <v>0</v>
      </c>
      <c r="O106" s="27">
        <v>133.13310000000001</v>
      </c>
      <c r="P106" s="27">
        <v>0</v>
      </c>
    </row>
    <row r="107" spans="1:16" x14ac:dyDescent="0.25">
      <c r="A107" s="17">
        <v>0.94499999999999995</v>
      </c>
      <c r="B107" s="27">
        <v>2665.4834999999998</v>
      </c>
      <c r="C107" s="30">
        <v>1.1000000000000001E-3</v>
      </c>
      <c r="D107" s="27">
        <v>799.64509999999996</v>
      </c>
      <c r="E107" s="27">
        <v>0</v>
      </c>
      <c r="F107" s="27">
        <v>0</v>
      </c>
      <c r="G107" s="27">
        <v>0</v>
      </c>
      <c r="H107" s="27">
        <v>0</v>
      </c>
      <c r="I107" s="27">
        <v>533.09670000000006</v>
      </c>
      <c r="J107" s="27">
        <v>266.54840000000002</v>
      </c>
      <c r="K107" s="27">
        <v>533.09670000000006</v>
      </c>
      <c r="L107" s="27">
        <v>399.82249999999999</v>
      </c>
      <c r="M107" s="27">
        <v>0</v>
      </c>
      <c r="N107" s="27">
        <v>0</v>
      </c>
      <c r="O107" s="27">
        <v>133.27420000000001</v>
      </c>
      <c r="P107" s="27">
        <v>0</v>
      </c>
    </row>
    <row r="108" spans="1:16" x14ac:dyDescent="0.25">
      <c r="A108" s="17">
        <v>0.94599999999999995</v>
      </c>
      <c r="B108" s="27">
        <v>2668.3040999999998</v>
      </c>
      <c r="C108" s="30">
        <v>1.1000000000000001E-3</v>
      </c>
      <c r="D108" s="27">
        <v>800.49120000000005</v>
      </c>
      <c r="E108" s="27">
        <v>0</v>
      </c>
      <c r="F108" s="27">
        <v>0</v>
      </c>
      <c r="G108" s="27">
        <v>0</v>
      </c>
      <c r="H108" s="27">
        <v>0</v>
      </c>
      <c r="I108" s="27">
        <v>533.66079999999999</v>
      </c>
      <c r="J108" s="27">
        <v>266.8304</v>
      </c>
      <c r="K108" s="27">
        <v>533.66079999999999</v>
      </c>
      <c r="L108" s="27">
        <v>400.24560000000002</v>
      </c>
      <c r="M108" s="27">
        <v>0</v>
      </c>
      <c r="N108" s="27">
        <v>0</v>
      </c>
      <c r="O108" s="27">
        <v>133.4152</v>
      </c>
      <c r="P108" s="27">
        <v>0</v>
      </c>
    </row>
    <row r="109" spans="1:16" x14ac:dyDescent="0.25">
      <c r="A109" s="17">
        <v>0.94699999999999995</v>
      </c>
      <c r="B109" s="27">
        <v>2671.1248000000001</v>
      </c>
      <c r="C109" s="30">
        <v>1.1000000000000001E-3</v>
      </c>
      <c r="D109" s="27">
        <v>801.3374</v>
      </c>
      <c r="E109" s="27">
        <v>0</v>
      </c>
      <c r="F109" s="27">
        <v>0</v>
      </c>
      <c r="G109" s="27">
        <v>0</v>
      </c>
      <c r="H109" s="27">
        <v>0</v>
      </c>
      <c r="I109" s="27">
        <v>534.22500000000002</v>
      </c>
      <c r="J109" s="27">
        <v>267.11250000000001</v>
      </c>
      <c r="K109" s="27">
        <v>534.22500000000002</v>
      </c>
      <c r="L109" s="27">
        <v>400.6687</v>
      </c>
      <c r="M109" s="27">
        <v>0</v>
      </c>
      <c r="N109" s="27">
        <v>0</v>
      </c>
      <c r="O109" s="27">
        <v>133.55619999999999</v>
      </c>
      <c r="P109" s="27">
        <v>0</v>
      </c>
    </row>
    <row r="110" spans="1:16" x14ac:dyDescent="0.25">
      <c r="A110" s="17">
        <v>0.94799999999999995</v>
      </c>
      <c r="B110" s="27">
        <v>2673.9454000000001</v>
      </c>
      <c r="C110" s="30">
        <v>1.1000000000000001E-3</v>
      </c>
      <c r="D110" s="27">
        <v>802.18359999999996</v>
      </c>
      <c r="E110" s="27">
        <v>0</v>
      </c>
      <c r="F110" s="27">
        <v>0</v>
      </c>
      <c r="G110" s="27">
        <v>0</v>
      </c>
      <c r="H110" s="27">
        <v>0</v>
      </c>
      <c r="I110" s="27">
        <v>534.78909999999996</v>
      </c>
      <c r="J110" s="27">
        <v>267.39449999999999</v>
      </c>
      <c r="K110" s="27">
        <v>534.78909999999996</v>
      </c>
      <c r="L110" s="27">
        <v>401.09179999999998</v>
      </c>
      <c r="M110" s="27">
        <v>0</v>
      </c>
      <c r="N110" s="27">
        <v>0</v>
      </c>
      <c r="O110" s="27">
        <v>133.69730000000001</v>
      </c>
      <c r="P110" s="27">
        <v>0</v>
      </c>
    </row>
    <row r="111" spans="1:16" x14ac:dyDescent="0.25">
      <c r="A111" s="17">
        <v>0.94899999999999995</v>
      </c>
      <c r="B111" s="27">
        <v>2676.7660000000001</v>
      </c>
      <c r="C111" s="30">
        <v>1.1000000000000001E-3</v>
      </c>
      <c r="D111" s="27">
        <v>803.02980000000002</v>
      </c>
      <c r="E111" s="27">
        <v>0</v>
      </c>
      <c r="F111" s="27">
        <v>0</v>
      </c>
      <c r="G111" s="27">
        <v>0</v>
      </c>
      <c r="H111" s="27">
        <v>0</v>
      </c>
      <c r="I111" s="27">
        <v>535.35320000000002</v>
      </c>
      <c r="J111" s="27">
        <v>267.67660000000001</v>
      </c>
      <c r="K111" s="27">
        <v>535.35320000000002</v>
      </c>
      <c r="L111" s="27">
        <v>401.51490000000001</v>
      </c>
      <c r="M111" s="27">
        <v>0</v>
      </c>
      <c r="N111" s="27">
        <v>0</v>
      </c>
      <c r="O111" s="27">
        <v>133.8383</v>
      </c>
      <c r="P111" s="27">
        <v>0</v>
      </c>
    </row>
    <row r="112" spans="1:16" x14ac:dyDescent="0.25">
      <c r="A112" s="17">
        <v>0.95</v>
      </c>
      <c r="B112" s="27">
        <v>2679.5866000000001</v>
      </c>
      <c r="C112" s="30">
        <v>1.1000000000000001E-3</v>
      </c>
      <c r="D112" s="27">
        <v>803.87599999999998</v>
      </c>
      <c r="E112" s="27">
        <v>0</v>
      </c>
      <c r="F112" s="27">
        <v>0</v>
      </c>
      <c r="G112" s="27">
        <v>0</v>
      </c>
      <c r="H112" s="27">
        <v>0</v>
      </c>
      <c r="I112" s="27">
        <v>535.91729999999995</v>
      </c>
      <c r="J112" s="27">
        <v>267.95870000000002</v>
      </c>
      <c r="K112" s="27">
        <v>535.91729999999995</v>
      </c>
      <c r="L112" s="27">
        <v>401.93799999999999</v>
      </c>
      <c r="M112" s="27">
        <v>0</v>
      </c>
      <c r="N112" s="27">
        <v>0</v>
      </c>
      <c r="O112" s="27">
        <v>133.97929999999999</v>
      </c>
      <c r="P112" s="27">
        <v>0</v>
      </c>
    </row>
    <row r="113" spans="1:16" x14ac:dyDescent="0.25">
      <c r="A113" s="17">
        <v>0.95099999999999996</v>
      </c>
      <c r="B113" s="27">
        <v>2682.4072000000001</v>
      </c>
      <c r="C113" s="30">
        <v>1.1000000000000001E-3</v>
      </c>
      <c r="D113" s="27">
        <v>804.72220000000004</v>
      </c>
      <c r="E113" s="27">
        <v>0</v>
      </c>
      <c r="F113" s="27">
        <v>0</v>
      </c>
      <c r="G113" s="27">
        <v>0</v>
      </c>
      <c r="H113" s="27">
        <v>0</v>
      </c>
      <c r="I113" s="27">
        <v>536.48140000000001</v>
      </c>
      <c r="J113" s="27">
        <v>268.2407</v>
      </c>
      <c r="K113" s="27">
        <v>536.48140000000001</v>
      </c>
      <c r="L113" s="27">
        <v>402.36110000000002</v>
      </c>
      <c r="M113" s="27">
        <v>0</v>
      </c>
      <c r="N113" s="27">
        <v>0</v>
      </c>
      <c r="O113" s="27">
        <v>134.12039999999999</v>
      </c>
      <c r="P113" s="27">
        <v>0</v>
      </c>
    </row>
    <row r="114" spans="1:16" x14ac:dyDescent="0.25">
      <c r="A114" s="17">
        <v>0.95199999999999996</v>
      </c>
      <c r="B114" s="27">
        <v>2685.2278999999999</v>
      </c>
      <c r="C114" s="30">
        <v>1.1000000000000001E-3</v>
      </c>
      <c r="D114" s="27">
        <v>805.5684</v>
      </c>
      <c r="E114" s="27">
        <v>0</v>
      </c>
      <c r="F114" s="27">
        <v>0</v>
      </c>
      <c r="G114" s="27">
        <v>0</v>
      </c>
      <c r="H114" s="27">
        <v>0</v>
      </c>
      <c r="I114" s="27">
        <v>537.04560000000004</v>
      </c>
      <c r="J114" s="27">
        <v>268.52280000000002</v>
      </c>
      <c r="K114" s="27">
        <v>537.04560000000004</v>
      </c>
      <c r="L114" s="27">
        <v>402.7842</v>
      </c>
      <c r="M114" s="27">
        <v>0</v>
      </c>
      <c r="N114" s="27">
        <v>0</v>
      </c>
      <c r="O114" s="27">
        <v>134.26140000000001</v>
      </c>
      <c r="P114" s="27">
        <v>0</v>
      </c>
    </row>
    <row r="115" spans="1:16" x14ac:dyDescent="0.25">
      <c r="A115" s="17">
        <v>0.95299999999999996</v>
      </c>
      <c r="B115" s="27">
        <v>2688.0484999999999</v>
      </c>
      <c r="C115" s="30">
        <v>1.1000000000000001E-3</v>
      </c>
      <c r="D115" s="27">
        <v>806.41449999999998</v>
      </c>
      <c r="E115" s="27">
        <v>0</v>
      </c>
      <c r="F115" s="27">
        <v>0</v>
      </c>
      <c r="G115" s="27">
        <v>0</v>
      </c>
      <c r="H115" s="27">
        <v>0</v>
      </c>
      <c r="I115" s="27">
        <v>537.60969999999998</v>
      </c>
      <c r="J115" s="27">
        <v>268.8048</v>
      </c>
      <c r="K115" s="27">
        <v>537.60969999999998</v>
      </c>
      <c r="L115" s="27">
        <v>403.20729999999998</v>
      </c>
      <c r="M115" s="27">
        <v>0</v>
      </c>
      <c r="N115" s="27">
        <v>0</v>
      </c>
      <c r="O115" s="27">
        <v>134.4024</v>
      </c>
      <c r="P115" s="27">
        <v>0</v>
      </c>
    </row>
    <row r="116" spans="1:16" x14ac:dyDescent="0.25">
      <c r="A116" s="17">
        <v>0.95399999999999996</v>
      </c>
      <c r="B116" s="27">
        <v>2690.8690999999999</v>
      </c>
      <c r="C116" s="30">
        <v>1E-3</v>
      </c>
      <c r="D116" s="27">
        <v>807.26070000000004</v>
      </c>
      <c r="E116" s="27">
        <v>0</v>
      </c>
      <c r="F116" s="27">
        <v>0</v>
      </c>
      <c r="G116" s="27">
        <v>0</v>
      </c>
      <c r="H116" s="27">
        <v>0</v>
      </c>
      <c r="I116" s="27">
        <v>538.17380000000003</v>
      </c>
      <c r="J116" s="27">
        <v>269.08690000000001</v>
      </c>
      <c r="K116" s="27">
        <v>538.17380000000003</v>
      </c>
      <c r="L116" s="27">
        <v>403.63040000000001</v>
      </c>
      <c r="M116" s="27">
        <v>0</v>
      </c>
      <c r="N116" s="27">
        <v>0</v>
      </c>
      <c r="O116" s="27">
        <v>134.54349999999999</v>
      </c>
      <c r="P116" s="27">
        <v>0</v>
      </c>
    </row>
    <row r="117" spans="1:16" x14ac:dyDescent="0.25">
      <c r="A117" s="17">
        <v>0.95499999999999996</v>
      </c>
      <c r="B117" s="27">
        <v>2693.6896999999999</v>
      </c>
      <c r="C117" s="30">
        <v>1E-3</v>
      </c>
      <c r="D117" s="27">
        <v>808.1069</v>
      </c>
      <c r="E117" s="27">
        <v>0</v>
      </c>
      <c r="F117" s="27">
        <v>0</v>
      </c>
      <c r="G117" s="27">
        <v>0</v>
      </c>
      <c r="H117" s="27">
        <v>0</v>
      </c>
      <c r="I117" s="27">
        <v>538.73789999999997</v>
      </c>
      <c r="J117" s="27">
        <v>269.36900000000003</v>
      </c>
      <c r="K117" s="27">
        <v>538.73789999999997</v>
      </c>
      <c r="L117" s="27">
        <v>404.05349999999999</v>
      </c>
      <c r="M117" s="27">
        <v>0</v>
      </c>
      <c r="N117" s="27">
        <v>0</v>
      </c>
      <c r="O117" s="27">
        <v>134.68450000000001</v>
      </c>
      <c r="P117" s="27">
        <v>0</v>
      </c>
    </row>
    <row r="118" spans="1:16" x14ac:dyDescent="0.25">
      <c r="A118" s="17">
        <v>0.95599999999999996</v>
      </c>
      <c r="B118" s="27">
        <v>2696.5102999999999</v>
      </c>
      <c r="C118" s="30">
        <v>1E-3</v>
      </c>
      <c r="D118" s="27">
        <v>808.95309999999995</v>
      </c>
      <c r="E118" s="27">
        <v>0</v>
      </c>
      <c r="F118" s="27">
        <v>0</v>
      </c>
      <c r="G118" s="27">
        <v>0</v>
      </c>
      <c r="H118" s="27">
        <v>0</v>
      </c>
      <c r="I118" s="27">
        <v>539.3021</v>
      </c>
      <c r="J118" s="27">
        <v>269.65100000000001</v>
      </c>
      <c r="K118" s="27">
        <v>539.3021</v>
      </c>
      <c r="L118" s="27">
        <v>404.47649999999999</v>
      </c>
      <c r="M118" s="27">
        <v>0</v>
      </c>
      <c r="N118" s="27">
        <v>0</v>
      </c>
      <c r="O118" s="27">
        <v>134.82550000000001</v>
      </c>
      <c r="P118" s="27">
        <v>0</v>
      </c>
    </row>
    <row r="119" spans="1:16" x14ac:dyDescent="0.25">
      <c r="A119" s="17">
        <v>0.95699999999999996</v>
      </c>
      <c r="B119" s="27">
        <v>2699.3308999999999</v>
      </c>
      <c r="C119" s="30">
        <v>1E-3</v>
      </c>
      <c r="D119" s="27">
        <v>809.79930000000002</v>
      </c>
      <c r="E119" s="27">
        <v>0</v>
      </c>
      <c r="F119" s="27">
        <v>0</v>
      </c>
      <c r="G119" s="27">
        <v>0</v>
      </c>
      <c r="H119" s="27">
        <v>0</v>
      </c>
      <c r="I119" s="27">
        <v>539.86620000000005</v>
      </c>
      <c r="J119" s="27">
        <v>269.93310000000002</v>
      </c>
      <c r="K119" s="27">
        <v>539.86620000000005</v>
      </c>
      <c r="L119" s="27">
        <v>404.89960000000002</v>
      </c>
      <c r="M119" s="27">
        <v>0</v>
      </c>
      <c r="N119" s="27">
        <v>0</v>
      </c>
      <c r="O119" s="27">
        <v>134.9665</v>
      </c>
      <c r="P119" s="27">
        <v>0</v>
      </c>
    </row>
    <row r="120" spans="1:16" x14ac:dyDescent="0.25">
      <c r="A120" s="17">
        <v>0.95799999999999996</v>
      </c>
      <c r="B120" s="27">
        <v>2702.1516000000001</v>
      </c>
      <c r="C120" s="30">
        <v>1E-3</v>
      </c>
      <c r="D120" s="27">
        <v>810.64549999999997</v>
      </c>
      <c r="E120" s="27">
        <v>0</v>
      </c>
      <c r="F120" s="27">
        <v>0</v>
      </c>
      <c r="G120" s="27">
        <v>0</v>
      </c>
      <c r="H120" s="27">
        <v>0</v>
      </c>
      <c r="I120" s="27">
        <v>540.43029999999999</v>
      </c>
      <c r="J120" s="27">
        <v>270.21519999999998</v>
      </c>
      <c r="K120" s="27">
        <v>540.43029999999999</v>
      </c>
      <c r="L120" s="27">
        <v>405.3227</v>
      </c>
      <c r="M120" s="27">
        <v>0</v>
      </c>
      <c r="N120" s="27">
        <v>0</v>
      </c>
      <c r="O120" s="27">
        <v>135.10759999999999</v>
      </c>
      <c r="P120" s="27">
        <v>0</v>
      </c>
    </row>
    <row r="121" spans="1:16" x14ac:dyDescent="0.25">
      <c r="A121" s="17">
        <v>0.95899999999999996</v>
      </c>
      <c r="B121" s="27">
        <v>2704.9722000000002</v>
      </c>
      <c r="C121" s="30">
        <v>1E-3</v>
      </c>
      <c r="D121" s="27">
        <v>811.49170000000004</v>
      </c>
      <c r="E121" s="27">
        <v>0</v>
      </c>
      <c r="F121" s="27">
        <v>0</v>
      </c>
      <c r="G121" s="27">
        <v>0</v>
      </c>
      <c r="H121" s="27">
        <v>0</v>
      </c>
      <c r="I121" s="27">
        <v>540.99440000000004</v>
      </c>
      <c r="J121" s="27">
        <v>270.49720000000002</v>
      </c>
      <c r="K121" s="27">
        <v>540.99440000000004</v>
      </c>
      <c r="L121" s="27">
        <v>405.74579999999997</v>
      </c>
      <c r="M121" s="27">
        <v>0</v>
      </c>
      <c r="N121" s="27">
        <v>0</v>
      </c>
      <c r="O121" s="27">
        <v>135.24860000000001</v>
      </c>
      <c r="P121" s="27">
        <v>0</v>
      </c>
    </row>
    <row r="122" spans="1:16" x14ac:dyDescent="0.25">
      <c r="A122" s="17">
        <v>0.96</v>
      </c>
      <c r="B122" s="27">
        <v>2707.7928000000002</v>
      </c>
      <c r="C122" s="30">
        <v>1E-3</v>
      </c>
      <c r="D122" s="27">
        <v>812.33780000000002</v>
      </c>
      <c r="E122" s="27">
        <v>0</v>
      </c>
      <c r="F122" s="27">
        <v>0</v>
      </c>
      <c r="G122" s="27">
        <v>0</v>
      </c>
      <c r="H122" s="27">
        <v>0</v>
      </c>
      <c r="I122" s="27">
        <v>541.55859999999996</v>
      </c>
      <c r="J122" s="27">
        <v>270.77929999999998</v>
      </c>
      <c r="K122" s="27">
        <v>541.55859999999996</v>
      </c>
      <c r="L122" s="27">
        <v>406.16890000000001</v>
      </c>
      <c r="M122" s="27">
        <v>0</v>
      </c>
      <c r="N122" s="27">
        <v>0</v>
      </c>
      <c r="O122" s="27">
        <v>135.3896</v>
      </c>
      <c r="P122" s="27">
        <v>0</v>
      </c>
    </row>
    <row r="123" spans="1:16" x14ac:dyDescent="0.25">
      <c r="A123" s="17">
        <v>0.96099999999999997</v>
      </c>
      <c r="B123" s="27">
        <v>2710.6134000000002</v>
      </c>
      <c r="C123" s="30">
        <v>1E-3</v>
      </c>
      <c r="D123" s="27">
        <v>813.18399999999997</v>
      </c>
      <c r="E123" s="27">
        <v>0</v>
      </c>
      <c r="F123" s="27">
        <v>0</v>
      </c>
      <c r="G123" s="27">
        <v>0</v>
      </c>
      <c r="H123" s="27">
        <v>0</v>
      </c>
      <c r="I123" s="27">
        <v>542.12270000000001</v>
      </c>
      <c r="J123" s="27">
        <v>271.06130000000002</v>
      </c>
      <c r="K123" s="27">
        <v>542.12270000000001</v>
      </c>
      <c r="L123" s="27">
        <v>406.59199999999998</v>
      </c>
      <c r="M123" s="27">
        <v>0</v>
      </c>
      <c r="N123" s="27">
        <v>0</v>
      </c>
      <c r="O123" s="27">
        <v>135.5307</v>
      </c>
      <c r="P123" s="27">
        <v>0</v>
      </c>
    </row>
    <row r="124" spans="1:16" x14ac:dyDescent="0.25">
      <c r="A124" s="17">
        <v>0.96199999999999997</v>
      </c>
      <c r="B124" s="27">
        <v>2713.4340000000002</v>
      </c>
      <c r="C124" s="30">
        <v>1E-3</v>
      </c>
      <c r="D124" s="27">
        <v>814.03020000000004</v>
      </c>
      <c r="E124" s="27">
        <v>0</v>
      </c>
      <c r="F124" s="27">
        <v>0</v>
      </c>
      <c r="G124" s="27">
        <v>0</v>
      </c>
      <c r="H124" s="27">
        <v>0</v>
      </c>
      <c r="I124" s="27">
        <v>542.68679999999995</v>
      </c>
      <c r="J124" s="27">
        <v>271.34339999999997</v>
      </c>
      <c r="K124" s="27">
        <v>542.68679999999995</v>
      </c>
      <c r="L124" s="27">
        <v>407.01510000000002</v>
      </c>
      <c r="M124" s="27">
        <v>0</v>
      </c>
      <c r="N124" s="27">
        <v>0</v>
      </c>
      <c r="O124" s="27">
        <v>135.67169999999999</v>
      </c>
      <c r="P124" s="27">
        <v>0</v>
      </c>
    </row>
    <row r="125" spans="1:16" x14ac:dyDescent="0.25">
      <c r="A125" s="17">
        <v>0.96299999999999997</v>
      </c>
      <c r="B125" s="27">
        <v>2716.2546000000002</v>
      </c>
      <c r="C125" s="30">
        <v>1E-3</v>
      </c>
      <c r="D125" s="27">
        <v>814.87639999999999</v>
      </c>
      <c r="E125" s="27">
        <v>0</v>
      </c>
      <c r="F125" s="27">
        <v>0</v>
      </c>
      <c r="G125" s="27">
        <v>0</v>
      </c>
      <c r="H125" s="27">
        <v>0</v>
      </c>
      <c r="I125" s="27">
        <v>543.2509</v>
      </c>
      <c r="J125" s="27">
        <v>271.62549999999999</v>
      </c>
      <c r="K125" s="27">
        <v>543.2509</v>
      </c>
      <c r="L125" s="27">
        <v>407.43819999999999</v>
      </c>
      <c r="M125" s="27">
        <v>0</v>
      </c>
      <c r="N125" s="27">
        <v>0</v>
      </c>
      <c r="O125" s="27">
        <v>135.81270000000001</v>
      </c>
      <c r="P125" s="27">
        <v>0</v>
      </c>
    </row>
    <row r="126" spans="1:16" x14ac:dyDescent="0.25">
      <c r="A126" s="17">
        <v>0.96399999999999997</v>
      </c>
      <c r="B126" s="27">
        <v>2719.0753</v>
      </c>
      <c r="C126" s="30">
        <v>1E-3</v>
      </c>
      <c r="D126" s="27">
        <v>815.72260000000006</v>
      </c>
      <c r="E126" s="27">
        <v>0</v>
      </c>
      <c r="F126" s="27">
        <v>0</v>
      </c>
      <c r="G126" s="27">
        <v>0</v>
      </c>
      <c r="H126" s="27">
        <v>0</v>
      </c>
      <c r="I126" s="27">
        <v>543.81510000000003</v>
      </c>
      <c r="J126" s="27">
        <v>271.90750000000003</v>
      </c>
      <c r="K126" s="27">
        <v>543.81510000000003</v>
      </c>
      <c r="L126" s="27">
        <v>407.86130000000003</v>
      </c>
      <c r="M126" s="27">
        <v>0</v>
      </c>
      <c r="N126" s="27">
        <v>0</v>
      </c>
      <c r="O126" s="27">
        <v>135.9538</v>
      </c>
      <c r="P126" s="27">
        <v>0</v>
      </c>
    </row>
    <row r="127" spans="1:16" x14ac:dyDescent="0.25">
      <c r="A127" s="17">
        <v>0.96499999999999997</v>
      </c>
      <c r="B127" s="27">
        <v>2721.8959</v>
      </c>
      <c r="C127" s="30">
        <v>1E-3</v>
      </c>
      <c r="D127" s="27">
        <v>816.56880000000001</v>
      </c>
      <c r="E127" s="27">
        <v>0</v>
      </c>
      <c r="F127" s="27">
        <v>0</v>
      </c>
      <c r="G127" s="27">
        <v>0</v>
      </c>
      <c r="H127" s="27">
        <v>0</v>
      </c>
      <c r="I127" s="27">
        <v>544.37919999999997</v>
      </c>
      <c r="J127" s="27">
        <v>272.18959999999998</v>
      </c>
      <c r="K127" s="27">
        <v>544.37919999999997</v>
      </c>
      <c r="L127" s="27">
        <v>408.28440000000001</v>
      </c>
      <c r="M127" s="27">
        <v>0</v>
      </c>
      <c r="N127" s="27">
        <v>0</v>
      </c>
      <c r="O127" s="27">
        <v>136.09479999999999</v>
      </c>
      <c r="P127" s="27">
        <v>0</v>
      </c>
    </row>
    <row r="128" spans="1:16" x14ac:dyDescent="0.25">
      <c r="A128" s="17">
        <v>0.96599999999999997</v>
      </c>
      <c r="B128" s="27">
        <v>2724.7165</v>
      </c>
      <c r="C128" s="30">
        <v>1E-3</v>
      </c>
      <c r="D128" s="27">
        <v>817.41489999999999</v>
      </c>
      <c r="E128" s="27">
        <v>0</v>
      </c>
      <c r="F128" s="27">
        <v>0</v>
      </c>
      <c r="G128" s="27">
        <v>0</v>
      </c>
      <c r="H128" s="27">
        <v>0</v>
      </c>
      <c r="I128" s="27">
        <v>544.94330000000002</v>
      </c>
      <c r="J128" s="27">
        <v>272.47160000000002</v>
      </c>
      <c r="K128" s="27">
        <v>544.94330000000002</v>
      </c>
      <c r="L128" s="27">
        <v>408.70749999999998</v>
      </c>
      <c r="M128" s="27">
        <v>0</v>
      </c>
      <c r="N128" s="27">
        <v>0</v>
      </c>
      <c r="O128" s="27">
        <v>136.23580000000001</v>
      </c>
      <c r="P128" s="27">
        <v>0</v>
      </c>
    </row>
    <row r="129" spans="1:16" x14ac:dyDescent="0.25">
      <c r="A129" s="17">
        <v>0.96699999999999997</v>
      </c>
      <c r="B129" s="27">
        <v>2727.5371</v>
      </c>
      <c r="C129" s="30">
        <v>1E-3</v>
      </c>
      <c r="D129" s="27">
        <v>818.26110000000006</v>
      </c>
      <c r="E129" s="27">
        <v>0</v>
      </c>
      <c r="F129" s="27">
        <v>0</v>
      </c>
      <c r="G129" s="27">
        <v>0</v>
      </c>
      <c r="H129" s="27">
        <v>0</v>
      </c>
      <c r="I129" s="27">
        <v>545.50739999999996</v>
      </c>
      <c r="J129" s="27">
        <v>272.75369999999998</v>
      </c>
      <c r="K129" s="27">
        <v>545.50739999999996</v>
      </c>
      <c r="L129" s="27">
        <v>409.13060000000002</v>
      </c>
      <c r="M129" s="27">
        <v>0</v>
      </c>
      <c r="N129" s="27">
        <v>0</v>
      </c>
      <c r="O129" s="27">
        <v>136.37690000000001</v>
      </c>
      <c r="P129" s="27">
        <v>0</v>
      </c>
    </row>
    <row r="130" spans="1:16" x14ac:dyDescent="0.25">
      <c r="A130" s="17">
        <v>0.96799999999999997</v>
      </c>
      <c r="B130" s="27">
        <v>2730.3577</v>
      </c>
      <c r="C130" s="30">
        <v>1E-3</v>
      </c>
      <c r="D130" s="27">
        <v>819.10730000000001</v>
      </c>
      <c r="E130" s="27">
        <v>0</v>
      </c>
      <c r="F130" s="27">
        <v>0</v>
      </c>
      <c r="G130" s="27">
        <v>0</v>
      </c>
      <c r="H130" s="27">
        <v>0</v>
      </c>
      <c r="I130" s="27">
        <v>546.07150000000001</v>
      </c>
      <c r="J130" s="27">
        <v>273.03579999999999</v>
      </c>
      <c r="K130" s="27">
        <v>546.07150000000001</v>
      </c>
      <c r="L130" s="27">
        <v>409.55369999999999</v>
      </c>
      <c r="M130" s="27">
        <v>0</v>
      </c>
      <c r="N130" s="27">
        <v>0</v>
      </c>
      <c r="O130" s="27">
        <v>136.5179</v>
      </c>
      <c r="P130" s="27">
        <v>0</v>
      </c>
    </row>
    <row r="131" spans="1:16" x14ac:dyDescent="0.25">
      <c r="A131" s="17">
        <v>0.96899999999999997</v>
      </c>
      <c r="B131" s="27">
        <v>2733.1783999999998</v>
      </c>
      <c r="C131" s="30">
        <v>1E-3</v>
      </c>
      <c r="D131" s="27">
        <v>819.95349999999996</v>
      </c>
      <c r="E131" s="27">
        <v>0</v>
      </c>
      <c r="F131" s="27">
        <v>0</v>
      </c>
      <c r="G131" s="27">
        <v>0</v>
      </c>
      <c r="H131" s="27">
        <v>0</v>
      </c>
      <c r="I131" s="27">
        <v>546.63570000000004</v>
      </c>
      <c r="J131" s="27">
        <v>273.31779999999998</v>
      </c>
      <c r="K131" s="27">
        <v>546.63570000000004</v>
      </c>
      <c r="L131" s="27">
        <v>409.97680000000003</v>
      </c>
      <c r="M131" s="27">
        <v>0</v>
      </c>
      <c r="N131" s="27">
        <v>0</v>
      </c>
      <c r="O131" s="27">
        <v>136.65889999999999</v>
      </c>
      <c r="P131" s="27">
        <v>0</v>
      </c>
    </row>
    <row r="132" spans="1:16" x14ac:dyDescent="0.25">
      <c r="A132" s="17">
        <v>0.97</v>
      </c>
      <c r="B132" s="27">
        <v>2735.9989999999998</v>
      </c>
      <c r="C132" s="30">
        <v>1E-3</v>
      </c>
      <c r="D132" s="27">
        <v>820.79970000000003</v>
      </c>
      <c r="E132" s="27">
        <v>0</v>
      </c>
      <c r="F132" s="27">
        <v>0</v>
      </c>
      <c r="G132" s="27">
        <v>0</v>
      </c>
      <c r="H132" s="27">
        <v>0</v>
      </c>
      <c r="I132" s="27">
        <v>547.19979999999998</v>
      </c>
      <c r="J132" s="27">
        <v>273.59989999999999</v>
      </c>
      <c r="K132" s="27">
        <v>547.19979999999998</v>
      </c>
      <c r="L132" s="27">
        <v>410.39980000000003</v>
      </c>
      <c r="M132" s="27">
        <v>0</v>
      </c>
      <c r="N132" s="27">
        <v>0</v>
      </c>
      <c r="O132" s="27">
        <v>136.79990000000001</v>
      </c>
      <c r="P132" s="27">
        <v>0</v>
      </c>
    </row>
    <row r="133" spans="1:16" x14ac:dyDescent="0.25">
      <c r="A133" s="17">
        <v>0.97099999999999997</v>
      </c>
      <c r="B133" s="27">
        <v>2738.8195999999998</v>
      </c>
      <c r="C133" s="30">
        <v>1E-3</v>
      </c>
      <c r="D133" s="27">
        <v>821.64589999999998</v>
      </c>
      <c r="E133" s="27">
        <v>0</v>
      </c>
      <c r="F133" s="27">
        <v>0</v>
      </c>
      <c r="G133" s="27">
        <v>0</v>
      </c>
      <c r="H133" s="27">
        <v>0</v>
      </c>
      <c r="I133" s="27">
        <v>547.76390000000004</v>
      </c>
      <c r="J133" s="27">
        <v>273.88200000000001</v>
      </c>
      <c r="K133" s="27">
        <v>547.76390000000004</v>
      </c>
      <c r="L133" s="27">
        <v>410.8229</v>
      </c>
      <c r="M133" s="27">
        <v>0</v>
      </c>
      <c r="N133" s="27">
        <v>0</v>
      </c>
      <c r="O133" s="27">
        <v>136.941</v>
      </c>
      <c r="P133" s="27">
        <v>0</v>
      </c>
    </row>
    <row r="134" spans="1:16" x14ac:dyDescent="0.25">
      <c r="A134" s="17">
        <v>0.97199999999999998</v>
      </c>
      <c r="B134" s="27">
        <v>2741.6401999999998</v>
      </c>
      <c r="C134" s="30">
        <v>1E-3</v>
      </c>
      <c r="D134" s="27">
        <v>822.49210000000005</v>
      </c>
      <c r="E134" s="27">
        <v>0</v>
      </c>
      <c r="F134" s="27">
        <v>0</v>
      </c>
      <c r="G134" s="27">
        <v>0</v>
      </c>
      <c r="H134" s="27">
        <v>0</v>
      </c>
      <c r="I134" s="27">
        <v>548.32799999999997</v>
      </c>
      <c r="J134" s="27">
        <v>274.16399999999999</v>
      </c>
      <c r="K134" s="27">
        <v>548.32799999999997</v>
      </c>
      <c r="L134" s="27">
        <v>411.24599999999998</v>
      </c>
      <c r="M134" s="27">
        <v>0</v>
      </c>
      <c r="N134" s="27">
        <v>0</v>
      </c>
      <c r="O134" s="27">
        <v>137.08199999999999</v>
      </c>
      <c r="P134" s="27">
        <v>0</v>
      </c>
    </row>
    <row r="135" spans="1:16" x14ac:dyDescent="0.25">
      <c r="A135" s="17">
        <v>0.97299999999999998</v>
      </c>
      <c r="B135" s="27">
        <v>2744.4607999999998</v>
      </c>
      <c r="C135" s="30">
        <v>1E-3</v>
      </c>
      <c r="D135" s="27">
        <v>823.33820000000003</v>
      </c>
      <c r="E135" s="27">
        <v>0</v>
      </c>
      <c r="F135" s="27">
        <v>0</v>
      </c>
      <c r="G135" s="27">
        <v>0</v>
      </c>
      <c r="H135" s="27">
        <v>0</v>
      </c>
      <c r="I135" s="27">
        <v>548.8922</v>
      </c>
      <c r="J135" s="27">
        <v>274.4461</v>
      </c>
      <c r="K135" s="27">
        <v>548.8922</v>
      </c>
      <c r="L135" s="27">
        <v>411.66910000000001</v>
      </c>
      <c r="M135" s="27">
        <v>0</v>
      </c>
      <c r="N135" s="27">
        <v>0</v>
      </c>
      <c r="O135" s="27">
        <v>137.22300000000001</v>
      </c>
      <c r="P135" s="27">
        <v>0</v>
      </c>
    </row>
    <row r="136" spans="1:16" x14ac:dyDescent="0.25">
      <c r="A136" s="17">
        <v>0.97399999999999998</v>
      </c>
      <c r="B136" s="27">
        <v>2747.2813999999998</v>
      </c>
      <c r="C136" s="30">
        <v>1E-3</v>
      </c>
      <c r="D136" s="27">
        <v>824.18439999999998</v>
      </c>
      <c r="E136" s="27">
        <v>0</v>
      </c>
      <c r="F136" s="27">
        <v>0</v>
      </c>
      <c r="G136" s="27">
        <v>0</v>
      </c>
      <c r="H136" s="27">
        <v>0</v>
      </c>
      <c r="I136" s="27">
        <v>549.45630000000006</v>
      </c>
      <c r="J136" s="27">
        <v>274.72809999999998</v>
      </c>
      <c r="K136" s="27">
        <v>549.45630000000006</v>
      </c>
      <c r="L136" s="27">
        <v>412.09219999999999</v>
      </c>
      <c r="M136" s="27">
        <v>0</v>
      </c>
      <c r="N136" s="27">
        <v>0</v>
      </c>
      <c r="O136" s="27">
        <v>137.36410000000001</v>
      </c>
      <c r="P136" s="27">
        <v>0</v>
      </c>
    </row>
    <row r="137" spans="1:16" x14ac:dyDescent="0.25">
      <c r="A137" s="17">
        <v>0.97499999999999998</v>
      </c>
      <c r="B137" s="27">
        <v>2750.1021000000001</v>
      </c>
      <c r="C137" s="30">
        <v>1E-3</v>
      </c>
      <c r="D137" s="27">
        <v>825.03060000000005</v>
      </c>
      <c r="E137" s="27">
        <v>0</v>
      </c>
      <c r="F137" s="27">
        <v>0</v>
      </c>
      <c r="G137" s="27">
        <v>0</v>
      </c>
      <c r="H137" s="27">
        <v>0</v>
      </c>
      <c r="I137" s="27">
        <v>550.0204</v>
      </c>
      <c r="J137" s="27">
        <v>275.0102</v>
      </c>
      <c r="K137" s="27">
        <v>550.0204</v>
      </c>
      <c r="L137" s="27">
        <v>412.51530000000002</v>
      </c>
      <c r="M137" s="27">
        <v>0</v>
      </c>
      <c r="N137" s="27">
        <v>0</v>
      </c>
      <c r="O137" s="27">
        <v>137.5051</v>
      </c>
      <c r="P137" s="27">
        <v>0</v>
      </c>
    </row>
    <row r="138" spans="1:16" x14ac:dyDescent="0.25">
      <c r="A138" s="17">
        <v>0.97599999999999998</v>
      </c>
      <c r="B138" s="27">
        <v>2752.9227000000001</v>
      </c>
      <c r="C138" s="30">
        <v>1E-3</v>
      </c>
      <c r="D138" s="27">
        <v>825.8768</v>
      </c>
      <c r="E138" s="27">
        <v>0</v>
      </c>
      <c r="F138" s="27">
        <v>0</v>
      </c>
      <c r="G138" s="27">
        <v>0</v>
      </c>
      <c r="H138" s="27">
        <v>0</v>
      </c>
      <c r="I138" s="27">
        <v>550.58450000000005</v>
      </c>
      <c r="J138" s="27">
        <v>275.29230000000001</v>
      </c>
      <c r="K138" s="27">
        <v>550.58450000000005</v>
      </c>
      <c r="L138" s="27">
        <v>412.9384</v>
      </c>
      <c r="M138" s="27">
        <v>0</v>
      </c>
      <c r="N138" s="27">
        <v>0</v>
      </c>
      <c r="O138" s="27">
        <v>137.64609999999999</v>
      </c>
      <c r="P138" s="27">
        <v>0</v>
      </c>
    </row>
    <row r="139" spans="1:16" x14ac:dyDescent="0.25">
      <c r="A139" s="17">
        <v>0.97699999999999998</v>
      </c>
      <c r="B139" s="27">
        <v>2755.7433000000001</v>
      </c>
      <c r="C139" s="30">
        <v>1E-3</v>
      </c>
      <c r="D139" s="27">
        <v>826.72299999999996</v>
      </c>
      <c r="E139" s="27">
        <v>0</v>
      </c>
      <c r="F139" s="27">
        <v>0</v>
      </c>
      <c r="G139" s="27">
        <v>0</v>
      </c>
      <c r="H139" s="27">
        <v>0</v>
      </c>
      <c r="I139" s="27">
        <v>551.14869999999996</v>
      </c>
      <c r="J139" s="27">
        <v>275.57429999999999</v>
      </c>
      <c r="K139" s="27">
        <v>551.14869999999996</v>
      </c>
      <c r="L139" s="27">
        <v>413.36149999999998</v>
      </c>
      <c r="M139" s="27">
        <v>0</v>
      </c>
      <c r="N139" s="27">
        <v>0</v>
      </c>
      <c r="O139" s="27">
        <v>137.78720000000001</v>
      </c>
      <c r="P139" s="27">
        <v>0</v>
      </c>
    </row>
    <row r="140" spans="1:16" x14ac:dyDescent="0.25">
      <c r="A140" s="17">
        <v>0.97799999999999998</v>
      </c>
      <c r="B140" s="27">
        <v>2758.5639000000001</v>
      </c>
      <c r="C140" s="30">
        <v>1E-3</v>
      </c>
      <c r="D140" s="27">
        <v>827.56920000000002</v>
      </c>
      <c r="E140" s="27">
        <v>0</v>
      </c>
      <c r="F140" s="27">
        <v>0</v>
      </c>
      <c r="G140" s="27">
        <v>0</v>
      </c>
      <c r="H140" s="27">
        <v>0</v>
      </c>
      <c r="I140" s="27">
        <v>551.71280000000002</v>
      </c>
      <c r="J140" s="27">
        <v>275.85640000000001</v>
      </c>
      <c r="K140" s="27">
        <v>551.71280000000002</v>
      </c>
      <c r="L140" s="27">
        <v>413.78460000000001</v>
      </c>
      <c r="M140" s="27">
        <v>0</v>
      </c>
      <c r="N140" s="27">
        <v>0</v>
      </c>
      <c r="O140" s="27">
        <v>137.9282</v>
      </c>
      <c r="P140" s="27">
        <v>0</v>
      </c>
    </row>
    <row r="141" spans="1:16" x14ac:dyDescent="0.25">
      <c r="A141" s="17">
        <v>0.97899999999999998</v>
      </c>
      <c r="B141" s="27">
        <v>2761.3845000000001</v>
      </c>
      <c r="C141" s="30">
        <v>1E-3</v>
      </c>
      <c r="D141" s="27">
        <v>828.41539999999998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552.27689999999996</v>
      </c>
      <c r="J141" s="27">
        <v>276.13850000000002</v>
      </c>
      <c r="K141" s="27">
        <v>552.27689999999996</v>
      </c>
      <c r="L141" s="27">
        <v>414.20769999999999</v>
      </c>
      <c r="M141" s="27">
        <v>0</v>
      </c>
      <c r="N141" s="27">
        <v>0</v>
      </c>
      <c r="O141" s="27">
        <v>138.0692</v>
      </c>
      <c r="P141" s="27">
        <v>0</v>
      </c>
    </row>
    <row r="142" spans="1:16" x14ac:dyDescent="0.25">
      <c r="A142" s="17">
        <v>0.98</v>
      </c>
      <c r="B142" s="27">
        <v>2764.2051000000001</v>
      </c>
      <c r="C142" s="30">
        <v>1E-3</v>
      </c>
      <c r="D142" s="27">
        <v>829.26149999999996</v>
      </c>
      <c r="E142" s="27">
        <v>0</v>
      </c>
      <c r="F142" s="27">
        <v>0</v>
      </c>
      <c r="G142" s="27">
        <v>0</v>
      </c>
      <c r="H142" s="27">
        <v>0</v>
      </c>
      <c r="I142" s="27">
        <v>552.84100000000001</v>
      </c>
      <c r="J142" s="27">
        <v>276.4205</v>
      </c>
      <c r="K142" s="27">
        <v>552.84100000000001</v>
      </c>
      <c r="L142" s="27">
        <v>414.63080000000002</v>
      </c>
      <c r="M142" s="27">
        <v>0</v>
      </c>
      <c r="N142" s="27">
        <v>0</v>
      </c>
      <c r="O142" s="27">
        <v>138.21029999999999</v>
      </c>
      <c r="P142" s="27">
        <v>0</v>
      </c>
    </row>
    <row r="143" spans="1:16" x14ac:dyDescent="0.25">
      <c r="A143" s="17">
        <v>0.98099999999999998</v>
      </c>
      <c r="B143" s="27">
        <v>2767.0257999999999</v>
      </c>
      <c r="C143" s="30">
        <v>1E-3</v>
      </c>
      <c r="D143" s="27">
        <v>830.10770000000002</v>
      </c>
      <c r="E143" s="27">
        <v>0</v>
      </c>
      <c r="F143" s="27">
        <v>0</v>
      </c>
      <c r="G143" s="27">
        <v>0</v>
      </c>
      <c r="H143" s="27">
        <v>0</v>
      </c>
      <c r="I143" s="27">
        <v>553.40520000000004</v>
      </c>
      <c r="J143" s="27">
        <v>276.70260000000002</v>
      </c>
      <c r="K143" s="27">
        <v>553.40520000000004</v>
      </c>
      <c r="L143" s="27">
        <v>415.0539</v>
      </c>
      <c r="M143" s="27">
        <v>0</v>
      </c>
      <c r="N143" s="27">
        <v>0</v>
      </c>
      <c r="O143" s="27">
        <v>138.35130000000001</v>
      </c>
      <c r="P143" s="27">
        <v>0</v>
      </c>
    </row>
    <row r="144" spans="1:16" x14ac:dyDescent="0.25">
      <c r="A144" s="17">
        <v>0.98199999999999998</v>
      </c>
      <c r="B144" s="27">
        <v>2769.8463999999999</v>
      </c>
      <c r="C144" s="30">
        <v>1E-3</v>
      </c>
      <c r="D144" s="27">
        <v>830.95389999999998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553.96929999999998</v>
      </c>
      <c r="J144" s="27">
        <v>276.9846</v>
      </c>
      <c r="K144" s="27">
        <v>553.96929999999998</v>
      </c>
      <c r="L144" s="27">
        <v>415.47699999999998</v>
      </c>
      <c r="M144" s="27">
        <v>0</v>
      </c>
      <c r="N144" s="27">
        <v>0</v>
      </c>
      <c r="O144" s="27">
        <v>138.4923</v>
      </c>
      <c r="P144" s="27">
        <v>0</v>
      </c>
    </row>
    <row r="145" spans="1:16" x14ac:dyDescent="0.25">
      <c r="A145" s="17">
        <v>0.98299999999999998</v>
      </c>
      <c r="B145" s="27">
        <v>2772.6669999999999</v>
      </c>
      <c r="C145" s="30">
        <v>1E-3</v>
      </c>
      <c r="D145" s="27">
        <v>831.80010000000004</v>
      </c>
      <c r="E145" s="27">
        <v>0</v>
      </c>
      <c r="F145" s="27">
        <v>0</v>
      </c>
      <c r="G145" s="27">
        <v>0</v>
      </c>
      <c r="H145" s="27">
        <v>0</v>
      </c>
      <c r="I145" s="27">
        <v>554.53340000000003</v>
      </c>
      <c r="J145" s="27">
        <v>277.26670000000001</v>
      </c>
      <c r="K145" s="27">
        <v>554.53340000000003</v>
      </c>
      <c r="L145" s="27">
        <v>415.9</v>
      </c>
      <c r="M145" s="27">
        <v>0</v>
      </c>
      <c r="N145" s="27">
        <v>0</v>
      </c>
      <c r="O145" s="27">
        <v>138.63329999999999</v>
      </c>
      <c r="P145" s="27">
        <v>0</v>
      </c>
    </row>
    <row r="146" spans="1:16" x14ac:dyDescent="0.25">
      <c r="A146" s="17">
        <v>0.98399999999999999</v>
      </c>
      <c r="B146" s="27">
        <v>2775.4875999999999</v>
      </c>
      <c r="C146" s="30">
        <v>1E-3</v>
      </c>
      <c r="D146" s="27">
        <v>832.6463</v>
      </c>
      <c r="E146" s="27">
        <v>0</v>
      </c>
      <c r="F146" s="27">
        <v>0</v>
      </c>
      <c r="G146" s="27">
        <v>0</v>
      </c>
      <c r="H146" s="27">
        <v>0</v>
      </c>
      <c r="I146" s="27">
        <v>555.09749999999997</v>
      </c>
      <c r="J146" s="27">
        <v>277.54880000000003</v>
      </c>
      <c r="K146" s="27">
        <v>555.09749999999997</v>
      </c>
      <c r="L146" s="27">
        <v>416.32310000000001</v>
      </c>
      <c r="M146" s="27">
        <v>0</v>
      </c>
      <c r="N146" s="27">
        <v>0</v>
      </c>
      <c r="O146" s="27">
        <v>138.77440000000001</v>
      </c>
      <c r="P146" s="27">
        <v>0</v>
      </c>
    </row>
    <row r="147" spans="1:16" x14ac:dyDescent="0.25">
      <c r="A147" s="17">
        <v>0.98499999999999999</v>
      </c>
      <c r="B147" s="27">
        <v>2778.3081999999999</v>
      </c>
      <c r="C147" s="30">
        <v>1E-3</v>
      </c>
      <c r="D147" s="27">
        <v>833.49249999999995</v>
      </c>
      <c r="E147" s="27">
        <v>0</v>
      </c>
      <c r="F147" s="27">
        <v>0</v>
      </c>
      <c r="G147" s="27">
        <v>0</v>
      </c>
      <c r="H147" s="27">
        <v>0</v>
      </c>
      <c r="I147" s="27">
        <v>555.66160000000002</v>
      </c>
      <c r="J147" s="27">
        <v>277.83080000000001</v>
      </c>
      <c r="K147" s="27">
        <v>555.66160000000002</v>
      </c>
      <c r="L147" s="27">
        <v>416.74619999999999</v>
      </c>
      <c r="M147" s="27">
        <v>0</v>
      </c>
      <c r="N147" s="27">
        <v>0</v>
      </c>
      <c r="O147" s="27">
        <v>138.91540000000001</v>
      </c>
      <c r="P147" s="27">
        <v>0</v>
      </c>
    </row>
    <row r="148" spans="1:16" x14ac:dyDescent="0.25">
      <c r="A148" s="17">
        <v>0.98599999999999999</v>
      </c>
      <c r="B148" s="27">
        <v>2781.1288</v>
      </c>
      <c r="C148" s="30">
        <v>1E-3</v>
      </c>
      <c r="D148" s="27">
        <v>834.33870000000002</v>
      </c>
      <c r="E148" s="27">
        <v>0</v>
      </c>
      <c r="F148" s="27">
        <v>0</v>
      </c>
      <c r="G148" s="27">
        <v>0</v>
      </c>
      <c r="H148" s="27">
        <v>0</v>
      </c>
      <c r="I148" s="27">
        <v>556.22580000000005</v>
      </c>
      <c r="J148" s="27">
        <v>278.11290000000002</v>
      </c>
      <c r="K148" s="27">
        <v>556.22580000000005</v>
      </c>
      <c r="L148" s="27">
        <v>417.16930000000002</v>
      </c>
      <c r="M148" s="27">
        <v>0</v>
      </c>
      <c r="N148" s="27">
        <v>0</v>
      </c>
      <c r="O148" s="27">
        <v>139.0564</v>
      </c>
      <c r="P148" s="27">
        <v>0</v>
      </c>
    </row>
    <row r="149" spans="1:16" x14ac:dyDescent="0.25">
      <c r="A149" s="17">
        <v>0.98699999999999999</v>
      </c>
      <c r="B149" s="27">
        <v>2783.9495000000002</v>
      </c>
      <c r="C149" s="30">
        <v>1E-3</v>
      </c>
      <c r="D149" s="27">
        <v>835.1848</v>
      </c>
      <c r="E149" s="27">
        <v>0</v>
      </c>
      <c r="F149" s="27">
        <v>0</v>
      </c>
      <c r="G149" s="27">
        <v>0</v>
      </c>
      <c r="H149" s="27">
        <v>0</v>
      </c>
      <c r="I149" s="27">
        <v>556.78989999999999</v>
      </c>
      <c r="J149" s="27">
        <v>278.39490000000001</v>
      </c>
      <c r="K149" s="27">
        <v>556.78989999999999</v>
      </c>
      <c r="L149" s="27">
        <v>417.5924</v>
      </c>
      <c r="M149" s="27">
        <v>0</v>
      </c>
      <c r="N149" s="27">
        <v>0</v>
      </c>
      <c r="O149" s="27">
        <v>139.19749999999999</v>
      </c>
      <c r="P149" s="27">
        <v>0</v>
      </c>
    </row>
    <row r="150" spans="1:16" x14ac:dyDescent="0.25">
      <c r="A150" s="17">
        <v>0.98799999999999999</v>
      </c>
      <c r="B150" s="27">
        <v>2786.7701000000002</v>
      </c>
      <c r="C150" s="30">
        <v>1E-3</v>
      </c>
      <c r="D150" s="27">
        <v>836.03099999999995</v>
      </c>
      <c r="E150" s="27">
        <v>0</v>
      </c>
      <c r="F150" s="27">
        <v>0</v>
      </c>
      <c r="G150" s="27">
        <v>0</v>
      </c>
      <c r="H150" s="27">
        <v>0</v>
      </c>
      <c r="I150" s="27">
        <v>557.35400000000004</v>
      </c>
      <c r="J150" s="27">
        <v>278.67700000000002</v>
      </c>
      <c r="K150" s="27">
        <v>557.35400000000004</v>
      </c>
      <c r="L150" s="27">
        <v>418.01549999999997</v>
      </c>
      <c r="M150" s="27">
        <v>0</v>
      </c>
      <c r="N150" s="27">
        <v>0</v>
      </c>
      <c r="O150" s="27">
        <v>139.33850000000001</v>
      </c>
      <c r="P150" s="27">
        <v>0</v>
      </c>
    </row>
    <row r="151" spans="1:16" x14ac:dyDescent="0.25">
      <c r="A151" s="17">
        <v>0.98899999999999999</v>
      </c>
      <c r="B151" s="27">
        <v>2789.5907000000002</v>
      </c>
      <c r="C151" s="30">
        <v>1E-3</v>
      </c>
      <c r="D151" s="27">
        <v>836.87720000000002</v>
      </c>
      <c r="E151" s="27">
        <v>0</v>
      </c>
      <c r="F151" s="27">
        <v>0</v>
      </c>
      <c r="G151" s="27">
        <v>0</v>
      </c>
      <c r="H151" s="27">
        <v>0</v>
      </c>
      <c r="I151" s="27">
        <v>557.91809999999998</v>
      </c>
      <c r="J151" s="27">
        <v>278.95909999999998</v>
      </c>
      <c r="K151" s="27">
        <v>557.91809999999998</v>
      </c>
      <c r="L151" s="27">
        <v>418.43860000000001</v>
      </c>
      <c r="M151" s="27">
        <v>0</v>
      </c>
      <c r="N151" s="27">
        <v>0</v>
      </c>
      <c r="O151" s="27">
        <v>139.4795</v>
      </c>
      <c r="P151" s="27">
        <v>0</v>
      </c>
    </row>
    <row r="152" spans="1:16" x14ac:dyDescent="0.25">
      <c r="A152" s="17">
        <v>0.99</v>
      </c>
      <c r="B152" s="27">
        <v>2792.4113000000002</v>
      </c>
      <c r="C152" s="30">
        <v>1E-3</v>
      </c>
      <c r="D152" s="27">
        <v>837.72339999999997</v>
      </c>
      <c r="E152" s="27">
        <v>0</v>
      </c>
      <c r="F152" s="27">
        <v>0</v>
      </c>
      <c r="G152" s="27">
        <v>0</v>
      </c>
      <c r="H152" s="27">
        <v>0</v>
      </c>
      <c r="I152" s="27">
        <v>558.48230000000001</v>
      </c>
      <c r="J152" s="27">
        <v>279.24110000000002</v>
      </c>
      <c r="K152" s="27">
        <v>558.48230000000001</v>
      </c>
      <c r="L152" s="27">
        <v>418.86169999999998</v>
      </c>
      <c r="M152" s="27">
        <v>0</v>
      </c>
      <c r="N152" s="27">
        <v>0</v>
      </c>
      <c r="O152" s="27">
        <v>139.6206</v>
      </c>
      <c r="P152" s="27">
        <v>0</v>
      </c>
    </row>
    <row r="153" spans="1:16" x14ac:dyDescent="0.25">
      <c r="A153" s="17">
        <v>0.99099999999999999</v>
      </c>
      <c r="B153" s="27">
        <v>2795.2319000000002</v>
      </c>
      <c r="C153" s="30">
        <v>1E-3</v>
      </c>
      <c r="D153" s="27">
        <v>838.56960000000004</v>
      </c>
      <c r="E153" s="27">
        <v>0</v>
      </c>
      <c r="F153" s="27">
        <v>0</v>
      </c>
      <c r="G153" s="27">
        <v>0</v>
      </c>
      <c r="H153" s="27">
        <v>0</v>
      </c>
      <c r="I153" s="27">
        <v>559.04639999999995</v>
      </c>
      <c r="J153" s="27">
        <v>279.52319999999997</v>
      </c>
      <c r="K153" s="27">
        <v>559.04639999999995</v>
      </c>
      <c r="L153" s="27">
        <v>419.28480000000002</v>
      </c>
      <c r="M153" s="27">
        <v>0</v>
      </c>
      <c r="N153" s="27">
        <v>0</v>
      </c>
      <c r="O153" s="27">
        <v>139.76159999999999</v>
      </c>
      <c r="P153" s="27">
        <v>0</v>
      </c>
    </row>
    <row r="154" spans="1:16" x14ac:dyDescent="0.25">
      <c r="A154" s="17">
        <v>0.99199999999999999</v>
      </c>
      <c r="B154" s="27">
        <v>2798.0526</v>
      </c>
      <c r="C154" s="30">
        <v>1E-3</v>
      </c>
      <c r="D154" s="27">
        <v>839.41579999999999</v>
      </c>
      <c r="E154" s="27">
        <v>0</v>
      </c>
      <c r="F154" s="27">
        <v>0</v>
      </c>
      <c r="G154" s="27">
        <v>0</v>
      </c>
      <c r="H154" s="27">
        <v>0</v>
      </c>
      <c r="I154" s="27">
        <v>559.6105</v>
      </c>
      <c r="J154" s="27">
        <v>279.80529999999999</v>
      </c>
      <c r="K154" s="27">
        <v>559.6105</v>
      </c>
      <c r="L154" s="27">
        <v>419.7079</v>
      </c>
      <c r="M154" s="27">
        <v>0</v>
      </c>
      <c r="N154" s="27">
        <v>0</v>
      </c>
      <c r="O154" s="27">
        <v>139.90260000000001</v>
      </c>
      <c r="P154" s="27">
        <v>0</v>
      </c>
    </row>
    <row r="155" spans="1:16" x14ac:dyDescent="0.25">
      <c r="A155" s="17">
        <v>0.99299999999999999</v>
      </c>
      <c r="B155" s="27">
        <v>2800.8732</v>
      </c>
      <c r="C155" s="30">
        <v>1E-3</v>
      </c>
      <c r="D155" s="27">
        <v>840.26199999999994</v>
      </c>
      <c r="E155" s="27">
        <v>0</v>
      </c>
      <c r="F155" s="27">
        <v>0</v>
      </c>
      <c r="G155" s="27">
        <v>0</v>
      </c>
      <c r="H155" s="27">
        <v>0</v>
      </c>
      <c r="I155" s="27">
        <v>560.17460000000005</v>
      </c>
      <c r="J155" s="27">
        <v>280.08730000000003</v>
      </c>
      <c r="K155" s="27">
        <v>560.17460000000005</v>
      </c>
      <c r="L155" s="27">
        <v>420.13099999999997</v>
      </c>
      <c r="M155" s="27">
        <v>0</v>
      </c>
      <c r="N155" s="27">
        <v>0</v>
      </c>
      <c r="O155" s="27">
        <v>140.0437</v>
      </c>
      <c r="P155" s="27">
        <v>0</v>
      </c>
    </row>
    <row r="156" spans="1:16" x14ac:dyDescent="0.25">
      <c r="A156" s="17">
        <v>0.99399999999999999</v>
      </c>
      <c r="B156" s="27">
        <v>2803.6938</v>
      </c>
      <c r="C156" s="30">
        <v>1E-3</v>
      </c>
      <c r="D156" s="27">
        <v>841.10810000000004</v>
      </c>
      <c r="E156" s="27">
        <v>0</v>
      </c>
      <c r="F156" s="27">
        <v>0</v>
      </c>
      <c r="G156" s="27">
        <v>0</v>
      </c>
      <c r="H156" s="27">
        <v>0</v>
      </c>
      <c r="I156" s="27">
        <v>560.73879999999997</v>
      </c>
      <c r="J156" s="27">
        <v>280.36939999999998</v>
      </c>
      <c r="K156" s="27">
        <v>560.73879999999997</v>
      </c>
      <c r="L156" s="27">
        <v>420.55410000000001</v>
      </c>
      <c r="M156" s="27">
        <v>0</v>
      </c>
      <c r="N156" s="27">
        <v>0</v>
      </c>
      <c r="O156" s="27">
        <v>140.18469999999999</v>
      </c>
      <c r="P156" s="27">
        <v>0</v>
      </c>
    </row>
    <row r="157" spans="1:16" x14ac:dyDescent="0.25">
      <c r="A157" s="17">
        <v>0.995</v>
      </c>
      <c r="B157" s="27">
        <v>2806.5144</v>
      </c>
      <c r="C157" s="30">
        <v>1E-3</v>
      </c>
      <c r="D157" s="27">
        <v>841.95429999999999</v>
      </c>
      <c r="E157" s="27">
        <v>0</v>
      </c>
      <c r="F157" s="27">
        <v>0</v>
      </c>
      <c r="G157" s="27">
        <v>0</v>
      </c>
      <c r="H157" s="27">
        <v>0</v>
      </c>
      <c r="I157" s="27">
        <v>561.30290000000002</v>
      </c>
      <c r="J157" s="27">
        <v>280.65140000000002</v>
      </c>
      <c r="K157" s="27">
        <v>561.30290000000002</v>
      </c>
      <c r="L157" s="27">
        <v>420.97719999999998</v>
      </c>
      <c r="M157" s="27">
        <v>0</v>
      </c>
      <c r="N157" s="27">
        <v>0</v>
      </c>
      <c r="O157" s="27">
        <v>140.32570000000001</v>
      </c>
      <c r="P157" s="27">
        <v>0</v>
      </c>
    </row>
    <row r="158" spans="1:16" x14ac:dyDescent="0.25">
      <c r="A158" s="17">
        <v>0.996</v>
      </c>
      <c r="B158" s="27">
        <v>2809.335</v>
      </c>
      <c r="C158" s="30">
        <v>1E-3</v>
      </c>
      <c r="D158" s="27">
        <v>842.80050000000006</v>
      </c>
      <c r="E158" s="27">
        <v>0</v>
      </c>
      <c r="F158" s="27">
        <v>0</v>
      </c>
      <c r="G158" s="27">
        <v>0</v>
      </c>
      <c r="H158" s="27">
        <v>0</v>
      </c>
      <c r="I158" s="27">
        <v>561.86699999999996</v>
      </c>
      <c r="J158" s="27">
        <v>280.93349999999998</v>
      </c>
      <c r="K158" s="27">
        <v>561.86699999999996</v>
      </c>
      <c r="L158" s="27">
        <v>421.40030000000002</v>
      </c>
      <c r="M158" s="27">
        <v>0</v>
      </c>
      <c r="N158" s="27">
        <v>0</v>
      </c>
      <c r="O158" s="27">
        <v>140.46680000000001</v>
      </c>
      <c r="P158" s="27">
        <v>0</v>
      </c>
    </row>
    <row r="159" spans="1:16" x14ac:dyDescent="0.25">
      <c r="A159" s="17">
        <v>0.997</v>
      </c>
      <c r="B159" s="27">
        <v>2812.1556</v>
      </c>
      <c r="C159" s="30">
        <v>1E-3</v>
      </c>
      <c r="D159" s="27">
        <v>843.64670000000001</v>
      </c>
      <c r="E159" s="27">
        <v>0</v>
      </c>
      <c r="F159" s="27">
        <v>0</v>
      </c>
      <c r="G159" s="27">
        <v>0</v>
      </c>
      <c r="H159" s="27">
        <v>0</v>
      </c>
      <c r="I159" s="27">
        <v>562.43110000000001</v>
      </c>
      <c r="J159" s="27">
        <v>281.21559999999999</v>
      </c>
      <c r="K159" s="27">
        <v>562.43110000000001</v>
      </c>
      <c r="L159" s="27">
        <v>421.82330000000002</v>
      </c>
      <c r="M159" s="27">
        <v>0</v>
      </c>
      <c r="N159" s="27">
        <v>0</v>
      </c>
      <c r="O159" s="27">
        <v>140.6078</v>
      </c>
      <c r="P159" s="27">
        <v>0</v>
      </c>
    </row>
    <row r="160" spans="1:16" x14ac:dyDescent="0.25">
      <c r="A160" s="17">
        <v>0.998</v>
      </c>
      <c r="B160" s="27">
        <v>2814.9762999999998</v>
      </c>
      <c r="C160" s="30">
        <v>1E-3</v>
      </c>
      <c r="D160" s="27">
        <v>844.49289999999996</v>
      </c>
      <c r="E160" s="27">
        <v>0</v>
      </c>
      <c r="F160" s="27">
        <v>0</v>
      </c>
      <c r="G160" s="27">
        <v>0</v>
      </c>
      <c r="H160" s="27">
        <v>0</v>
      </c>
      <c r="I160" s="27">
        <v>562.99530000000004</v>
      </c>
      <c r="J160" s="27">
        <v>281.49759999999998</v>
      </c>
      <c r="K160" s="27">
        <v>562.99530000000004</v>
      </c>
      <c r="L160" s="27">
        <v>422.24639999999999</v>
      </c>
      <c r="M160" s="27">
        <v>0</v>
      </c>
      <c r="N160" s="27">
        <v>0</v>
      </c>
      <c r="O160" s="27">
        <v>140.74879999999999</v>
      </c>
      <c r="P160" s="27">
        <v>0</v>
      </c>
    </row>
    <row r="161" spans="1:16" x14ac:dyDescent="0.25">
      <c r="A161" s="17">
        <v>0.999</v>
      </c>
      <c r="B161" s="27">
        <v>2817.7968999999998</v>
      </c>
      <c r="C161" s="30">
        <v>1E-3</v>
      </c>
      <c r="D161" s="27">
        <v>845.33910000000003</v>
      </c>
      <c r="E161" s="27">
        <v>0</v>
      </c>
      <c r="F161" s="27">
        <v>0</v>
      </c>
      <c r="G161" s="27">
        <v>0</v>
      </c>
      <c r="H161" s="27">
        <v>0</v>
      </c>
      <c r="I161" s="27">
        <v>563.55939999999998</v>
      </c>
      <c r="J161" s="27">
        <v>281.77969999999999</v>
      </c>
      <c r="K161" s="27">
        <v>563.55939999999998</v>
      </c>
      <c r="L161" s="27">
        <v>422.66950000000003</v>
      </c>
      <c r="M161" s="27">
        <v>0</v>
      </c>
      <c r="N161" s="27">
        <v>0</v>
      </c>
      <c r="O161" s="27">
        <v>140.88980000000001</v>
      </c>
      <c r="P161" s="27">
        <v>0</v>
      </c>
    </row>
    <row r="162" spans="1:16" x14ac:dyDescent="0.25">
      <c r="A162" s="17">
        <v>1</v>
      </c>
      <c r="B162" s="27">
        <v>3760.9135000000001</v>
      </c>
      <c r="C162" s="30">
        <v>0.3347</v>
      </c>
      <c r="D162" s="27">
        <v>1128.2739999999999</v>
      </c>
      <c r="E162" s="27">
        <v>0</v>
      </c>
      <c r="F162" s="27">
        <v>0</v>
      </c>
      <c r="G162" s="27">
        <v>0</v>
      </c>
      <c r="H162" s="27">
        <v>0</v>
      </c>
      <c r="I162" s="27">
        <v>752.18269999999995</v>
      </c>
      <c r="J162" s="27">
        <v>376.09129999999999</v>
      </c>
      <c r="K162" s="27">
        <v>752.18269999999995</v>
      </c>
      <c r="L162" s="27">
        <v>564.13699999999994</v>
      </c>
      <c r="M162" s="27">
        <v>0</v>
      </c>
      <c r="N162" s="27">
        <v>0</v>
      </c>
      <c r="O162" s="27">
        <v>188.04570000000001</v>
      </c>
      <c r="P162" s="27">
        <v>0</v>
      </c>
    </row>
    <row r="163" spans="1:16" x14ac:dyDescent="0.25">
      <c r="A163" s="17">
        <v>1.0009999999999999</v>
      </c>
      <c r="B163" s="27">
        <v>3763.9011999999998</v>
      </c>
      <c r="C163" s="30">
        <v>1E-3</v>
      </c>
      <c r="D163" s="27">
        <v>1129.4012</v>
      </c>
      <c r="E163" s="27">
        <v>0</v>
      </c>
      <c r="F163" s="27">
        <v>0</v>
      </c>
      <c r="G163" s="27">
        <v>0</v>
      </c>
      <c r="H163" s="27">
        <v>0</v>
      </c>
      <c r="I163" s="27">
        <v>752.93409999999994</v>
      </c>
      <c r="J163" s="27">
        <v>376.46710000000002</v>
      </c>
      <c r="K163" s="27">
        <v>752.93409999999994</v>
      </c>
      <c r="L163" s="27">
        <v>564.12350000000004</v>
      </c>
      <c r="M163" s="27">
        <v>0</v>
      </c>
      <c r="N163" s="27">
        <v>0</v>
      </c>
      <c r="O163" s="27">
        <v>188.0412</v>
      </c>
      <c r="P163" s="27">
        <v>0</v>
      </c>
    </row>
    <row r="164" spans="1:16" x14ac:dyDescent="0.25">
      <c r="A164" s="17">
        <v>1.002</v>
      </c>
      <c r="B164" s="27">
        <v>3766.9099000000001</v>
      </c>
      <c r="C164" s="30">
        <v>1E-3</v>
      </c>
      <c r="D164" s="27">
        <v>1130.5295000000001</v>
      </c>
      <c r="E164" s="27">
        <v>0</v>
      </c>
      <c r="F164" s="27">
        <v>0</v>
      </c>
      <c r="G164" s="27">
        <v>0</v>
      </c>
      <c r="H164" s="27">
        <v>0</v>
      </c>
      <c r="I164" s="27">
        <v>753.68629999999996</v>
      </c>
      <c r="J164" s="27">
        <v>376.84320000000002</v>
      </c>
      <c r="K164" s="27">
        <v>753.68629999999996</v>
      </c>
      <c r="L164" s="27">
        <v>564.12350000000004</v>
      </c>
      <c r="M164" s="27">
        <v>0</v>
      </c>
      <c r="N164" s="27">
        <v>0</v>
      </c>
      <c r="O164" s="27">
        <v>188.0412</v>
      </c>
      <c r="P164" s="27">
        <v>0</v>
      </c>
    </row>
    <row r="165" spans="1:16" x14ac:dyDescent="0.25">
      <c r="A165" s="17">
        <v>1.0029999999999999</v>
      </c>
      <c r="B165" s="27">
        <v>3767.2114000000001</v>
      </c>
      <c r="C165" s="30">
        <v>1E-4</v>
      </c>
      <c r="D165" s="27">
        <v>1130.6424999999999</v>
      </c>
      <c r="E165" s="27">
        <v>0</v>
      </c>
      <c r="F165" s="27">
        <v>0</v>
      </c>
      <c r="G165" s="27">
        <v>0</v>
      </c>
      <c r="H165" s="27">
        <v>0</v>
      </c>
      <c r="I165" s="27">
        <v>753.76170000000002</v>
      </c>
      <c r="J165" s="27">
        <v>376.88080000000002</v>
      </c>
      <c r="K165" s="27">
        <v>753.76170000000002</v>
      </c>
      <c r="L165" s="27">
        <v>564.12350000000004</v>
      </c>
      <c r="M165" s="27">
        <v>0</v>
      </c>
      <c r="N165" s="27">
        <v>0</v>
      </c>
      <c r="O165" s="27">
        <v>188.0412</v>
      </c>
      <c r="P165" s="27">
        <v>0</v>
      </c>
    </row>
    <row r="166" spans="1:16" x14ac:dyDescent="0.25">
      <c r="A166" s="17">
        <v>1.004</v>
      </c>
      <c r="B166" s="27">
        <v>3770.2174</v>
      </c>
      <c r="C166" s="30">
        <v>1E-3</v>
      </c>
      <c r="D166" s="27">
        <v>1131.7698</v>
      </c>
      <c r="E166" s="27">
        <v>0</v>
      </c>
      <c r="F166" s="27">
        <v>0</v>
      </c>
      <c r="G166" s="27">
        <v>0</v>
      </c>
      <c r="H166" s="27">
        <v>0</v>
      </c>
      <c r="I166" s="27">
        <v>754.51319999999998</v>
      </c>
      <c r="J166" s="27">
        <v>377.25659999999999</v>
      </c>
      <c r="K166" s="27">
        <v>754.51319999999998</v>
      </c>
      <c r="L166" s="27">
        <v>564.12350000000004</v>
      </c>
      <c r="M166" s="27">
        <v>0</v>
      </c>
      <c r="N166" s="27">
        <v>0</v>
      </c>
      <c r="O166" s="27">
        <v>188.0412</v>
      </c>
      <c r="P166" s="27">
        <v>0</v>
      </c>
    </row>
    <row r="167" spans="1:16" x14ac:dyDescent="0.25">
      <c r="A167" s="17">
        <v>1.0049999999999999</v>
      </c>
      <c r="B167" s="27">
        <v>3770.5192000000002</v>
      </c>
      <c r="C167" s="30">
        <v>1E-4</v>
      </c>
      <c r="D167" s="27">
        <v>1131.883</v>
      </c>
      <c r="E167" s="27">
        <v>0</v>
      </c>
      <c r="F167" s="27">
        <v>0</v>
      </c>
      <c r="G167" s="27">
        <v>0</v>
      </c>
      <c r="H167" s="27">
        <v>0</v>
      </c>
      <c r="I167" s="27">
        <v>754.58860000000004</v>
      </c>
      <c r="J167" s="27">
        <v>377.29430000000002</v>
      </c>
      <c r="K167" s="27">
        <v>754.58860000000004</v>
      </c>
      <c r="L167" s="27">
        <v>564.12350000000004</v>
      </c>
      <c r="M167" s="27">
        <v>0</v>
      </c>
      <c r="N167" s="27">
        <v>0</v>
      </c>
      <c r="O167" s="27">
        <v>188.0412</v>
      </c>
      <c r="P167" s="27">
        <v>0</v>
      </c>
    </row>
    <row r="168" spans="1:16" x14ac:dyDescent="0.25">
      <c r="A168" s="17">
        <v>1.006</v>
      </c>
      <c r="B168" s="27">
        <v>3770.8211000000001</v>
      </c>
      <c r="C168" s="30">
        <v>1E-4</v>
      </c>
      <c r="D168" s="27">
        <v>1131.9961000000001</v>
      </c>
      <c r="E168" s="27">
        <v>0</v>
      </c>
      <c r="F168" s="27">
        <v>0</v>
      </c>
      <c r="G168" s="27">
        <v>0</v>
      </c>
      <c r="H168" s="27">
        <v>0</v>
      </c>
      <c r="I168" s="27">
        <v>754.66409999999996</v>
      </c>
      <c r="J168" s="27">
        <v>377.33199999999999</v>
      </c>
      <c r="K168" s="27">
        <v>754.66409999999996</v>
      </c>
      <c r="L168" s="27">
        <v>564.12350000000004</v>
      </c>
      <c r="M168" s="27">
        <v>0</v>
      </c>
      <c r="N168" s="27">
        <v>0</v>
      </c>
      <c r="O168" s="27">
        <v>188.0412</v>
      </c>
      <c r="P168" s="27">
        <v>0</v>
      </c>
    </row>
    <row r="169" spans="1:16" x14ac:dyDescent="0.25">
      <c r="A169" s="17">
        <v>1.0069999999999999</v>
      </c>
      <c r="B169" s="27">
        <v>3773.8217</v>
      </c>
      <c r="C169" s="30">
        <v>1E-3</v>
      </c>
      <c r="D169" s="27">
        <v>1133.1214</v>
      </c>
      <c r="E169" s="27">
        <v>0</v>
      </c>
      <c r="F169" s="27">
        <v>0</v>
      </c>
      <c r="G169" s="27">
        <v>0</v>
      </c>
      <c r="H169" s="27">
        <v>0</v>
      </c>
      <c r="I169" s="27">
        <v>755.41430000000003</v>
      </c>
      <c r="J169" s="27">
        <v>377.70710000000003</v>
      </c>
      <c r="K169" s="27">
        <v>755.41430000000003</v>
      </c>
      <c r="L169" s="27">
        <v>564.12350000000004</v>
      </c>
      <c r="M169" s="27">
        <v>0</v>
      </c>
      <c r="N169" s="27">
        <v>0</v>
      </c>
      <c r="O169" s="27">
        <v>188.0412</v>
      </c>
      <c r="P169" s="27">
        <v>0</v>
      </c>
    </row>
    <row r="170" spans="1:16" x14ac:dyDescent="0.25">
      <c r="A170" s="17">
        <v>1.008</v>
      </c>
      <c r="B170" s="27">
        <v>3776.8224</v>
      </c>
      <c r="C170" s="30">
        <v>1E-3</v>
      </c>
      <c r="D170" s="27">
        <v>1134.2465999999999</v>
      </c>
      <c r="E170" s="27">
        <v>0</v>
      </c>
      <c r="F170" s="27">
        <v>0</v>
      </c>
      <c r="G170" s="27">
        <v>0</v>
      </c>
      <c r="H170" s="27">
        <v>0</v>
      </c>
      <c r="I170" s="27">
        <v>756.1644</v>
      </c>
      <c r="J170" s="27">
        <v>378.0822</v>
      </c>
      <c r="K170" s="27">
        <v>756.1644</v>
      </c>
      <c r="L170" s="27">
        <v>564.12350000000004</v>
      </c>
      <c r="M170" s="27">
        <v>0</v>
      </c>
      <c r="N170" s="27">
        <v>0</v>
      </c>
      <c r="O170" s="27">
        <v>188.0412</v>
      </c>
      <c r="P170" s="27">
        <v>0</v>
      </c>
    </row>
    <row r="171" spans="1:16" x14ac:dyDescent="0.25">
      <c r="A171" s="17">
        <v>1.0089999999999999</v>
      </c>
      <c r="B171" s="27">
        <v>3779.8229999999999</v>
      </c>
      <c r="C171" s="30">
        <v>1E-3</v>
      </c>
      <c r="D171" s="27">
        <v>1135.3719000000001</v>
      </c>
      <c r="E171" s="27">
        <v>0</v>
      </c>
      <c r="F171" s="27">
        <v>0</v>
      </c>
      <c r="G171" s="27">
        <v>0</v>
      </c>
      <c r="H171" s="27">
        <v>0</v>
      </c>
      <c r="I171" s="27">
        <v>756.91459999999995</v>
      </c>
      <c r="J171" s="27">
        <v>378.45729999999998</v>
      </c>
      <c r="K171" s="27">
        <v>756.91459999999995</v>
      </c>
      <c r="L171" s="27">
        <v>564.12350000000004</v>
      </c>
      <c r="M171" s="27">
        <v>0</v>
      </c>
      <c r="N171" s="27">
        <v>0</v>
      </c>
      <c r="O171" s="27">
        <v>188.0412</v>
      </c>
      <c r="P171" s="27">
        <v>0</v>
      </c>
    </row>
    <row r="172" spans="1:16" x14ac:dyDescent="0.25">
      <c r="A172" s="17">
        <v>1.01</v>
      </c>
      <c r="B172" s="27">
        <v>3780.1257999999998</v>
      </c>
      <c r="C172" s="30">
        <v>1E-4</v>
      </c>
      <c r="D172" s="27">
        <v>1135.4854</v>
      </c>
      <c r="E172" s="27">
        <v>0</v>
      </c>
      <c r="F172" s="27">
        <v>0</v>
      </c>
      <c r="G172" s="27">
        <v>0</v>
      </c>
      <c r="H172" s="27">
        <v>0</v>
      </c>
      <c r="I172" s="27">
        <v>756.99030000000005</v>
      </c>
      <c r="J172" s="27">
        <v>378.49509999999998</v>
      </c>
      <c r="K172" s="27">
        <v>756.99030000000005</v>
      </c>
      <c r="L172" s="27">
        <v>564.12350000000004</v>
      </c>
      <c r="M172" s="27">
        <v>0</v>
      </c>
      <c r="N172" s="27">
        <v>0</v>
      </c>
      <c r="O172" s="27">
        <v>188.0412</v>
      </c>
      <c r="P172" s="27">
        <v>0</v>
      </c>
    </row>
    <row r="173" spans="1:16" x14ac:dyDescent="0.25">
      <c r="A173" s="17">
        <v>1.0109999999999999</v>
      </c>
      <c r="B173" s="27">
        <v>3780.4286000000002</v>
      </c>
      <c r="C173" s="30">
        <v>1E-4</v>
      </c>
      <c r="D173" s="27">
        <v>1135.5989999999999</v>
      </c>
      <c r="E173" s="27">
        <v>0</v>
      </c>
      <c r="F173" s="27">
        <v>0</v>
      </c>
      <c r="G173" s="27">
        <v>0</v>
      </c>
      <c r="H173" s="27">
        <v>0</v>
      </c>
      <c r="I173" s="27">
        <v>757.06600000000003</v>
      </c>
      <c r="J173" s="27">
        <v>378.53300000000002</v>
      </c>
      <c r="K173" s="27">
        <v>757.06600000000003</v>
      </c>
      <c r="L173" s="27">
        <v>564.12350000000004</v>
      </c>
      <c r="M173" s="27">
        <v>0</v>
      </c>
      <c r="N173" s="27">
        <v>0</v>
      </c>
      <c r="O173" s="27">
        <v>188.0412</v>
      </c>
      <c r="P173" s="27">
        <v>0</v>
      </c>
    </row>
    <row r="174" spans="1:16" x14ac:dyDescent="0.25">
      <c r="A174" s="17">
        <v>1.012</v>
      </c>
      <c r="B174" s="27">
        <v>3783.4238999999998</v>
      </c>
      <c r="C174" s="30">
        <v>1E-3</v>
      </c>
      <c r="D174" s="27">
        <v>1136.7221999999999</v>
      </c>
      <c r="E174" s="27">
        <v>0</v>
      </c>
      <c r="F174" s="27">
        <v>0</v>
      </c>
      <c r="G174" s="27">
        <v>0</v>
      </c>
      <c r="H174" s="27">
        <v>0</v>
      </c>
      <c r="I174" s="27">
        <v>757.81479999999999</v>
      </c>
      <c r="J174" s="27">
        <v>378.9074</v>
      </c>
      <c r="K174" s="27">
        <v>757.81479999999999</v>
      </c>
      <c r="L174" s="27">
        <v>564.12350000000004</v>
      </c>
      <c r="M174" s="27">
        <v>0</v>
      </c>
      <c r="N174" s="27">
        <v>0</v>
      </c>
      <c r="O174" s="27">
        <v>188.0412</v>
      </c>
      <c r="P174" s="27">
        <v>0</v>
      </c>
    </row>
    <row r="175" spans="1:16" x14ac:dyDescent="0.25">
      <c r="A175" s="17">
        <v>1.0129999999999999</v>
      </c>
      <c r="B175" s="27">
        <v>3786.4191999999998</v>
      </c>
      <c r="C175" s="30">
        <v>1E-3</v>
      </c>
      <c r="D175" s="27">
        <v>1137.8454999999999</v>
      </c>
      <c r="E175" s="27">
        <v>0</v>
      </c>
      <c r="F175" s="27">
        <v>0</v>
      </c>
      <c r="G175" s="27">
        <v>0</v>
      </c>
      <c r="H175" s="27">
        <v>0</v>
      </c>
      <c r="I175" s="27">
        <v>758.56359999999995</v>
      </c>
      <c r="J175" s="27">
        <v>379.28179999999998</v>
      </c>
      <c r="K175" s="27">
        <v>758.56359999999995</v>
      </c>
      <c r="L175" s="27">
        <v>564.12350000000004</v>
      </c>
      <c r="M175" s="27">
        <v>0</v>
      </c>
      <c r="N175" s="27">
        <v>0</v>
      </c>
      <c r="O175" s="27">
        <v>188.0412</v>
      </c>
      <c r="P175" s="27">
        <v>0</v>
      </c>
    </row>
    <row r="176" spans="1:16" x14ac:dyDescent="0.25">
      <c r="A176" s="17">
        <v>1.014</v>
      </c>
      <c r="B176" s="27">
        <v>3789.4144999999999</v>
      </c>
      <c r="C176" s="30">
        <v>1E-3</v>
      </c>
      <c r="D176" s="27">
        <v>1138.9686999999999</v>
      </c>
      <c r="E176" s="27">
        <v>0</v>
      </c>
      <c r="F176" s="27">
        <v>0</v>
      </c>
      <c r="G176" s="27">
        <v>0</v>
      </c>
      <c r="H176" s="27">
        <v>0</v>
      </c>
      <c r="I176" s="27">
        <v>759.3125</v>
      </c>
      <c r="J176" s="27">
        <v>379.65620000000001</v>
      </c>
      <c r="K176" s="27">
        <v>759.3125</v>
      </c>
      <c r="L176" s="27">
        <v>564.12350000000004</v>
      </c>
      <c r="M176" s="27">
        <v>0</v>
      </c>
      <c r="N176" s="27">
        <v>0</v>
      </c>
      <c r="O176" s="27">
        <v>188.0412</v>
      </c>
      <c r="P176" s="27">
        <v>0</v>
      </c>
    </row>
    <row r="177" spans="1:16" x14ac:dyDescent="0.25">
      <c r="A177" s="17">
        <v>1.0149999999999999</v>
      </c>
      <c r="B177" s="27">
        <v>3789.7181999999998</v>
      </c>
      <c r="C177" s="30">
        <v>1E-4</v>
      </c>
      <c r="D177" s="27">
        <v>1139.0826</v>
      </c>
      <c r="E177" s="27">
        <v>0</v>
      </c>
      <c r="F177" s="27">
        <v>0</v>
      </c>
      <c r="G177" s="27">
        <v>0</v>
      </c>
      <c r="H177" s="27">
        <v>0</v>
      </c>
      <c r="I177" s="27">
        <v>759.38840000000005</v>
      </c>
      <c r="J177" s="27">
        <v>379.69420000000002</v>
      </c>
      <c r="K177" s="27">
        <v>759.38840000000005</v>
      </c>
      <c r="L177" s="27">
        <v>564.12350000000004</v>
      </c>
      <c r="M177" s="27">
        <v>0</v>
      </c>
      <c r="N177" s="27">
        <v>0</v>
      </c>
      <c r="O177" s="27">
        <v>188.0412</v>
      </c>
      <c r="P177" s="27">
        <v>0</v>
      </c>
    </row>
    <row r="178" spans="1:16" x14ac:dyDescent="0.25">
      <c r="A178" s="17">
        <v>1.016</v>
      </c>
      <c r="B178" s="27">
        <v>3790.0219999999999</v>
      </c>
      <c r="C178" s="30">
        <v>1E-4</v>
      </c>
      <c r="D178" s="27">
        <v>1139.1965</v>
      </c>
      <c r="E178" s="27">
        <v>0</v>
      </c>
      <c r="F178" s="27">
        <v>0</v>
      </c>
      <c r="G178" s="27">
        <v>0</v>
      </c>
      <c r="H178" s="27">
        <v>0</v>
      </c>
      <c r="I178" s="27">
        <v>759.46429999999998</v>
      </c>
      <c r="J178" s="27">
        <v>379.73219999999998</v>
      </c>
      <c r="K178" s="27">
        <v>759.46429999999998</v>
      </c>
      <c r="L178" s="27">
        <v>564.12350000000004</v>
      </c>
      <c r="M178" s="27">
        <v>0</v>
      </c>
      <c r="N178" s="27">
        <v>0</v>
      </c>
      <c r="O178" s="27">
        <v>188.0412</v>
      </c>
      <c r="P178" s="27">
        <v>0</v>
      </c>
    </row>
    <row r="179" spans="1:16" x14ac:dyDescent="0.25">
      <c r="A179" s="17">
        <v>1.0169999999999999</v>
      </c>
      <c r="B179" s="27">
        <v>3793.0120000000002</v>
      </c>
      <c r="C179" s="30">
        <v>1E-3</v>
      </c>
      <c r="D179" s="27">
        <v>1140.3178</v>
      </c>
      <c r="E179" s="27">
        <v>0</v>
      </c>
      <c r="F179" s="27">
        <v>0</v>
      </c>
      <c r="G179" s="27">
        <v>0</v>
      </c>
      <c r="H179" s="27">
        <v>0</v>
      </c>
      <c r="I179" s="27">
        <v>760.21180000000004</v>
      </c>
      <c r="J179" s="27">
        <v>380.10590000000002</v>
      </c>
      <c r="K179" s="27">
        <v>760.21180000000004</v>
      </c>
      <c r="L179" s="27">
        <v>564.12350000000004</v>
      </c>
      <c r="M179" s="27">
        <v>0</v>
      </c>
      <c r="N179" s="27">
        <v>0</v>
      </c>
      <c r="O179" s="27">
        <v>188.0412</v>
      </c>
      <c r="P179" s="27">
        <v>0</v>
      </c>
    </row>
    <row r="180" spans="1:16" x14ac:dyDescent="0.25">
      <c r="A180" s="17">
        <v>1.018</v>
      </c>
      <c r="B180" s="27">
        <v>3796.002</v>
      </c>
      <c r="C180" s="30">
        <v>1E-3</v>
      </c>
      <c r="D180" s="27">
        <v>1141.4390000000001</v>
      </c>
      <c r="E180" s="27">
        <v>0</v>
      </c>
      <c r="F180" s="27">
        <v>0</v>
      </c>
      <c r="G180" s="27">
        <v>0</v>
      </c>
      <c r="H180" s="27">
        <v>0</v>
      </c>
      <c r="I180" s="27">
        <v>760.95929999999998</v>
      </c>
      <c r="J180" s="27">
        <v>380.47969999999998</v>
      </c>
      <c r="K180" s="27">
        <v>760.95929999999998</v>
      </c>
      <c r="L180" s="27">
        <v>564.12350000000004</v>
      </c>
      <c r="M180" s="27">
        <v>0</v>
      </c>
      <c r="N180" s="27">
        <v>0</v>
      </c>
      <c r="O180" s="27">
        <v>188.0412</v>
      </c>
      <c r="P180" s="27">
        <v>0</v>
      </c>
    </row>
    <row r="181" spans="1:16" x14ac:dyDescent="0.25">
      <c r="A181" s="17">
        <v>1.0189999999999999</v>
      </c>
      <c r="B181" s="27">
        <v>3798.9920999999999</v>
      </c>
      <c r="C181" s="30">
        <v>1E-3</v>
      </c>
      <c r="D181" s="27">
        <v>1142.5603000000001</v>
      </c>
      <c r="E181" s="27">
        <v>0</v>
      </c>
      <c r="F181" s="27">
        <v>0</v>
      </c>
      <c r="G181" s="27">
        <v>0</v>
      </c>
      <c r="H181" s="27">
        <v>0</v>
      </c>
      <c r="I181" s="27">
        <v>761.70680000000004</v>
      </c>
      <c r="J181" s="27">
        <v>380.85340000000002</v>
      </c>
      <c r="K181" s="27">
        <v>761.70680000000004</v>
      </c>
      <c r="L181" s="27">
        <v>564.12350000000004</v>
      </c>
      <c r="M181" s="27">
        <v>0</v>
      </c>
      <c r="N181" s="27">
        <v>0</v>
      </c>
      <c r="O181" s="27">
        <v>188.0412</v>
      </c>
      <c r="P181" s="27">
        <v>0</v>
      </c>
    </row>
    <row r="182" spans="1:16" x14ac:dyDescent="0.25">
      <c r="A182" s="17">
        <v>1.02</v>
      </c>
      <c r="B182" s="27">
        <v>3799.2966999999999</v>
      </c>
      <c r="C182" s="30">
        <v>1E-4</v>
      </c>
      <c r="D182" s="27">
        <v>1142.6745000000001</v>
      </c>
      <c r="E182" s="27">
        <v>0</v>
      </c>
      <c r="F182" s="27">
        <v>0</v>
      </c>
      <c r="G182" s="27">
        <v>0</v>
      </c>
      <c r="H182" s="27">
        <v>0</v>
      </c>
      <c r="I182" s="27">
        <v>761.78300000000002</v>
      </c>
      <c r="J182" s="27">
        <v>380.89150000000001</v>
      </c>
      <c r="K182" s="27">
        <v>761.78300000000002</v>
      </c>
      <c r="L182" s="27">
        <v>564.12350000000004</v>
      </c>
      <c r="M182" s="27">
        <v>0</v>
      </c>
      <c r="N182" s="27">
        <v>0</v>
      </c>
      <c r="O182" s="27">
        <v>188.0412</v>
      </c>
      <c r="P182" s="27">
        <v>0</v>
      </c>
    </row>
    <row r="183" spans="1:16" x14ac:dyDescent="0.25">
      <c r="A183" s="17">
        <v>1.0209999999999999</v>
      </c>
      <c r="B183" s="27">
        <v>3799.6014</v>
      </c>
      <c r="C183" s="30">
        <v>1E-4</v>
      </c>
      <c r="D183" s="27">
        <v>1142.7888</v>
      </c>
      <c r="E183" s="27">
        <v>0</v>
      </c>
      <c r="F183" s="27">
        <v>0</v>
      </c>
      <c r="G183" s="27">
        <v>0</v>
      </c>
      <c r="H183" s="27">
        <v>0</v>
      </c>
      <c r="I183" s="27">
        <v>761.85919999999999</v>
      </c>
      <c r="J183" s="27">
        <v>380.92959999999999</v>
      </c>
      <c r="K183" s="27">
        <v>761.85919999999999</v>
      </c>
      <c r="L183" s="27">
        <v>564.12350000000004</v>
      </c>
      <c r="M183" s="27">
        <v>0</v>
      </c>
      <c r="N183" s="27">
        <v>0</v>
      </c>
      <c r="O183" s="27">
        <v>188.0412</v>
      </c>
      <c r="P183" s="27">
        <v>0</v>
      </c>
    </row>
    <row r="184" spans="1:16" x14ac:dyDescent="0.25">
      <c r="A184" s="17">
        <v>1.022</v>
      </c>
      <c r="B184" s="27">
        <v>3802.5862000000002</v>
      </c>
      <c r="C184" s="30">
        <v>1E-3</v>
      </c>
      <c r="D184" s="27">
        <v>1143.9081000000001</v>
      </c>
      <c r="E184" s="27">
        <v>0</v>
      </c>
      <c r="F184" s="27">
        <v>0</v>
      </c>
      <c r="G184" s="27">
        <v>0</v>
      </c>
      <c r="H184" s="27">
        <v>0</v>
      </c>
      <c r="I184" s="27">
        <v>762.60540000000003</v>
      </c>
      <c r="J184" s="27">
        <v>381.30270000000002</v>
      </c>
      <c r="K184" s="27">
        <v>762.60540000000003</v>
      </c>
      <c r="L184" s="27">
        <v>564.12350000000004</v>
      </c>
      <c r="M184" s="27">
        <v>0</v>
      </c>
      <c r="N184" s="27">
        <v>0</v>
      </c>
      <c r="O184" s="27">
        <v>188.0412</v>
      </c>
      <c r="P184" s="27">
        <v>0</v>
      </c>
    </row>
    <row r="185" spans="1:16" x14ac:dyDescent="0.25">
      <c r="A185" s="17">
        <v>1.0229999999999999</v>
      </c>
      <c r="B185" s="27">
        <v>3805.5709999999999</v>
      </c>
      <c r="C185" s="30">
        <v>1E-3</v>
      </c>
      <c r="D185" s="27">
        <v>1145.0273999999999</v>
      </c>
      <c r="E185" s="27">
        <v>0</v>
      </c>
      <c r="F185" s="27">
        <v>0</v>
      </c>
      <c r="G185" s="27">
        <v>0</v>
      </c>
      <c r="H185" s="27">
        <v>0</v>
      </c>
      <c r="I185" s="27">
        <v>763.35159999999996</v>
      </c>
      <c r="J185" s="27">
        <v>381.67579999999998</v>
      </c>
      <c r="K185" s="27">
        <v>763.35159999999996</v>
      </c>
      <c r="L185" s="27">
        <v>564.12350000000004</v>
      </c>
      <c r="M185" s="27">
        <v>0</v>
      </c>
      <c r="N185" s="27">
        <v>0</v>
      </c>
      <c r="O185" s="27">
        <v>188.0412</v>
      </c>
      <c r="P185" s="27">
        <v>0</v>
      </c>
    </row>
    <row r="186" spans="1:16" x14ac:dyDescent="0.25">
      <c r="A186" s="17">
        <v>1.024</v>
      </c>
      <c r="B186" s="27">
        <v>3808.5556999999999</v>
      </c>
      <c r="C186" s="30">
        <v>1E-3</v>
      </c>
      <c r="D186" s="27">
        <v>1146.1466</v>
      </c>
      <c r="E186" s="27">
        <v>0</v>
      </c>
      <c r="F186" s="27">
        <v>0</v>
      </c>
      <c r="G186" s="27">
        <v>0</v>
      </c>
      <c r="H186" s="27">
        <v>0</v>
      </c>
      <c r="I186" s="27">
        <v>764.09780000000001</v>
      </c>
      <c r="J186" s="27">
        <v>382.0489</v>
      </c>
      <c r="K186" s="27">
        <v>764.09780000000001</v>
      </c>
      <c r="L186" s="27">
        <v>564.12350000000004</v>
      </c>
      <c r="M186" s="27">
        <v>0</v>
      </c>
      <c r="N186" s="27">
        <v>0</v>
      </c>
      <c r="O186" s="27">
        <v>188.0412</v>
      </c>
      <c r="P186" s="27">
        <v>0</v>
      </c>
    </row>
    <row r="187" spans="1:16" x14ac:dyDescent="0.25">
      <c r="A187" s="17">
        <v>1.0249999999999999</v>
      </c>
      <c r="B187" s="27">
        <v>3808.8613999999998</v>
      </c>
      <c r="C187" s="30">
        <v>1E-4</v>
      </c>
      <c r="D187" s="27">
        <v>1146.2612999999999</v>
      </c>
      <c r="E187" s="27">
        <v>0</v>
      </c>
      <c r="F187" s="27">
        <v>0</v>
      </c>
      <c r="G187" s="27">
        <v>0</v>
      </c>
      <c r="H187" s="27">
        <v>0</v>
      </c>
      <c r="I187" s="27">
        <v>764.17420000000004</v>
      </c>
      <c r="J187" s="27">
        <v>382.08710000000002</v>
      </c>
      <c r="K187" s="27">
        <v>764.17420000000004</v>
      </c>
      <c r="L187" s="27">
        <v>564.12350000000004</v>
      </c>
      <c r="M187" s="27">
        <v>0</v>
      </c>
      <c r="N187" s="27">
        <v>0</v>
      </c>
      <c r="O187" s="27">
        <v>188.0412</v>
      </c>
      <c r="P187" s="27">
        <v>0</v>
      </c>
    </row>
    <row r="188" spans="1:16" x14ac:dyDescent="0.25">
      <c r="A188" s="17">
        <v>1.026</v>
      </c>
      <c r="B188" s="27">
        <v>3805.8047000000001</v>
      </c>
      <c r="C188" s="30">
        <v>-1E-3</v>
      </c>
      <c r="D188" s="27">
        <v>1145.115</v>
      </c>
      <c r="E188" s="27">
        <v>0</v>
      </c>
      <c r="F188" s="27">
        <v>0</v>
      </c>
      <c r="G188" s="27">
        <v>0</v>
      </c>
      <c r="H188" s="27">
        <v>0</v>
      </c>
      <c r="I188" s="27">
        <v>763.41</v>
      </c>
      <c r="J188" s="27">
        <v>381.70499999999998</v>
      </c>
      <c r="K188" s="27">
        <v>763.41</v>
      </c>
      <c r="L188" s="27">
        <v>564.12350000000004</v>
      </c>
      <c r="M188" s="27">
        <v>0</v>
      </c>
      <c r="N188" s="27">
        <v>0</v>
      </c>
      <c r="O188" s="27">
        <v>188.0412</v>
      </c>
      <c r="P188" s="27">
        <v>0</v>
      </c>
    </row>
    <row r="189" spans="1:16" x14ac:dyDescent="0.25">
      <c r="A189" s="17">
        <v>1.0269999999999999</v>
      </c>
      <c r="B189" s="27">
        <v>3808.8582999999999</v>
      </c>
      <c r="C189" s="30">
        <v>1E-3</v>
      </c>
      <c r="D189" s="27">
        <v>1146.2601</v>
      </c>
      <c r="E189" s="27">
        <v>0</v>
      </c>
      <c r="F189" s="27">
        <v>0</v>
      </c>
      <c r="G189" s="27">
        <v>0</v>
      </c>
      <c r="H189" s="27">
        <v>0</v>
      </c>
      <c r="I189" s="27">
        <v>764.17340000000002</v>
      </c>
      <c r="J189" s="27">
        <v>382.08670000000001</v>
      </c>
      <c r="K189" s="27">
        <v>764.17340000000002</v>
      </c>
      <c r="L189" s="27">
        <v>564.12350000000004</v>
      </c>
      <c r="M189" s="27">
        <v>0</v>
      </c>
      <c r="N189" s="27">
        <v>0</v>
      </c>
      <c r="O189" s="27">
        <v>188.0412</v>
      </c>
      <c r="P189" s="27">
        <v>0</v>
      </c>
    </row>
    <row r="190" spans="1:16" x14ac:dyDescent="0.25">
      <c r="A190" s="17">
        <v>1.028</v>
      </c>
      <c r="B190" s="27">
        <v>3811.8346000000001</v>
      </c>
      <c r="C190" s="30">
        <v>1E-3</v>
      </c>
      <c r="D190" s="27">
        <v>1147.3761999999999</v>
      </c>
      <c r="E190" s="27">
        <v>0</v>
      </c>
      <c r="F190" s="27">
        <v>0</v>
      </c>
      <c r="G190" s="27">
        <v>0</v>
      </c>
      <c r="H190" s="27">
        <v>0</v>
      </c>
      <c r="I190" s="27">
        <v>764.91750000000002</v>
      </c>
      <c r="J190" s="27">
        <v>382.45870000000002</v>
      </c>
      <c r="K190" s="27">
        <v>764.91750000000002</v>
      </c>
      <c r="L190" s="27">
        <v>564.12350000000004</v>
      </c>
      <c r="M190" s="27">
        <v>0</v>
      </c>
      <c r="N190" s="27">
        <v>0</v>
      </c>
      <c r="O190" s="27">
        <v>188.0412</v>
      </c>
      <c r="P190" s="27">
        <v>0</v>
      </c>
    </row>
    <row r="191" spans="1:16" x14ac:dyDescent="0.25">
      <c r="A191" s="17">
        <v>1.0289999999999999</v>
      </c>
      <c r="B191" s="27">
        <v>3814.8110000000001</v>
      </c>
      <c r="C191" s="30">
        <v>1E-3</v>
      </c>
      <c r="D191" s="27">
        <v>1148.4924000000001</v>
      </c>
      <c r="E191" s="27">
        <v>0</v>
      </c>
      <c r="F191" s="27">
        <v>0</v>
      </c>
      <c r="G191" s="27">
        <v>0</v>
      </c>
      <c r="H191" s="27">
        <v>0</v>
      </c>
      <c r="I191" s="27">
        <v>765.66160000000002</v>
      </c>
      <c r="J191" s="27">
        <v>382.83080000000001</v>
      </c>
      <c r="K191" s="27">
        <v>765.66160000000002</v>
      </c>
      <c r="L191" s="27">
        <v>564.12350000000004</v>
      </c>
      <c r="M191" s="27">
        <v>0</v>
      </c>
      <c r="N191" s="27">
        <v>0</v>
      </c>
      <c r="O191" s="27">
        <v>188.0412</v>
      </c>
      <c r="P191" s="27">
        <v>0</v>
      </c>
    </row>
    <row r="192" spans="1:16" x14ac:dyDescent="0.25">
      <c r="A192" s="17">
        <v>1.03</v>
      </c>
      <c r="B192" s="27">
        <v>3817.7873</v>
      </c>
      <c r="C192" s="30">
        <v>1E-3</v>
      </c>
      <c r="D192" s="27">
        <v>1149.6085</v>
      </c>
      <c r="E192" s="27">
        <v>0</v>
      </c>
      <c r="F192" s="27">
        <v>0</v>
      </c>
      <c r="G192" s="27">
        <v>0</v>
      </c>
      <c r="H192" s="27">
        <v>0</v>
      </c>
      <c r="I192" s="27">
        <v>766.40570000000002</v>
      </c>
      <c r="J192" s="27">
        <v>383.20280000000002</v>
      </c>
      <c r="K192" s="27">
        <v>766.40570000000002</v>
      </c>
      <c r="L192" s="27">
        <v>564.12350000000004</v>
      </c>
      <c r="M192" s="27">
        <v>0</v>
      </c>
      <c r="N192" s="27">
        <v>0</v>
      </c>
      <c r="O192" s="27">
        <v>188.0412</v>
      </c>
      <c r="P192" s="27">
        <v>0</v>
      </c>
    </row>
    <row r="193" spans="1:16" x14ac:dyDescent="0.25">
      <c r="A193" s="17">
        <v>1.0309999999999999</v>
      </c>
      <c r="B193" s="27">
        <v>3820.7636000000002</v>
      </c>
      <c r="C193" s="30">
        <v>1E-3</v>
      </c>
      <c r="D193" s="27">
        <v>1150.7246</v>
      </c>
      <c r="E193" s="27">
        <v>0</v>
      </c>
      <c r="F193" s="27">
        <v>0</v>
      </c>
      <c r="G193" s="27">
        <v>0</v>
      </c>
      <c r="H193" s="27">
        <v>0</v>
      </c>
      <c r="I193" s="27">
        <v>767.14970000000005</v>
      </c>
      <c r="J193" s="27">
        <v>383.57490000000001</v>
      </c>
      <c r="K193" s="27">
        <v>767.14970000000005</v>
      </c>
      <c r="L193" s="27">
        <v>564.12350000000004</v>
      </c>
      <c r="M193" s="27">
        <v>0</v>
      </c>
      <c r="N193" s="27">
        <v>0</v>
      </c>
      <c r="O193" s="27">
        <v>188.0412</v>
      </c>
      <c r="P193" s="27">
        <v>0</v>
      </c>
    </row>
    <row r="194" spans="1:16" x14ac:dyDescent="0.25">
      <c r="A194" s="17">
        <v>1.032</v>
      </c>
      <c r="B194" s="27">
        <v>3821.0704999999998</v>
      </c>
      <c r="C194" s="30">
        <v>1E-4</v>
      </c>
      <c r="D194" s="27">
        <v>1150.8397</v>
      </c>
      <c r="E194" s="27">
        <v>0</v>
      </c>
      <c r="F194" s="27">
        <v>0</v>
      </c>
      <c r="G194" s="27">
        <v>0</v>
      </c>
      <c r="H194" s="27">
        <v>0</v>
      </c>
      <c r="I194" s="27">
        <v>767.22649999999999</v>
      </c>
      <c r="J194" s="27">
        <v>383.61320000000001</v>
      </c>
      <c r="K194" s="27">
        <v>767.22649999999999</v>
      </c>
      <c r="L194" s="27">
        <v>564.12350000000004</v>
      </c>
      <c r="M194" s="27">
        <v>0</v>
      </c>
      <c r="N194" s="27">
        <v>0</v>
      </c>
      <c r="O194" s="27">
        <v>188.0412</v>
      </c>
      <c r="P194" s="27">
        <v>0</v>
      </c>
    </row>
    <row r="195" spans="1:16" x14ac:dyDescent="0.25">
      <c r="A195" s="17">
        <v>1.0329999999999999</v>
      </c>
      <c r="B195" s="27">
        <v>3824.0441999999998</v>
      </c>
      <c r="C195" s="30">
        <v>1E-3</v>
      </c>
      <c r="D195" s="27">
        <v>1151.9548</v>
      </c>
      <c r="E195" s="27">
        <v>0</v>
      </c>
      <c r="F195" s="27">
        <v>0</v>
      </c>
      <c r="G195" s="27">
        <v>0</v>
      </c>
      <c r="H195" s="27">
        <v>0</v>
      </c>
      <c r="I195" s="27">
        <v>767.96990000000005</v>
      </c>
      <c r="J195" s="27">
        <v>383.98489999999998</v>
      </c>
      <c r="K195" s="27">
        <v>767.96990000000005</v>
      </c>
      <c r="L195" s="27">
        <v>564.12350000000004</v>
      </c>
      <c r="M195" s="27">
        <v>0</v>
      </c>
      <c r="N195" s="27">
        <v>0</v>
      </c>
      <c r="O195" s="27">
        <v>188.0412</v>
      </c>
      <c r="P195" s="27">
        <v>0</v>
      </c>
    </row>
    <row r="196" spans="1:16" x14ac:dyDescent="0.25">
      <c r="A196" s="17">
        <v>1.034</v>
      </c>
      <c r="B196" s="27">
        <v>3827.018</v>
      </c>
      <c r="C196" s="30">
        <v>1E-3</v>
      </c>
      <c r="D196" s="27">
        <v>1153.07</v>
      </c>
      <c r="E196" s="27">
        <v>0</v>
      </c>
      <c r="F196" s="27">
        <v>0</v>
      </c>
      <c r="G196" s="27">
        <v>0</v>
      </c>
      <c r="H196" s="27">
        <v>0</v>
      </c>
      <c r="I196" s="27">
        <v>768.7133</v>
      </c>
      <c r="J196" s="27">
        <v>384.35669999999999</v>
      </c>
      <c r="K196" s="27">
        <v>768.7133</v>
      </c>
      <c r="L196" s="27">
        <v>564.12350000000004</v>
      </c>
      <c r="M196" s="27">
        <v>0</v>
      </c>
      <c r="N196" s="27">
        <v>0</v>
      </c>
      <c r="O196" s="27">
        <v>188.0412</v>
      </c>
      <c r="P196" s="27">
        <v>0</v>
      </c>
    </row>
    <row r="197" spans="1:16" x14ac:dyDescent="0.25">
      <c r="A197" s="17">
        <v>1.0349999999999999</v>
      </c>
      <c r="B197" s="27">
        <v>3827.3254999999999</v>
      </c>
      <c r="C197" s="30">
        <v>1E-4</v>
      </c>
      <c r="D197" s="27">
        <v>1153.1853000000001</v>
      </c>
      <c r="E197" s="27">
        <v>0</v>
      </c>
      <c r="F197" s="27">
        <v>0</v>
      </c>
      <c r="G197" s="27">
        <v>0</v>
      </c>
      <c r="H197" s="27">
        <v>0</v>
      </c>
      <c r="I197" s="27">
        <v>768.79020000000003</v>
      </c>
      <c r="J197" s="27">
        <v>384.39510000000001</v>
      </c>
      <c r="K197" s="27">
        <v>768.79020000000003</v>
      </c>
      <c r="L197" s="27">
        <v>564.12350000000004</v>
      </c>
      <c r="M197" s="27">
        <v>0</v>
      </c>
      <c r="N197" s="27">
        <v>0</v>
      </c>
      <c r="O197" s="27">
        <v>188.0412</v>
      </c>
      <c r="P197" s="27">
        <v>0</v>
      </c>
    </row>
    <row r="198" spans="1:16" x14ac:dyDescent="0.25">
      <c r="A198" s="17">
        <v>1.036</v>
      </c>
      <c r="B198" s="27">
        <v>3827.6329999999998</v>
      </c>
      <c r="C198" s="30">
        <v>1E-4</v>
      </c>
      <c r="D198" s="27">
        <v>1153.3006</v>
      </c>
      <c r="E198" s="27">
        <v>0</v>
      </c>
      <c r="F198" s="27">
        <v>0</v>
      </c>
      <c r="G198" s="27">
        <v>0</v>
      </c>
      <c r="H198" s="27">
        <v>0</v>
      </c>
      <c r="I198" s="27">
        <v>768.86710000000005</v>
      </c>
      <c r="J198" s="27">
        <v>384.43349999999998</v>
      </c>
      <c r="K198" s="27">
        <v>768.86710000000005</v>
      </c>
      <c r="L198" s="27">
        <v>564.12350000000004</v>
      </c>
      <c r="M198" s="27">
        <v>0</v>
      </c>
      <c r="N198" s="27">
        <v>0</v>
      </c>
      <c r="O198" s="27">
        <v>188.0412</v>
      </c>
      <c r="P198" s="27">
        <v>0</v>
      </c>
    </row>
    <row r="199" spans="1:16" x14ac:dyDescent="0.25">
      <c r="A199" s="17">
        <v>1.0369999999999999</v>
      </c>
      <c r="B199" s="27">
        <v>3827.9405000000002</v>
      </c>
      <c r="C199" s="30">
        <v>1E-4</v>
      </c>
      <c r="D199" s="27">
        <v>1153.4159999999999</v>
      </c>
      <c r="E199" s="27">
        <v>0</v>
      </c>
      <c r="F199" s="27">
        <v>0</v>
      </c>
      <c r="G199" s="27">
        <v>0</v>
      </c>
      <c r="H199" s="27">
        <v>0</v>
      </c>
      <c r="I199" s="27">
        <v>768.94399999999996</v>
      </c>
      <c r="J199" s="27">
        <v>384.47199999999998</v>
      </c>
      <c r="K199" s="27">
        <v>768.94399999999996</v>
      </c>
      <c r="L199" s="27">
        <v>564.12350000000004</v>
      </c>
      <c r="M199" s="27">
        <v>0</v>
      </c>
      <c r="N199" s="27">
        <v>0</v>
      </c>
      <c r="O199" s="27">
        <v>188.0412</v>
      </c>
      <c r="P199" s="27">
        <v>0</v>
      </c>
    </row>
    <row r="200" spans="1:16" x14ac:dyDescent="0.25">
      <c r="A200" s="17">
        <v>1.038</v>
      </c>
      <c r="B200" s="27">
        <v>3830.9065999999998</v>
      </c>
      <c r="C200" s="30">
        <v>1E-3</v>
      </c>
      <c r="D200" s="27">
        <v>1154.5282</v>
      </c>
      <c r="E200" s="27">
        <v>0</v>
      </c>
      <c r="F200" s="27">
        <v>0</v>
      </c>
      <c r="G200" s="27">
        <v>0</v>
      </c>
      <c r="H200" s="27">
        <v>0</v>
      </c>
      <c r="I200" s="27">
        <v>769.68550000000005</v>
      </c>
      <c r="J200" s="27">
        <v>384.84269999999998</v>
      </c>
      <c r="K200" s="27">
        <v>769.68550000000005</v>
      </c>
      <c r="L200" s="27">
        <v>564.12350000000004</v>
      </c>
      <c r="M200" s="27">
        <v>0</v>
      </c>
      <c r="N200" s="27">
        <v>0</v>
      </c>
      <c r="O200" s="27">
        <v>188.0412</v>
      </c>
      <c r="P200" s="27">
        <v>0</v>
      </c>
    </row>
    <row r="201" spans="1:16" x14ac:dyDescent="0.25">
      <c r="A201" s="17">
        <v>1.0389999999999999</v>
      </c>
      <c r="B201" s="27">
        <v>3833.8726000000001</v>
      </c>
      <c r="C201" s="30">
        <v>1E-3</v>
      </c>
      <c r="D201" s="27">
        <v>1155.6405</v>
      </c>
      <c r="E201" s="27">
        <v>0</v>
      </c>
      <c r="F201" s="27">
        <v>0</v>
      </c>
      <c r="G201" s="27">
        <v>0</v>
      </c>
      <c r="H201" s="27">
        <v>0</v>
      </c>
      <c r="I201" s="27">
        <v>770.42700000000002</v>
      </c>
      <c r="J201" s="27">
        <v>385.21350000000001</v>
      </c>
      <c r="K201" s="27">
        <v>770.42700000000002</v>
      </c>
      <c r="L201" s="27">
        <v>564.12350000000004</v>
      </c>
      <c r="M201" s="27">
        <v>0</v>
      </c>
      <c r="N201" s="27">
        <v>0</v>
      </c>
      <c r="O201" s="27">
        <v>188.0412</v>
      </c>
      <c r="P201" s="27">
        <v>0</v>
      </c>
    </row>
    <row r="202" spans="1:16" x14ac:dyDescent="0.25">
      <c r="A202" s="17">
        <v>1.04</v>
      </c>
      <c r="B202" s="27">
        <v>3836.8386</v>
      </c>
      <c r="C202" s="30">
        <v>1E-3</v>
      </c>
      <c r="D202" s="27">
        <v>1156.7527</v>
      </c>
      <c r="E202" s="27">
        <v>0</v>
      </c>
      <c r="F202" s="27">
        <v>0</v>
      </c>
      <c r="G202" s="27">
        <v>0</v>
      </c>
      <c r="H202" s="27">
        <v>0</v>
      </c>
      <c r="I202" s="27">
        <v>771.16849999999999</v>
      </c>
      <c r="J202" s="27">
        <v>385.58420000000001</v>
      </c>
      <c r="K202" s="27">
        <v>771.16849999999999</v>
      </c>
      <c r="L202" s="27">
        <v>564.12350000000004</v>
      </c>
      <c r="M202" s="27">
        <v>0</v>
      </c>
      <c r="N202" s="27">
        <v>0</v>
      </c>
      <c r="O202" s="27">
        <v>188.0412</v>
      </c>
      <c r="P202" s="27">
        <v>0</v>
      </c>
    </row>
    <row r="203" spans="1:16" x14ac:dyDescent="0.25">
      <c r="A203" s="17">
        <v>1.0409999999999999</v>
      </c>
      <c r="B203" s="27">
        <v>3839.8047000000001</v>
      </c>
      <c r="C203" s="30">
        <v>1E-3</v>
      </c>
      <c r="D203" s="27">
        <v>1157.865</v>
      </c>
      <c r="E203" s="27">
        <v>0</v>
      </c>
      <c r="F203" s="27">
        <v>0</v>
      </c>
      <c r="G203" s="27">
        <v>0</v>
      </c>
      <c r="H203" s="27">
        <v>0</v>
      </c>
      <c r="I203" s="27">
        <v>771.91</v>
      </c>
      <c r="J203" s="27">
        <v>385.95499999999998</v>
      </c>
      <c r="K203" s="27">
        <v>771.91</v>
      </c>
      <c r="L203" s="27">
        <v>564.12350000000004</v>
      </c>
      <c r="M203" s="27">
        <v>0</v>
      </c>
      <c r="N203" s="27">
        <v>0</v>
      </c>
      <c r="O203" s="27">
        <v>188.0412</v>
      </c>
      <c r="P203" s="27">
        <v>0</v>
      </c>
    </row>
    <row r="204" spans="1:16" x14ac:dyDescent="0.25">
      <c r="A204" s="17">
        <v>1.042</v>
      </c>
      <c r="B204" s="27">
        <v>3842.7707</v>
      </c>
      <c r="C204" s="30">
        <v>1E-3</v>
      </c>
      <c r="D204" s="27">
        <v>1158.9773</v>
      </c>
      <c r="E204" s="27">
        <v>0</v>
      </c>
      <c r="F204" s="27">
        <v>0</v>
      </c>
      <c r="G204" s="27">
        <v>0</v>
      </c>
      <c r="H204" s="27">
        <v>0</v>
      </c>
      <c r="I204" s="27">
        <v>772.65150000000006</v>
      </c>
      <c r="J204" s="27">
        <v>386.32580000000002</v>
      </c>
      <c r="K204" s="27">
        <v>772.65150000000006</v>
      </c>
      <c r="L204" s="27">
        <v>564.12350000000004</v>
      </c>
      <c r="M204" s="27">
        <v>0</v>
      </c>
      <c r="N204" s="27">
        <v>0</v>
      </c>
      <c r="O204" s="27">
        <v>188.0412</v>
      </c>
      <c r="P204" s="27">
        <v>0</v>
      </c>
    </row>
    <row r="205" spans="1:16" x14ac:dyDescent="0.25">
      <c r="A205" s="17">
        <v>1.0429999999999999</v>
      </c>
      <c r="B205" s="27">
        <v>3839.6801</v>
      </c>
      <c r="C205" s="30">
        <v>-1E-3</v>
      </c>
      <c r="D205" s="27">
        <v>1157.8182999999999</v>
      </c>
      <c r="E205" s="27">
        <v>0</v>
      </c>
      <c r="F205" s="27">
        <v>0</v>
      </c>
      <c r="G205" s="27">
        <v>0</v>
      </c>
      <c r="H205" s="27">
        <v>0</v>
      </c>
      <c r="I205" s="27">
        <v>771.87890000000004</v>
      </c>
      <c r="J205" s="27">
        <v>385.93939999999998</v>
      </c>
      <c r="K205" s="27">
        <v>771.87890000000004</v>
      </c>
      <c r="L205" s="27">
        <v>564.12350000000004</v>
      </c>
      <c r="M205" s="27">
        <v>0</v>
      </c>
      <c r="N205" s="27">
        <v>0</v>
      </c>
      <c r="O205" s="27">
        <v>188.0412</v>
      </c>
      <c r="P205" s="27">
        <v>0</v>
      </c>
    </row>
    <row r="206" spans="1:16" x14ac:dyDescent="0.25">
      <c r="A206" s="17">
        <v>1.044</v>
      </c>
      <c r="B206" s="27">
        <v>3842.6403</v>
      </c>
      <c r="C206" s="30">
        <v>1E-3</v>
      </c>
      <c r="D206" s="27">
        <v>1158.9284</v>
      </c>
      <c r="E206" s="27">
        <v>0</v>
      </c>
      <c r="F206" s="27">
        <v>0</v>
      </c>
      <c r="G206" s="27">
        <v>0</v>
      </c>
      <c r="H206" s="27">
        <v>0</v>
      </c>
      <c r="I206" s="27">
        <v>772.61890000000005</v>
      </c>
      <c r="J206" s="27">
        <v>386.30950000000001</v>
      </c>
      <c r="K206" s="27">
        <v>772.61890000000005</v>
      </c>
      <c r="L206" s="27">
        <v>564.12350000000004</v>
      </c>
      <c r="M206" s="27">
        <v>0</v>
      </c>
      <c r="N206" s="27">
        <v>0</v>
      </c>
      <c r="O206" s="27">
        <v>188.0412</v>
      </c>
      <c r="P206" s="27">
        <v>0</v>
      </c>
    </row>
    <row r="207" spans="1:16" x14ac:dyDescent="0.25">
      <c r="A207" s="17">
        <v>1.0449999999999999</v>
      </c>
      <c r="B207" s="27">
        <v>3845.6005</v>
      </c>
      <c r="C207" s="30">
        <v>1E-3</v>
      </c>
      <c r="D207" s="27">
        <v>1160.0385000000001</v>
      </c>
      <c r="E207" s="27">
        <v>0</v>
      </c>
      <c r="F207" s="27">
        <v>0</v>
      </c>
      <c r="G207" s="27">
        <v>0</v>
      </c>
      <c r="H207" s="27">
        <v>0</v>
      </c>
      <c r="I207" s="27">
        <v>773.35900000000004</v>
      </c>
      <c r="J207" s="27">
        <v>386.67950000000002</v>
      </c>
      <c r="K207" s="27">
        <v>773.35900000000004</v>
      </c>
      <c r="L207" s="27">
        <v>564.12350000000004</v>
      </c>
      <c r="M207" s="27">
        <v>0</v>
      </c>
      <c r="N207" s="27">
        <v>0</v>
      </c>
      <c r="O207" s="27">
        <v>188.0412</v>
      </c>
      <c r="P207" s="27">
        <v>0</v>
      </c>
    </row>
    <row r="208" spans="1:16" x14ac:dyDescent="0.25">
      <c r="A208" s="17">
        <v>1.046</v>
      </c>
      <c r="B208" s="27">
        <v>3848.5608000000002</v>
      </c>
      <c r="C208" s="30">
        <v>1E-3</v>
      </c>
      <c r="D208" s="27">
        <v>1161.1485</v>
      </c>
      <c r="E208" s="27">
        <v>0</v>
      </c>
      <c r="F208" s="27">
        <v>0</v>
      </c>
      <c r="G208" s="27">
        <v>0</v>
      </c>
      <c r="H208" s="27">
        <v>0</v>
      </c>
      <c r="I208" s="27">
        <v>774.09900000000005</v>
      </c>
      <c r="J208" s="27">
        <v>387.04950000000002</v>
      </c>
      <c r="K208" s="27">
        <v>774.09900000000005</v>
      </c>
      <c r="L208" s="27">
        <v>564.12350000000004</v>
      </c>
      <c r="M208" s="27">
        <v>0</v>
      </c>
      <c r="N208" s="27">
        <v>0</v>
      </c>
      <c r="O208" s="27">
        <v>188.0412</v>
      </c>
      <c r="P208" s="27">
        <v>0</v>
      </c>
    </row>
    <row r="209" spans="1:16" x14ac:dyDescent="0.25">
      <c r="A209" s="17">
        <v>1.0469999999999999</v>
      </c>
      <c r="B209" s="27">
        <v>3848.8703999999998</v>
      </c>
      <c r="C209" s="30">
        <v>1E-4</v>
      </c>
      <c r="D209" s="27">
        <v>1161.2646999999999</v>
      </c>
      <c r="E209" s="27">
        <v>0</v>
      </c>
      <c r="F209" s="27">
        <v>0</v>
      </c>
      <c r="G209" s="27">
        <v>0</v>
      </c>
      <c r="H209" s="27">
        <v>0</v>
      </c>
      <c r="I209" s="27">
        <v>774.17639999999994</v>
      </c>
      <c r="J209" s="27">
        <v>387.08819999999997</v>
      </c>
      <c r="K209" s="27">
        <v>774.17639999999994</v>
      </c>
      <c r="L209" s="27">
        <v>564.12350000000004</v>
      </c>
      <c r="M209" s="27">
        <v>0</v>
      </c>
      <c r="N209" s="27">
        <v>0</v>
      </c>
      <c r="O209" s="27">
        <v>188.0412</v>
      </c>
      <c r="P209" s="27">
        <v>0</v>
      </c>
    </row>
    <row r="210" spans="1:16" x14ac:dyDescent="0.25">
      <c r="A210" s="17">
        <v>1.048</v>
      </c>
      <c r="B210" s="27">
        <v>3851.8281000000002</v>
      </c>
      <c r="C210" s="30">
        <v>1E-3</v>
      </c>
      <c r="D210" s="27">
        <v>1162.3738000000001</v>
      </c>
      <c r="E210" s="27">
        <v>0</v>
      </c>
      <c r="F210" s="27">
        <v>0</v>
      </c>
      <c r="G210" s="27">
        <v>0</v>
      </c>
      <c r="H210" s="27">
        <v>0</v>
      </c>
      <c r="I210" s="27">
        <v>774.91589999999997</v>
      </c>
      <c r="J210" s="27">
        <v>387.4579</v>
      </c>
      <c r="K210" s="27">
        <v>774.91589999999997</v>
      </c>
      <c r="L210" s="27">
        <v>564.12350000000004</v>
      </c>
      <c r="M210" s="27">
        <v>0</v>
      </c>
      <c r="N210" s="27">
        <v>0</v>
      </c>
      <c r="O210" s="27">
        <v>188.0412</v>
      </c>
      <c r="P210" s="27">
        <v>0</v>
      </c>
    </row>
    <row r="211" spans="1:16" x14ac:dyDescent="0.25">
      <c r="A211" s="17">
        <v>1.0489999999999999</v>
      </c>
      <c r="B211" s="27">
        <v>3852.1381000000001</v>
      </c>
      <c r="C211" s="30">
        <v>1E-4</v>
      </c>
      <c r="D211" s="27">
        <v>1162.49</v>
      </c>
      <c r="E211" s="27">
        <v>0</v>
      </c>
      <c r="F211" s="27">
        <v>0</v>
      </c>
      <c r="G211" s="27">
        <v>0</v>
      </c>
      <c r="H211" s="27">
        <v>0</v>
      </c>
      <c r="I211" s="27">
        <v>774.99339999999995</v>
      </c>
      <c r="J211" s="27">
        <v>387.49669999999998</v>
      </c>
      <c r="K211" s="27">
        <v>774.99339999999995</v>
      </c>
      <c r="L211" s="27">
        <v>564.12350000000004</v>
      </c>
      <c r="M211" s="27">
        <v>0</v>
      </c>
      <c r="N211" s="27">
        <v>0</v>
      </c>
      <c r="O211" s="27">
        <v>188.0412</v>
      </c>
      <c r="P211" s="27">
        <v>0</v>
      </c>
    </row>
    <row r="212" spans="1:16" x14ac:dyDescent="0.25">
      <c r="A212" s="17">
        <v>1.05</v>
      </c>
      <c r="B212" s="27">
        <v>3852.4481000000001</v>
      </c>
      <c r="C212" s="30">
        <v>1E-4</v>
      </c>
      <c r="D212" s="27">
        <v>1162.6062999999999</v>
      </c>
      <c r="E212" s="27">
        <v>0</v>
      </c>
      <c r="F212" s="27">
        <v>0</v>
      </c>
      <c r="G212" s="27">
        <v>0</v>
      </c>
      <c r="H212" s="27">
        <v>0</v>
      </c>
      <c r="I212" s="27">
        <v>775.07079999999996</v>
      </c>
      <c r="J212" s="27">
        <v>387.53539999999998</v>
      </c>
      <c r="K212" s="27">
        <v>775.07079999999996</v>
      </c>
      <c r="L212" s="27">
        <v>564.12350000000004</v>
      </c>
      <c r="M212" s="27">
        <v>0</v>
      </c>
      <c r="N212" s="27">
        <v>0</v>
      </c>
      <c r="O212" s="27">
        <v>188.0412</v>
      </c>
      <c r="P212" s="27">
        <v>0</v>
      </c>
    </row>
    <row r="213" spans="1:16" x14ac:dyDescent="0.25">
      <c r="A213" s="17">
        <v>1.0509999999999999</v>
      </c>
      <c r="B213" s="27">
        <v>3855.4007000000001</v>
      </c>
      <c r="C213" s="30">
        <v>1E-3</v>
      </c>
      <c r="D213" s="27">
        <v>1163.7135000000001</v>
      </c>
      <c r="E213" s="27">
        <v>0</v>
      </c>
      <c r="F213" s="27">
        <v>0</v>
      </c>
      <c r="G213" s="27">
        <v>0</v>
      </c>
      <c r="H213" s="27">
        <v>0</v>
      </c>
      <c r="I213" s="27">
        <v>775.80899999999997</v>
      </c>
      <c r="J213" s="27">
        <v>387.90449999999998</v>
      </c>
      <c r="K213" s="27">
        <v>775.80899999999997</v>
      </c>
      <c r="L213" s="27">
        <v>564.12350000000004</v>
      </c>
      <c r="M213" s="27">
        <v>0</v>
      </c>
      <c r="N213" s="27">
        <v>0</v>
      </c>
      <c r="O213" s="27">
        <v>188.0412</v>
      </c>
      <c r="P213" s="27">
        <v>0</v>
      </c>
    </row>
    <row r="214" spans="1:16" x14ac:dyDescent="0.25">
      <c r="A214" s="17">
        <v>1.052</v>
      </c>
      <c r="B214" s="27">
        <v>3858.3534</v>
      </c>
      <c r="C214" s="30">
        <v>1E-3</v>
      </c>
      <c r="D214" s="27">
        <v>1164.8208</v>
      </c>
      <c r="E214" s="27">
        <v>0</v>
      </c>
      <c r="F214" s="27">
        <v>0</v>
      </c>
      <c r="G214" s="27">
        <v>0</v>
      </c>
      <c r="H214" s="27">
        <v>0</v>
      </c>
      <c r="I214" s="27">
        <v>776.54719999999998</v>
      </c>
      <c r="J214" s="27">
        <v>388.27359999999999</v>
      </c>
      <c r="K214" s="27">
        <v>776.54719999999998</v>
      </c>
      <c r="L214" s="27">
        <v>564.12350000000004</v>
      </c>
      <c r="M214" s="27">
        <v>0</v>
      </c>
      <c r="N214" s="27">
        <v>0</v>
      </c>
      <c r="O214" s="27">
        <v>188.0412</v>
      </c>
      <c r="P214" s="27">
        <v>0</v>
      </c>
    </row>
    <row r="215" spans="1:16" x14ac:dyDescent="0.25">
      <c r="A215" s="17">
        <v>1.0529999999999999</v>
      </c>
      <c r="B215" s="27">
        <v>3861.306</v>
      </c>
      <c r="C215" s="30">
        <v>1E-3</v>
      </c>
      <c r="D215" s="27">
        <v>1165.9280000000001</v>
      </c>
      <c r="E215" s="27">
        <v>0</v>
      </c>
      <c r="F215" s="27">
        <v>0</v>
      </c>
      <c r="G215" s="27">
        <v>0</v>
      </c>
      <c r="H215" s="27">
        <v>0</v>
      </c>
      <c r="I215" s="27">
        <v>777.28530000000001</v>
      </c>
      <c r="J215" s="27">
        <v>388.64269999999999</v>
      </c>
      <c r="K215" s="27">
        <v>777.28530000000001</v>
      </c>
      <c r="L215" s="27">
        <v>564.12350000000004</v>
      </c>
      <c r="M215" s="27">
        <v>0</v>
      </c>
      <c r="N215" s="27">
        <v>0</v>
      </c>
      <c r="O215" s="27">
        <v>188.0412</v>
      </c>
      <c r="P215" s="27">
        <v>0</v>
      </c>
    </row>
    <row r="216" spans="1:16" x14ac:dyDescent="0.25">
      <c r="A216" s="17">
        <v>1.054</v>
      </c>
      <c r="B216" s="27">
        <v>3861.6169</v>
      </c>
      <c r="C216" s="30">
        <v>1E-4</v>
      </c>
      <c r="D216" s="27">
        <v>1166.0445999999999</v>
      </c>
      <c r="E216" s="27">
        <v>0</v>
      </c>
      <c r="F216" s="27">
        <v>0</v>
      </c>
      <c r="G216" s="27">
        <v>0</v>
      </c>
      <c r="H216" s="27">
        <v>0</v>
      </c>
      <c r="I216" s="27">
        <v>777.36310000000003</v>
      </c>
      <c r="J216" s="27">
        <v>388.68150000000003</v>
      </c>
      <c r="K216" s="27">
        <v>777.36310000000003</v>
      </c>
      <c r="L216" s="27">
        <v>564.12350000000004</v>
      </c>
      <c r="M216" s="27">
        <v>0</v>
      </c>
      <c r="N216" s="27">
        <v>0</v>
      </c>
      <c r="O216" s="27">
        <v>188.0412</v>
      </c>
      <c r="P216" s="27">
        <v>0</v>
      </c>
    </row>
    <row r="217" spans="1:16" x14ac:dyDescent="0.25">
      <c r="A217" s="17">
        <v>1.0549999999999999</v>
      </c>
      <c r="B217" s="27">
        <v>3864.5671000000002</v>
      </c>
      <c r="C217" s="30">
        <v>8.9999999999999998E-4</v>
      </c>
      <c r="D217" s="27">
        <v>1167.1509000000001</v>
      </c>
      <c r="E217" s="27">
        <v>0</v>
      </c>
      <c r="F217" s="27">
        <v>0</v>
      </c>
      <c r="G217" s="27">
        <v>0</v>
      </c>
      <c r="H217" s="27">
        <v>0</v>
      </c>
      <c r="I217" s="27">
        <v>778.10059999999999</v>
      </c>
      <c r="J217" s="27">
        <v>389.05029999999999</v>
      </c>
      <c r="K217" s="27">
        <v>778.10059999999999</v>
      </c>
      <c r="L217" s="27">
        <v>564.12350000000004</v>
      </c>
      <c r="M217" s="27">
        <v>0</v>
      </c>
      <c r="N217" s="27">
        <v>0</v>
      </c>
      <c r="O217" s="27">
        <v>188.0412</v>
      </c>
      <c r="P217" s="27">
        <v>0</v>
      </c>
    </row>
    <row r="218" spans="1:16" x14ac:dyDescent="0.25">
      <c r="A218" s="17">
        <v>1.056</v>
      </c>
      <c r="B218" s="27">
        <v>3867.5171999999998</v>
      </c>
      <c r="C218" s="30">
        <v>8.9999999999999998E-4</v>
      </c>
      <c r="D218" s="27">
        <v>1168.2572</v>
      </c>
      <c r="E218" s="27">
        <v>0</v>
      </c>
      <c r="F218" s="27">
        <v>0</v>
      </c>
      <c r="G218" s="27">
        <v>0</v>
      </c>
      <c r="H218" s="27">
        <v>0</v>
      </c>
      <c r="I218" s="27">
        <v>778.83810000000005</v>
      </c>
      <c r="J218" s="27">
        <v>389.41910000000001</v>
      </c>
      <c r="K218" s="27">
        <v>778.83810000000005</v>
      </c>
      <c r="L218" s="27">
        <v>564.12350000000004</v>
      </c>
      <c r="M218" s="27">
        <v>0</v>
      </c>
      <c r="N218" s="27">
        <v>0</v>
      </c>
      <c r="O218" s="27">
        <v>188.0412</v>
      </c>
      <c r="P218" s="27">
        <v>0</v>
      </c>
    </row>
    <row r="219" spans="1:16" x14ac:dyDescent="0.25">
      <c r="A219" s="17">
        <v>1.0569999999999999</v>
      </c>
      <c r="B219" s="27">
        <v>3870.4674</v>
      </c>
      <c r="C219" s="30">
        <v>8.9999999999999998E-4</v>
      </c>
      <c r="D219" s="27">
        <v>1169.3634999999999</v>
      </c>
      <c r="E219" s="27">
        <v>0</v>
      </c>
      <c r="F219" s="27">
        <v>0</v>
      </c>
      <c r="G219" s="27">
        <v>0</v>
      </c>
      <c r="H219" s="27">
        <v>0</v>
      </c>
      <c r="I219" s="27">
        <v>779.57569999999998</v>
      </c>
      <c r="J219" s="27">
        <v>389.7878</v>
      </c>
      <c r="K219" s="27">
        <v>779.57569999999998</v>
      </c>
      <c r="L219" s="27">
        <v>564.12350000000004</v>
      </c>
      <c r="M219" s="27">
        <v>0</v>
      </c>
      <c r="N219" s="27">
        <v>0</v>
      </c>
      <c r="O219" s="27">
        <v>188.0412</v>
      </c>
      <c r="P219" s="27">
        <v>0</v>
      </c>
    </row>
    <row r="220" spans="1:16" x14ac:dyDescent="0.25">
      <c r="A220" s="17">
        <v>1.0580000000000001</v>
      </c>
      <c r="B220" s="27">
        <v>3870.7791999999999</v>
      </c>
      <c r="C220" s="30">
        <v>1E-4</v>
      </c>
      <c r="D220" s="27">
        <v>1169.4803999999999</v>
      </c>
      <c r="E220" s="27">
        <v>0</v>
      </c>
      <c r="F220" s="27">
        <v>0</v>
      </c>
      <c r="G220" s="27">
        <v>0</v>
      </c>
      <c r="H220" s="27">
        <v>0</v>
      </c>
      <c r="I220" s="27">
        <v>779.65359999999998</v>
      </c>
      <c r="J220" s="27">
        <v>389.82679999999999</v>
      </c>
      <c r="K220" s="27">
        <v>779.65359999999998</v>
      </c>
      <c r="L220" s="27">
        <v>564.12350000000004</v>
      </c>
      <c r="M220" s="27">
        <v>0</v>
      </c>
      <c r="N220" s="27">
        <v>0</v>
      </c>
      <c r="O220" s="27">
        <v>188.0412</v>
      </c>
      <c r="P220" s="27">
        <v>0</v>
      </c>
    </row>
    <row r="221" spans="1:16" x14ac:dyDescent="0.25">
      <c r="A221" s="17">
        <v>1.0589999999999999</v>
      </c>
      <c r="B221" s="27">
        <v>3873.7267999999999</v>
      </c>
      <c r="C221" s="30">
        <v>8.9999999999999998E-4</v>
      </c>
      <c r="D221" s="27">
        <v>1170.5858000000001</v>
      </c>
      <c r="E221" s="27">
        <v>0</v>
      </c>
      <c r="F221" s="27">
        <v>0</v>
      </c>
      <c r="G221" s="27">
        <v>0</v>
      </c>
      <c r="H221" s="27">
        <v>0</v>
      </c>
      <c r="I221" s="27">
        <v>780.39049999999997</v>
      </c>
      <c r="J221" s="27">
        <v>390.19529999999997</v>
      </c>
      <c r="K221" s="27">
        <v>780.39049999999997</v>
      </c>
      <c r="L221" s="27">
        <v>564.12350000000004</v>
      </c>
      <c r="M221" s="27">
        <v>0</v>
      </c>
      <c r="N221" s="27">
        <v>0</v>
      </c>
      <c r="O221" s="27">
        <v>188.0412</v>
      </c>
      <c r="P221" s="27">
        <v>0</v>
      </c>
    </row>
    <row r="222" spans="1:16" x14ac:dyDescent="0.25">
      <c r="A222" s="17">
        <v>1.06</v>
      </c>
      <c r="B222" s="27">
        <v>3876.6745000000001</v>
      </c>
      <c r="C222" s="30">
        <v>8.9999999999999998E-4</v>
      </c>
      <c r="D222" s="27">
        <v>1171.6912</v>
      </c>
      <c r="E222" s="27">
        <v>0</v>
      </c>
      <c r="F222" s="27">
        <v>0</v>
      </c>
      <c r="G222" s="27">
        <v>0</v>
      </c>
      <c r="H222" s="27">
        <v>0</v>
      </c>
      <c r="I222" s="27">
        <v>781.12750000000005</v>
      </c>
      <c r="J222" s="27">
        <v>390.56369999999998</v>
      </c>
      <c r="K222" s="27">
        <v>781.12750000000005</v>
      </c>
      <c r="L222" s="27">
        <v>564.12350000000004</v>
      </c>
      <c r="M222" s="27">
        <v>0</v>
      </c>
      <c r="N222" s="27">
        <v>0</v>
      </c>
      <c r="O222" s="27">
        <v>188.0412</v>
      </c>
      <c r="P222" s="27">
        <v>0</v>
      </c>
    </row>
    <row r="223" spans="1:16" x14ac:dyDescent="0.25">
      <c r="A223" s="17">
        <v>1.0609999999999999</v>
      </c>
      <c r="B223" s="27">
        <v>4269.4254000000001</v>
      </c>
      <c r="C223" s="30">
        <v>0.12570000000000001</v>
      </c>
      <c r="D223" s="27">
        <v>1318.9728</v>
      </c>
      <c r="E223" s="27">
        <v>0</v>
      </c>
      <c r="F223" s="27">
        <v>0</v>
      </c>
      <c r="G223" s="27">
        <v>0</v>
      </c>
      <c r="H223" s="27">
        <v>0</v>
      </c>
      <c r="I223" s="27">
        <v>879.3152</v>
      </c>
      <c r="J223" s="27">
        <v>439.6576</v>
      </c>
      <c r="K223" s="27">
        <v>879.3152</v>
      </c>
      <c r="L223" s="27">
        <v>564.12350000000004</v>
      </c>
      <c r="M223" s="27">
        <v>0</v>
      </c>
      <c r="N223" s="27">
        <v>0</v>
      </c>
      <c r="O223" s="27">
        <v>188.0412</v>
      </c>
      <c r="P223" s="27">
        <v>0</v>
      </c>
    </row>
    <row r="224" spans="1:16" x14ac:dyDescent="0.25">
      <c r="A224" s="17">
        <v>1.0620000000000001</v>
      </c>
      <c r="B224" s="27">
        <v>4272.7403999999997</v>
      </c>
      <c r="C224" s="30">
        <v>8.9999999999999998E-4</v>
      </c>
      <c r="D224" s="27">
        <v>1320.2158999999999</v>
      </c>
      <c r="E224" s="27">
        <v>0</v>
      </c>
      <c r="F224" s="27">
        <v>0</v>
      </c>
      <c r="G224" s="27">
        <v>0</v>
      </c>
      <c r="H224" s="27">
        <v>0</v>
      </c>
      <c r="I224" s="27">
        <v>880.14390000000003</v>
      </c>
      <c r="J224" s="27">
        <v>440.072</v>
      </c>
      <c r="K224" s="27">
        <v>880.14390000000003</v>
      </c>
      <c r="L224" s="27">
        <v>564.12350000000004</v>
      </c>
      <c r="M224" s="27">
        <v>0</v>
      </c>
      <c r="N224" s="27">
        <v>0</v>
      </c>
      <c r="O224" s="27">
        <v>188.0412</v>
      </c>
      <c r="P224" s="27">
        <v>0</v>
      </c>
    </row>
    <row r="225" spans="1:16" x14ac:dyDescent="0.25">
      <c r="A225" s="17">
        <v>1.0629999999999999</v>
      </c>
      <c r="B225" s="27">
        <v>4276.0555000000004</v>
      </c>
      <c r="C225" s="30">
        <v>8.9999999999999998E-4</v>
      </c>
      <c r="D225" s="27">
        <v>1321.4591</v>
      </c>
      <c r="E225" s="27">
        <v>0</v>
      </c>
      <c r="F225" s="27">
        <v>0</v>
      </c>
      <c r="G225" s="27">
        <v>0</v>
      </c>
      <c r="H225" s="27">
        <v>0</v>
      </c>
      <c r="I225" s="27">
        <v>880.97270000000003</v>
      </c>
      <c r="J225" s="27">
        <v>440.4864</v>
      </c>
      <c r="K225" s="27">
        <v>880.97270000000003</v>
      </c>
      <c r="L225" s="27">
        <v>564.12350000000004</v>
      </c>
      <c r="M225" s="27">
        <v>0</v>
      </c>
      <c r="N225" s="27">
        <v>0</v>
      </c>
      <c r="O225" s="27">
        <v>188.0412</v>
      </c>
      <c r="P225" s="27">
        <v>0</v>
      </c>
    </row>
    <row r="226" spans="1:16" x14ac:dyDescent="0.25">
      <c r="A226" s="17">
        <v>1.0640000000000001</v>
      </c>
      <c r="B226" s="27">
        <v>4279.3705</v>
      </c>
      <c r="C226" s="30">
        <v>8.9999999999999998E-4</v>
      </c>
      <c r="D226" s="27">
        <v>1322.7021999999999</v>
      </c>
      <c r="E226" s="27">
        <v>0</v>
      </c>
      <c r="F226" s="27">
        <v>0</v>
      </c>
      <c r="G226" s="27">
        <v>0</v>
      </c>
      <c r="H226" s="27">
        <v>0</v>
      </c>
      <c r="I226" s="27">
        <v>881.80150000000003</v>
      </c>
      <c r="J226" s="27">
        <v>440.90069999999997</v>
      </c>
      <c r="K226" s="27">
        <v>881.80150000000003</v>
      </c>
      <c r="L226" s="27">
        <v>564.12350000000004</v>
      </c>
      <c r="M226" s="27">
        <v>0</v>
      </c>
      <c r="N226" s="27">
        <v>0</v>
      </c>
      <c r="O226" s="27">
        <v>188.0412</v>
      </c>
      <c r="P226" s="27">
        <v>0</v>
      </c>
    </row>
    <row r="227" spans="1:16" x14ac:dyDescent="0.25">
      <c r="A227" s="17">
        <v>1.0649999999999999</v>
      </c>
      <c r="B227" s="27">
        <v>4282.6855999999998</v>
      </c>
      <c r="C227" s="30">
        <v>8.9999999999999998E-4</v>
      </c>
      <c r="D227" s="27">
        <v>1323.9453000000001</v>
      </c>
      <c r="E227" s="27">
        <v>0</v>
      </c>
      <c r="F227" s="27">
        <v>0</v>
      </c>
      <c r="G227" s="27">
        <v>0</v>
      </c>
      <c r="H227" s="27">
        <v>0</v>
      </c>
      <c r="I227" s="27">
        <v>882.63019999999995</v>
      </c>
      <c r="J227" s="27">
        <v>441.31509999999997</v>
      </c>
      <c r="K227" s="27">
        <v>882.63019999999995</v>
      </c>
      <c r="L227" s="27">
        <v>564.12350000000004</v>
      </c>
      <c r="M227" s="27">
        <v>0</v>
      </c>
      <c r="N227" s="27">
        <v>0</v>
      </c>
      <c r="O227" s="27">
        <v>188.0412</v>
      </c>
      <c r="P227" s="27">
        <v>0</v>
      </c>
    </row>
    <row r="228" spans="1:16" x14ac:dyDescent="0.25">
      <c r="A228" s="17">
        <v>1.0660000000000001</v>
      </c>
      <c r="B228" s="27">
        <v>4286.0006000000003</v>
      </c>
      <c r="C228" s="30">
        <v>8.9999999999999998E-4</v>
      </c>
      <c r="D228" s="27">
        <v>1325.1885</v>
      </c>
      <c r="E228" s="27">
        <v>0</v>
      </c>
      <c r="F228" s="27">
        <v>0</v>
      </c>
      <c r="G228" s="27">
        <v>0</v>
      </c>
      <c r="H228" s="27">
        <v>0</v>
      </c>
      <c r="I228" s="27">
        <v>883.45899999999995</v>
      </c>
      <c r="J228" s="27">
        <v>441.72949999999997</v>
      </c>
      <c r="K228" s="27">
        <v>883.45899999999995</v>
      </c>
      <c r="L228" s="27">
        <v>564.12350000000004</v>
      </c>
      <c r="M228" s="27">
        <v>0</v>
      </c>
      <c r="N228" s="27">
        <v>0</v>
      </c>
      <c r="O228" s="27">
        <v>188.0412</v>
      </c>
      <c r="P228" s="27">
        <v>0</v>
      </c>
    </row>
    <row r="229" spans="1:16" x14ac:dyDescent="0.25">
      <c r="A229" s="17">
        <v>1.0669999999999999</v>
      </c>
      <c r="B229" s="27">
        <v>4286.3540000000003</v>
      </c>
      <c r="C229" s="30">
        <v>1E-4</v>
      </c>
      <c r="D229" s="27">
        <v>1325.3209999999999</v>
      </c>
      <c r="E229" s="27">
        <v>0</v>
      </c>
      <c r="F229" s="27">
        <v>0</v>
      </c>
      <c r="G229" s="27">
        <v>0</v>
      </c>
      <c r="H229" s="27">
        <v>0</v>
      </c>
      <c r="I229" s="27">
        <v>883.54729999999995</v>
      </c>
      <c r="J229" s="27">
        <v>441.77370000000002</v>
      </c>
      <c r="K229" s="27">
        <v>883.54729999999995</v>
      </c>
      <c r="L229" s="27">
        <v>564.12350000000004</v>
      </c>
      <c r="M229" s="27">
        <v>0</v>
      </c>
      <c r="N229" s="27">
        <v>0</v>
      </c>
      <c r="O229" s="27">
        <v>188.0412</v>
      </c>
      <c r="P229" s="27">
        <v>0</v>
      </c>
    </row>
    <row r="230" spans="1:16" x14ac:dyDescent="0.25">
      <c r="A230" s="17">
        <v>1.0680000000000001</v>
      </c>
      <c r="B230" s="27">
        <v>4286.7074000000002</v>
      </c>
      <c r="C230" s="30">
        <v>1E-4</v>
      </c>
      <c r="D230" s="27">
        <v>1325.4535000000001</v>
      </c>
      <c r="E230" s="27">
        <v>0</v>
      </c>
      <c r="F230" s="27">
        <v>0</v>
      </c>
      <c r="G230" s="27">
        <v>0</v>
      </c>
      <c r="H230" s="27">
        <v>0</v>
      </c>
      <c r="I230" s="27">
        <v>883.63570000000004</v>
      </c>
      <c r="J230" s="27">
        <v>441.81779999999998</v>
      </c>
      <c r="K230" s="27">
        <v>883.63570000000004</v>
      </c>
      <c r="L230" s="27">
        <v>564.12350000000004</v>
      </c>
      <c r="M230" s="27">
        <v>0</v>
      </c>
      <c r="N230" s="27">
        <v>0</v>
      </c>
      <c r="O230" s="27">
        <v>188.0412</v>
      </c>
      <c r="P230" s="27">
        <v>0</v>
      </c>
    </row>
    <row r="231" spans="1:16" x14ac:dyDescent="0.25">
      <c r="A231" s="17">
        <v>1.069</v>
      </c>
      <c r="B231" s="27">
        <v>4290.0168999999996</v>
      </c>
      <c r="C231" s="30">
        <v>8.9999999999999998E-4</v>
      </c>
      <c r="D231" s="27">
        <v>1326.6946</v>
      </c>
      <c r="E231" s="27">
        <v>0</v>
      </c>
      <c r="F231" s="27">
        <v>0</v>
      </c>
      <c r="G231" s="27">
        <v>0</v>
      </c>
      <c r="H231" s="27">
        <v>0</v>
      </c>
      <c r="I231" s="27">
        <v>884.46310000000005</v>
      </c>
      <c r="J231" s="27">
        <v>442.23149999999998</v>
      </c>
      <c r="K231" s="27">
        <v>884.46310000000005</v>
      </c>
      <c r="L231" s="27">
        <v>564.12350000000004</v>
      </c>
      <c r="M231" s="27">
        <v>0</v>
      </c>
      <c r="N231" s="27">
        <v>0</v>
      </c>
      <c r="O231" s="27">
        <v>188.0412</v>
      </c>
      <c r="P231" s="27">
        <v>0</v>
      </c>
    </row>
    <row r="232" spans="1:16" x14ac:dyDescent="0.25">
      <c r="A232" s="17">
        <v>1.07</v>
      </c>
      <c r="B232" s="27">
        <v>4293.3263999999999</v>
      </c>
      <c r="C232" s="30">
        <v>8.9999999999999998E-4</v>
      </c>
      <c r="D232" s="27">
        <v>1327.9356</v>
      </c>
      <c r="E232" s="27">
        <v>0</v>
      </c>
      <c r="F232" s="27">
        <v>0</v>
      </c>
      <c r="G232" s="27">
        <v>0</v>
      </c>
      <c r="H232" s="27">
        <v>0</v>
      </c>
      <c r="I232" s="27">
        <v>885.29039999999998</v>
      </c>
      <c r="J232" s="27">
        <v>442.64519999999999</v>
      </c>
      <c r="K232" s="27">
        <v>885.29039999999998</v>
      </c>
      <c r="L232" s="27">
        <v>564.12350000000004</v>
      </c>
      <c r="M232" s="27">
        <v>0</v>
      </c>
      <c r="N232" s="27">
        <v>0</v>
      </c>
      <c r="O232" s="27">
        <v>188.0412</v>
      </c>
      <c r="P232" s="27">
        <v>0</v>
      </c>
    </row>
    <row r="233" spans="1:16" x14ac:dyDescent="0.25">
      <c r="A233" s="17">
        <v>1.071</v>
      </c>
      <c r="B233" s="27">
        <v>4296.6359000000002</v>
      </c>
      <c r="C233" s="30">
        <v>8.9999999999999998E-4</v>
      </c>
      <c r="D233" s="27">
        <v>1329.1767</v>
      </c>
      <c r="E233" s="27">
        <v>0</v>
      </c>
      <c r="F233" s="27">
        <v>0</v>
      </c>
      <c r="G233" s="27">
        <v>0</v>
      </c>
      <c r="H233" s="27">
        <v>0</v>
      </c>
      <c r="I233" s="27">
        <v>886.11779999999999</v>
      </c>
      <c r="J233" s="27">
        <v>443.05889999999999</v>
      </c>
      <c r="K233" s="27">
        <v>886.11779999999999</v>
      </c>
      <c r="L233" s="27">
        <v>564.12350000000004</v>
      </c>
      <c r="M233" s="27">
        <v>0</v>
      </c>
      <c r="N233" s="27">
        <v>0</v>
      </c>
      <c r="O233" s="27">
        <v>188.0412</v>
      </c>
      <c r="P233" s="27">
        <v>0</v>
      </c>
    </row>
    <row r="234" spans="1:16" x14ac:dyDescent="0.25">
      <c r="A234" s="17">
        <v>1.0720000000000001</v>
      </c>
      <c r="B234" s="27">
        <v>4299.9453999999996</v>
      </c>
      <c r="C234" s="30">
        <v>8.9999999999999998E-4</v>
      </c>
      <c r="D234" s="27">
        <v>1330.4177999999999</v>
      </c>
      <c r="E234" s="27">
        <v>0</v>
      </c>
      <c r="F234" s="27">
        <v>0</v>
      </c>
      <c r="G234" s="27">
        <v>0</v>
      </c>
      <c r="H234" s="27">
        <v>0</v>
      </c>
      <c r="I234" s="27">
        <v>886.9452</v>
      </c>
      <c r="J234" s="27">
        <v>443.4726</v>
      </c>
      <c r="K234" s="27">
        <v>886.9452</v>
      </c>
      <c r="L234" s="27">
        <v>564.12350000000004</v>
      </c>
      <c r="M234" s="27">
        <v>0</v>
      </c>
      <c r="N234" s="27">
        <v>0</v>
      </c>
      <c r="O234" s="27">
        <v>188.0412</v>
      </c>
      <c r="P234" s="27">
        <v>0</v>
      </c>
    </row>
    <row r="235" spans="1:16" x14ac:dyDescent="0.25">
      <c r="A235" s="17">
        <v>1.073</v>
      </c>
      <c r="B235" s="27">
        <v>4300.3001999999997</v>
      </c>
      <c r="C235" s="30">
        <v>1E-4</v>
      </c>
      <c r="D235" s="27">
        <v>1330.5508</v>
      </c>
      <c r="E235" s="27">
        <v>0</v>
      </c>
      <c r="F235" s="27">
        <v>0</v>
      </c>
      <c r="G235" s="27">
        <v>0</v>
      </c>
      <c r="H235" s="27">
        <v>0</v>
      </c>
      <c r="I235" s="27">
        <v>887.03390000000002</v>
      </c>
      <c r="J235" s="27">
        <v>443.51690000000002</v>
      </c>
      <c r="K235" s="27">
        <v>887.03390000000002</v>
      </c>
      <c r="L235" s="27">
        <v>564.12350000000004</v>
      </c>
      <c r="M235" s="27">
        <v>0</v>
      </c>
      <c r="N235" s="27">
        <v>0</v>
      </c>
      <c r="O235" s="27">
        <v>188.0412</v>
      </c>
      <c r="P235" s="27">
        <v>0</v>
      </c>
    </row>
    <row r="236" spans="1:16" x14ac:dyDescent="0.25">
      <c r="A236" s="17">
        <v>1.0740000000000001</v>
      </c>
      <c r="B236" s="27">
        <v>4303.6068999999998</v>
      </c>
      <c r="C236" s="30">
        <v>8.9999999999999998E-4</v>
      </c>
      <c r="D236" s="27">
        <v>1331.7908</v>
      </c>
      <c r="E236" s="27">
        <v>0</v>
      </c>
      <c r="F236" s="27">
        <v>0</v>
      </c>
      <c r="G236" s="27">
        <v>0</v>
      </c>
      <c r="H236" s="27">
        <v>0</v>
      </c>
      <c r="I236" s="27">
        <v>887.86059999999998</v>
      </c>
      <c r="J236" s="27">
        <v>443.93029999999999</v>
      </c>
      <c r="K236" s="27">
        <v>887.86059999999998</v>
      </c>
      <c r="L236" s="27">
        <v>564.12350000000004</v>
      </c>
      <c r="M236" s="27">
        <v>0</v>
      </c>
      <c r="N236" s="27">
        <v>0</v>
      </c>
      <c r="O236" s="27">
        <v>188.0412</v>
      </c>
      <c r="P236" s="27">
        <v>0</v>
      </c>
    </row>
    <row r="237" spans="1:16" x14ac:dyDescent="0.25">
      <c r="A237" s="17">
        <v>1.075</v>
      </c>
      <c r="B237" s="27">
        <v>4303.9620999999997</v>
      </c>
      <c r="C237" s="30">
        <v>1E-4</v>
      </c>
      <c r="D237" s="27">
        <v>1331.924</v>
      </c>
      <c r="E237" s="27">
        <v>0</v>
      </c>
      <c r="F237" s="27">
        <v>0</v>
      </c>
      <c r="G237" s="27">
        <v>0</v>
      </c>
      <c r="H237" s="27">
        <v>0</v>
      </c>
      <c r="I237" s="27">
        <v>887.94929999999999</v>
      </c>
      <c r="J237" s="27">
        <v>443.97469999999998</v>
      </c>
      <c r="K237" s="27">
        <v>887.94929999999999</v>
      </c>
      <c r="L237" s="27">
        <v>564.12350000000004</v>
      </c>
      <c r="M237" s="27">
        <v>0</v>
      </c>
      <c r="N237" s="27">
        <v>0</v>
      </c>
      <c r="O237" s="27">
        <v>188.0412</v>
      </c>
      <c r="P237" s="27">
        <v>0</v>
      </c>
    </row>
    <row r="238" spans="1:16" x14ac:dyDescent="0.25">
      <c r="A238" s="17">
        <v>1.0760000000000001</v>
      </c>
      <c r="B238" s="27">
        <v>4307.2659999999996</v>
      </c>
      <c r="C238" s="30">
        <v>8.9999999999999998E-4</v>
      </c>
      <c r="D238" s="27">
        <v>1333.163</v>
      </c>
      <c r="E238" s="27">
        <v>0</v>
      </c>
      <c r="F238" s="27">
        <v>0</v>
      </c>
      <c r="G238" s="27">
        <v>0</v>
      </c>
      <c r="H238" s="27">
        <v>0</v>
      </c>
      <c r="I238" s="27">
        <v>888.77530000000002</v>
      </c>
      <c r="J238" s="27">
        <v>444.3877</v>
      </c>
      <c r="K238" s="27">
        <v>888.77530000000002</v>
      </c>
      <c r="L238" s="27">
        <v>564.12350000000004</v>
      </c>
      <c r="M238" s="27">
        <v>0</v>
      </c>
      <c r="N238" s="27">
        <v>0</v>
      </c>
      <c r="O238" s="27">
        <v>188.0412</v>
      </c>
      <c r="P238" s="27">
        <v>0</v>
      </c>
    </row>
    <row r="239" spans="1:16" x14ac:dyDescent="0.25">
      <c r="A239" s="17">
        <v>1.077</v>
      </c>
      <c r="B239" s="27">
        <v>4310.57</v>
      </c>
      <c r="C239" s="30">
        <v>8.9999999999999998E-4</v>
      </c>
      <c r="D239" s="27">
        <v>1334.402</v>
      </c>
      <c r="E239" s="27">
        <v>0</v>
      </c>
      <c r="F239" s="27">
        <v>0</v>
      </c>
      <c r="G239" s="27">
        <v>0</v>
      </c>
      <c r="H239" s="27">
        <v>0</v>
      </c>
      <c r="I239" s="27">
        <v>889.60130000000004</v>
      </c>
      <c r="J239" s="27">
        <v>444.80070000000001</v>
      </c>
      <c r="K239" s="27">
        <v>889.60130000000004</v>
      </c>
      <c r="L239" s="27">
        <v>564.12350000000004</v>
      </c>
      <c r="M239" s="27">
        <v>0</v>
      </c>
      <c r="N239" s="27">
        <v>0</v>
      </c>
      <c r="O239" s="27">
        <v>188.0412</v>
      </c>
      <c r="P239" s="27">
        <v>0</v>
      </c>
    </row>
    <row r="240" spans="1:16" x14ac:dyDescent="0.25">
      <c r="A240" s="17">
        <v>1.0780000000000001</v>
      </c>
      <c r="B240" s="27">
        <v>4310.9259000000002</v>
      </c>
      <c r="C240" s="30">
        <v>1E-4</v>
      </c>
      <c r="D240" s="27">
        <v>1334.5355</v>
      </c>
      <c r="E240" s="27">
        <v>0</v>
      </c>
      <c r="F240" s="27">
        <v>0</v>
      </c>
      <c r="G240" s="27">
        <v>0</v>
      </c>
      <c r="H240" s="27">
        <v>0</v>
      </c>
      <c r="I240" s="27">
        <v>889.69029999999998</v>
      </c>
      <c r="J240" s="27">
        <v>444.84519999999998</v>
      </c>
      <c r="K240" s="27">
        <v>889.69029999999998</v>
      </c>
      <c r="L240" s="27">
        <v>564.12350000000004</v>
      </c>
      <c r="M240" s="27">
        <v>0</v>
      </c>
      <c r="N240" s="27">
        <v>0</v>
      </c>
      <c r="O240" s="27">
        <v>188.0412</v>
      </c>
      <c r="P240" s="27">
        <v>0</v>
      </c>
    </row>
    <row r="241" spans="1:16" x14ac:dyDescent="0.25">
      <c r="A241" s="17">
        <v>1.079</v>
      </c>
      <c r="B241" s="27">
        <v>4314.2272000000003</v>
      </c>
      <c r="C241" s="30">
        <v>8.9999999999999998E-4</v>
      </c>
      <c r="D241" s="27">
        <v>1335.7734</v>
      </c>
      <c r="E241" s="27">
        <v>0</v>
      </c>
      <c r="F241" s="27">
        <v>0</v>
      </c>
      <c r="G241" s="27">
        <v>0</v>
      </c>
      <c r="H241" s="27">
        <v>0</v>
      </c>
      <c r="I241" s="27">
        <v>890.51559999999995</v>
      </c>
      <c r="J241" s="27">
        <v>445.25779999999997</v>
      </c>
      <c r="K241" s="27">
        <v>890.51559999999995</v>
      </c>
      <c r="L241" s="27">
        <v>564.12350000000004</v>
      </c>
      <c r="M241" s="27">
        <v>0</v>
      </c>
      <c r="N241" s="27">
        <v>0</v>
      </c>
      <c r="O241" s="27">
        <v>188.0412</v>
      </c>
      <c r="P241" s="27">
        <v>0</v>
      </c>
    </row>
    <row r="242" spans="1:16" x14ac:dyDescent="0.25">
      <c r="A242" s="17">
        <v>1.08</v>
      </c>
      <c r="B242" s="27">
        <v>4317.5284000000001</v>
      </c>
      <c r="C242" s="30">
        <v>8.9999999999999998E-4</v>
      </c>
      <c r="D242" s="27">
        <v>1337.0114000000001</v>
      </c>
      <c r="E242" s="27">
        <v>0</v>
      </c>
      <c r="F242" s="27">
        <v>0</v>
      </c>
      <c r="G242" s="27">
        <v>0</v>
      </c>
      <c r="H242" s="27">
        <v>0</v>
      </c>
      <c r="I242" s="27">
        <v>891.34090000000003</v>
      </c>
      <c r="J242" s="27">
        <v>445.6705</v>
      </c>
      <c r="K242" s="27">
        <v>891.34090000000003</v>
      </c>
      <c r="L242" s="27">
        <v>564.12350000000004</v>
      </c>
      <c r="M242" s="27">
        <v>0</v>
      </c>
      <c r="N242" s="27">
        <v>0</v>
      </c>
      <c r="O242" s="27">
        <v>188.0412</v>
      </c>
      <c r="P242" s="27">
        <v>0</v>
      </c>
    </row>
    <row r="243" spans="1:16" x14ac:dyDescent="0.25">
      <c r="A243" s="17">
        <v>1.081</v>
      </c>
      <c r="B243" s="27">
        <v>4317.8849</v>
      </c>
      <c r="C243" s="30">
        <v>1E-4</v>
      </c>
      <c r="D243" s="27">
        <v>1337.1451</v>
      </c>
      <c r="E243" s="27">
        <v>0</v>
      </c>
      <c r="F243" s="27">
        <v>0</v>
      </c>
      <c r="G243" s="27">
        <v>0</v>
      </c>
      <c r="H243" s="27">
        <v>0</v>
      </c>
      <c r="I243" s="27">
        <v>891.43010000000004</v>
      </c>
      <c r="J243" s="27">
        <v>445.71499999999997</v>
      </c>
      <c r="K243" s="27">
        <v>891.43010000000004</v>
      </c>
      <c r="L243" s="27">
        <v>564.12350000000004</v>
      </c>
      <c r="M243" s="27">
        <v>0</v>
      </c>
      <c r="N243" s="27">
        <v>0</v>
      </c>
      <c r="O243" s="27">
        <v>188.0412</v>
      </c>
      <c r="P243" s="27">
        <v>0</v>
      </c>
    </row>
    <row r="244" spans="1:16" x14ac:dyDescent="0.25">
      <c r="A244" s="17">
        <v>1.0820000000000001</v>
      </c>
      <c r="B244" s="27">
        <v>4318.2415000000001</v>
      </c>
      <c r="C244" s="30">
        <v>1E-4</v>
      </c>
      <c r="D244" s="27">
        <v>1337.2788</v>
      </c>
      <c r="E244" s="27">
        <v>0</v>
      </c>
      <c r="F244" s="27">
        <v>0</v>
      </c>
      <c r="G244" s="27">
        <v>0</v>
      </c>
      <c r="H244" s="27">
        <v>0</v>
      </c>
      <c r="I244" s="27">
        <v>891.51919999999996</v>
      </c>
      <c r="J244" s="27">
        <v>445.75959999999998</v>
      </c>
      <c r="K244" s="27">
        <v>891.51919999999996</v>
      </c>
      <c r="L244" s="27">
        <v>564.12350000000004</v>
      </c>
      <c r="M244" s="27">
        <v>0</v>
      </c>
      <c r="N244" s="27">
        <v>0</v>
      </c>
      <c r="O244" s="27">
        <v>188.0412</v>
      </c>
      <c r="P244" s="27">
        <v>0</v>
      </c>
    </row>
    <row r="245" spans="1:16" x14ac:dyDescent="0.25">
      <c r="A245" s="17">
        <v>1.083</v>
      </c>
      <c r="B245" s="27">
        <v>4321.5373</v>
      </c>
      <c r="C245" s="30">
        <v>8.9999999999999998E-4</v>
      </c>
      <c r="D245" s="27">
        <v>1338.5147999999999</v>
      </c>
      <c r="E245" s="27">
        <v>0</v>
      </c>
      <c r="F245" s="27">
        <v>0</v>
      </c>
      <c r="G245" s="27">
        <v>0</v>
      </c>
      <c r="H245" s="27">
        <v>0</v>
      </c>
      <c r="I245" s="27">
        <v>892.34320000000002</v>
      </c>
      <c r="J245" s="27">
        <v>446.17160000000001</v>
      </c>
      <c r="K245" s="27">
        <v>892.34320000000002</v>
      </c>
      <c r="L245" s="27">
        <v>564.12350000000004</v>
      </c>
      <c r="M245" s="27">
        <v>0</v>
      </c>
      <c r="N245" s="27">
        <v>0</v>
      </c>
      <c r="O245" s="27">
        <v>188.0412</v>
      </c>
      <c r="P245" s="27">
        <v>0</v>
      </c>
    </row>
    <row r="246" spans="1:16" x14ac:dyDescent="0.25">
      <c r="A246" s="17">
        <v>1.0840000000000001</v>
      </c>
      <c r="B246" s="27">
        <v>4324.8332</v>
      </c>
      <c r="C246" s="30">
        <v>8.9999999999999998E-4</v>
      </c>
      <c r="D246" s="27">
        <v>1339.7507000000001</v>
      </c>
      <c r="E246" s="27">
        <v>0</v>
      </c>
      <c r="F246" s="27">
        <v>0</v>
      </c>
      <c r="G246" s="27">
        <v>0</v>
      </c>
      <c r="H246" s="27">
        <v>0</v>
      </c>
      <c r="I246" s="27">
        <v>893.1671</v>
      </c>
      <c r="J246" s="27">
        <v>446.58359999999999</v>
      </c>
      <c r="K246" s="27">
        <v>893.1671</v>
      </c>
      <c r="L246" s="27">
        <v>564.12350000000004</v>
      </c>
      <c r="M246" s="27">
        <v>0</v>
      </c>
      <c r="N246" s="27">
        <v>0</v>
      </c>
      <c r="O246" s="27">
        <v>188.0412</v>
      </c>
      <c r="P246" s="27">
        <v>0</v>
      </c>
    </row>
    <row r="247" spans="1:16" x14ac:dyDescent="0.25">
      <c r="A247" s="17">
        <v>1.085</v>
      </c>
      <c r="B247" s="27">
        <v>4325.1904000000004</v>
      </c>
      <c r="C247" s="30">
        <v>1E-4</v>
      </c>
      <c r="D247" s="27">
        <v>1339.8847000000001</v>
      </c>
      <c r="E247" s="27">
        <v>0</v>
      </c>
      <c r="F247" s="27">
        <v>0</v>
      </c>
      <c r="G247" s="27">
        <v>0</v>
      </c>
      <c r="H247" s="27">
        <v>0</v>
      </c>
      <c r="I247" s="27">
        <v>893.25639999999999</v>
      </c>
      <c r="J247" s="27">
        <v>446.62819999999999</v>
      </c>
      <c r="K247" s="27">
        <v>893.25639999999999</v>
      </c>
      <c r="L247" s="27">
        <v>564.12350000000004</v>
      </c>
      <c r="M247" s="27">
        <v>0</v>
      </c>
      <c r="N247" s="27">
        <v>0</v>
      </c>
      <c r="O247" s="27">
        <v>188.0412</v>
      </c>
      <c r="P247" s="27">
        <v>0</v>
      </c>
    </row>
    <row r="248" spans="1:16" x14ac:dyDescent="0.25">
      <c r="A248" s="17">
        <v>1.0860000000000001</v>
      </c>
      <c r="B248" s="27">
        <v>4328.4835000000003</v>
      </c>
      <c r="C248" s="30">
        <v>8.9999999999999998E-4</v>
      </c>
      <c r="D248" s="27">
        <v>1341.1196</v>
      </c>
      <c r="E248" s="27">
        <v>0</v>
      </c>
      <c r="F248" s="27">
        <v>0</v>
      </c>
      <c r="G248" s="27">
        <v>0</v>
      </c>
      <c r="H248" s="27">
        <v>0</v>
      </c>
      <c r="I248" s="27">
        <v>894.0797</v>
      </c>
      <c r="J248" s="27">
        <v>447.03989999999999</v>
      </c>
      <c r="K248" s="27">
        <v>894.0797</v>
      </c>
      <c r="L248" s="27">
        <v>564.12350000000004</v>
      </c>
      <c r="M248" s="27">
        <v>0</v>
      </c>
      <c r="N248" s="27">
        <v>0</v>
      </c>
      <c r="O248" s="27">
        <v>188.0412</v>
      </c>
      <c r="P248" s="27">
        <v>0</v>
      </c>
    </row>
    <row r="249" spans="1:16" x14ac:dyDescent="0.25">
      <c r="A249" s="17">
        <v>1.087</v>
      </c>
      <c r="B249" s="27">
        <v>4331.7767000000003</v>
      </c>
      <c r="C249" s="30">
        <v>8.9999999999999998E-4</v>
      </c>
      <c r="D249" s="27">
        <v>1342.3544999999999</v>
      </c>
      <c r="E249" s="27">
        <v>0</v>
      </c>
      <c r="F249" s="27">
        <v>0</v>
      </c>
      <c r="G249" s="27">
        <v>0</v>
      </c>
      <c r="H249" s="27">
        <v>0</v>
      </c>
      <c r="I249" s="27">
        <v>894.90300000000002</v>
      </c>
      <c r="J249" s="27">
        <v>447.45150000000001</v>
      </c>
      <c r="K249" s="27">
        <v>894.90300000000002</v>
      </c>
      <c r="L249" s="27">
        <v>564.12350000000004</v>
      </c>
      <c r="M249" s="27">
        <v>0</v>
      </c>
      <c r="N249" s="27">
        <v>0</v>
      </c>
      <c r="O249" s="27">
        <v>188.0412</v>
      </c>
      <c r="P249" s="27">
        <v>0</v>
      </c>
    </row>
    <row r="250" spans="1:16" x14ac:dyDescent="0.25">
      <c r="A250" s="17">
        <v>1.0880000000000001</v>
      </c>
      <c r="B250" s="27">
        <v>4335.0698000000002</v>
      </c>
      <c r="C250" s="30">
        <v>8.9999999999999998E-4</v>
      </c>
      <c r="D250" s="27">
        <v>1343.5894000000001</v>
      </c>
      <c r="E250" s="27">
        <v>0</v>
      </c>
      <c r="F250" s="27">
        <v>0</v>
      </c>
      <c r="G250" s="27">
        <v>0</v>
      </c>
      <c r="H250" s="27">
        <v>0</v>
      </c>
      <c r="I250" s="27">
        <v>895.72630000000004</v>
      </c>
      <c r="J250" s="27">
        <v>447.86309999999997</v>
      </c>
      <c r="K250" s="27">
        <v>895.72630000000004</v>
      </c>
      <c r="L250" s="27">
        <v>564.12350000000004</v>
      </c>
      <c r="M250" s="27">
        <v>0</v>
      </c>
      <c r="N250" s="27">
        <v>0</v>
      </c>
      <c r="O250" s="27">
        <v>188.0412</v>
      </c>
      <c r="P250" s="27">
        <v>0</v>
      </c>
    </row>
    <row r="251" spans="1:16" x14ac:dyDescent="0.25">
      <c r="A251" s="17">
        <v>1.089</v>
      </c>
      <c r="B251" s="27">
        <v>4338.3629000000001</v>
      </c>
      <c r="C251" s="30">
        <v>8.9999999999999998E-4</v>
      </c>
      <c r="D251" s="27">
        <v>1344.8243</v>
      </c>
      <c r="E251" s="27">
        <v>0</v>
      </c>
      <c r="F251" s="27">
        <v>0</v>
      </c>
      <c r="G251" s="27">
        <v>0</v>
      </c>
      <c r="H251" s="27">
        <v>0</v>
      </c>
      <c r="I251" s="27">
        <v>896.54960000000005</v>
      </c>
      <c r="J251" s="27">
        <v>448.27480000000003</v>
      </c>
      <c r="K251" s="27">
        <v>896.54960000000005</v>
      </c>
      <c r="L251" s="27">
        <v>564.12350000000004</v>
      </c>
      <c r="M251" s="27">
        <v>0</v>
      </c>
      <c r="N251" s="27">
        <v>0</v>
      </c>
      <c r="O251" s="27">
        <v>188.0412</v>
      </c>
      <c r="P251" s="27">
        <v>0</v>
      </c>
    </row>
    <row r="252" spans="1:16" x14ac:dyDescent="0.25">
      <c r="A252" s="17">
        <v>1.0900000000000001</v>
      </c>
      <c r="B252" s="27">
        <v>4338.7214999999997</v>
      </c>
      <c r="C252" s="30">
        <v>1E-4</v>
      </c>
      <c r="D252" s="27">
        <v>1344.9588000000001</v>
      </c>
      <c r="E252" s="27">
        <v>0</v>
      </c>
      <c r="F252" s="27">
        <v>0</v>
      </c>
      <c r="G252" s="27">
        <v>0</v>
      </c>
      <c r="H252" s="27">
        <v>0</v>
      </c>
      <c r="I252" s="27">
        <v>896.63919999999996</v>
      </c>
      <c r="J252" s="27">
        <v>448.31959999999998</v>
      </c>
      <c r="K252" s="27">
        <v>896.63919999999996</v>
      </c>
      <c r="L252" s="27">
        <v>564.12350000000004</v>
      </c>
      <c r="M252" s="27">
        <v>0</v>
      </c>
      <c r="N252" s="27">
        <v>0</v>
      </c>
      <c r="O252" s="27">
        <v>188.0412</v>
      </c>
      <c r="P252" s="27">
        <v>0</v>
      </c>
    </row>
    <row r="253" spans="1:16" x14ac:dyDescent="0.25">
      <c r="A253" s="17">
        <v>1.091</v>
      </c>
      <c r="B253" s="27">
        <v>4342.0119000000004</v>
      </c>
      <c r="C253" s="30">
        <v>8.9999999999999998E-4</v>
      </c>
      <c r="D253" s="27">
        <v>1346.1927000000001</v>
      </c>
      <c r="E253" s="27">
        <v>0</v>
      </c>
      <c r="F253" s="27">
        <v>0</v>
      </c>
      <c r="G253" s="27">
        <v>0</v>
      </c>
      <c r="H253" s="27">
        <v>0</v>
      </c>
      <c r="I253" s="27">
        <v>897.46180000000004</v>
      </c>
      <c r="J253" s="27">
        <v>448.73090000000002</v>
      </c>
      <c r="K253" s="27">
        <v>897.46180000000004</v>
      </c>
      <c r="L253" s="27">
        <v>564.12350000000004</v>
      </c>
      <c r="M253" s="27">
        <v>0</v>
      </c>
      <c r="N253" s="27">
        <v>0</v>
      </c>
      <c r="O253" s="27">
        <v>188.0412</v>
      </c>
      <c r="P253" s="27">
        <v>0</v>
      </c>
    </row>
    <row r="254" spans="1:16" x14ac:dyDescent="0.25">
      <c r="A254" s="17">
        <v>1.0920000000000001</v>
      </c>
      <c r="B254" s="27">
        <v>4345.3023000000003</v>
      </c>
      <c r="C254" s="30">
        <v>8.9999999999999998E-4</v>
      </c>
      <c r="D254" s="27">
        <v>1347.4266</v>
      </c>
      <c r="E254" s="27">
        <v>0</v>
      </c>
      <c r="F254" s="27">
        <v>0</v>
      </c>
      <c r="G254" s="27">
        <v>0</v>
      </c>
      <c r="H254" s="27">
        <v>0</v>
      </c>
      <c r="I254" s="27">
        <v>898.28440000000001</v>
      </c>
      <c r="J254" s="27">
        <v>449.1422</v>
      </c>
      <c r="K254" s="27">
        <v>898.28440000000001</v>
      </c>
      <c r="L254" s="27">
        <v>564.12350000000004</v>
      </c>
      <c r="M254" s="27">
        <v>0</v>
      </c>
      <c r="N254" s="27">
        <v>0</v>
      </c>
      <c r="O254" s="27">
        <v>188.0412</v>
      </c>
      <c r="P254" s="27">
        <v>0</v>
      </c>
    </row>
    <row r="255" spans="1:16" x14ac:dyDescent="0.25">
      <c r="A255" s="17">
        <v>1.093</v>
      </c>
      <c r="B255" s="27">
        <v>4345.6616000000004</v>
      </c>
      <c r="C255" s="30">
        <v>1E-4</v>
      </c>
      <c r="D255" s="27">
        <v>1347.5614</v>
      </c>
      <c r="E255" s="27">
        <v>0</v>
      </c>
      <c r="F255" s="27">
        <v>0</v>
      </c>
      <c r="G255" s="27">
        <v>0</v>
      </c>
      <c r="H255" s="27">
        <v>0</v>
      </c>
      <c r="I255" s="27">
        <v>898.37419999999997</v>
      </c>
      <c r="J255" s="27">
        <v>449.18709999999999</v>
      </c>
      <c r="K255" s="27">
        <v>898.37419999999997</v>
      </c>
      <c r="L255" s="27">
        <v>564.12350000000004</v>
      </c>
      <c r="M255" s="27">
        <v>0</v>
      </c>
      <c r="N255" s="27">
        <v>0</v>
      </c>
      <c r="O255" s="27">
        <v>188.0412</v>
      </c>
      <c r="P255" s="27">
        <v>0</v>
      </c>
    </row>
    <row r="256" spans="1:16" x14ac:dyDescent="0.25">
      <c r="A256" s="17">
        <v>1.0940000000000001</v>
      </c>
      <c r="B256" s="27">
        <v>4346.0209999999997</v>
      </c>
      <c r="C256" s="30">
        <v>1E-4</v>
      </c>
      <c r="D256" s="27">
        <v>1347.6960999999999</v>
      </c>
      <c r="E256" s="27">
        <v>0</v>
      </c>
      <c r="F256" s="27">
        <v>0</v>
      </c>
      <c r="G256" s="27">
        <v>0</v>
      </c>
      <c r="H256" s="27">
        <v>0</v>
      </c>
      <c r="I256" s="27">
        <v>898.46410000000003</v>
      </c>
      <c r="J256" s="27">
        <v>449.23200000000003</v>
      </c>
      <c r="K256" s="27">
        <v>898.46410000000003</v>
      </c>
      <c r="L256" s="27">
        <v>564.12350000000004</v>
      </c>
      <c r="M256" s="27">
        <v>0</v>
      </c>
      <c r="N256" s="27">
        <v>0</v>
      </c>
      <c r="O256" s="27">
        <v>188.0412</v>
      </c>
      <c r="P256" s="27">
        <v>0</v>
      </c>
    </row>
    <row r="257" spans="1:16" x14ac:dyDescent="0.25">
      <c r="A257" s="17">
        <v>1.095</v>
      </c>
      <c r="B257" s="27">
        <v>4349.3060999999998</v>
      </c>
      <c r="C257" s="30">
        <v>8.9999999999999998E-4</v>
      </c>
      <c r="D257" s="27">
        <v>1348.9280000000001</v>
      </c>
      <c r="E257" s="27">
        <v>0</v>
      </c>
      <c r="F257" s="27">
        <v>0</v>
      </c>
      <c r="G257" s="27">
        <v>0</v>
      </c>
      <c r="H257" s="27">
        <v>0</v>
      </c>
      <c r="I257" s="27">
        <v>899.28530000000001</v>
      </c>
      <c r="J257" s="27">
        <v>449.64269999999999</v>
      </c>
      <c r="K257" s="27">
        <v>899.28530000000001</v>
      </c>
      <c r="L257" s="27">
        <v>564.12350000000004</v>
      </c>
      <c r="M257" s="27">
        <v>0</v>
      </c>
      <c r="N257" s="27">
        <v>0</v>
      </c>
      <c r="O257" s="27">
        <v>188.0412</v>
      </c>
      <c r="P257" s="27">
        <v>0</v>
      </c>
    </row>
    <row r="258" spans="1:16" x14ac:dyDescent="0.25">
      <c r="A258" s="17">
        <v>1.0960000000000001</v>
      </c>
      <c r="B258" s="27">
        <v>4352.5910999999996</v>
      </c>
      <c r="C258" s="30">
        <v>8.9999999999999998E-4</v>
      </c>
      <c r="D258" s="27">
        <v>1350.1599000000001</v>
      </c>
      <c r="E258" s="27">
        <v>0</v>
      </c>
      <c r="F258" s="27">
        <v>0</v>
      </c>
      <c r="G258" s="27">
        <v>0</v>
      </c>
      <c r="H258" s="27">
        <v>0</v>
      </c>
      <c r="I258" s="27">
        <v>900.10659999999996</v>
      </c>
      <c r="J258" s="27">
        <v>450.05329999999998</v>
      </c>
      <c r="K258" s="27">
        <v>900.10659999999996</v>
      </c>
      <c r="L258" s="27">
        <v>564.12350000000004</v>
      </c>
      <c r="M258" s="27">
        <v>0</v>
      </c>
      <c r="N258" s="27">
        <v>0</v>
      </c>
      <c r="O258" s="27">
        <v>188.0412</v>
      </c>
      <c r="P258" s="27">
        <v>0</v>
      </c>
    </row>
    <row r="259" spans="1:16" x14ac:dyDescent="0.25">
      <c r="A259" s="17">
        <v>1.097</v>
      </c>
      <c r="B259" s="27">
        <v>4355.8761999999997</v>
      </c>
      <c r="C259" s="30">
        <v>8.9999999999999998E-4</v>
      </c>
      <c r="D259" s="27">
        <v>1351.3918000000001</v>
      </c>
      <c r="E259" s="27">
        <v>0</v>
      </c>
      <c r="F259" s="27">
        <v>0</v>
      </c>
      <c r="G259" s="27">
        <v>0</v>
      </c>
      <c r="H259" s="27">
        <v>0</v>
      </c>
      <c r="I259" s="27">
        <v>900.92790000000002</v>
      </c>
      <c r="J259" s="27">
        <v>450.46390000000002</v>
      </c>
      <c r="K259" s="27">
        <v>900.92790000000002</v>
      </c>
      <c r="L259" s="27">
        <v>564.12350000000004</v>
      </c>
      <c r="M259" s="27">
        <v>0</v>
      </c>
      <c r="N259" s="27">
        <v>0</v>
      </c>
      <c r="O259" s="27">
        <v>188.0412</v>
      </c>
      <c r="P259" s="27">
        <v>0</v>
      </c>
    </row>
    <row r="260" spans="1:16" x14ac:dyDescent="0.25">
      <c r="A260" s="17">
        <v>1.0980000000000001</v>
      </c>
      <c r="B260" s="27">
        <v>4356.2365</v>
      </c>
      <c r="C260" s="30">
        <v>1E-4</v>
      </c>
      <c r="D260" s="27">
        <v>1351.527</v>
      </c>
      <c r="E260" s="27">
        <v>0</v>
      </c>
      <c r="F260" s="27">
        <v>0</v>
      </c>
      <c r="G260" s="27">
        <v>0</v>
      </c>
      <c r="H260" s="27">
        <v>0</v>
      </c>
      <c r="I260" s="27">
        <v>901.01800000000003</v>
      </c>
      <c r="J260" s="27">
        <v>450.50900000000001</v>
      </c>
      <c r="K260" s="27">
        <v>901.01800000000003</v>
      </c>
      <c r="L260" s="27">
        <v>564.12350000000004</v>
      </c>
      <c r="M260" s="27">
        <v>0</v>
      </c>
      <c r="N260" s="27">
        <v>0</v>
      </c>
      <c r="O260" s="27">
        <v>188.0412</v>
      </c>
      <c r="P260" s="27">
        <v>0</v>
      </c>
    </row>
    <row r="261" spans="1:16" x14ac:dyDescent="0.25">
      <c r="A261" s="17">
        <v>1.099</v>
      </c>
      <c r="B261" s="27">
        <v>4359.5189</v>
      </c>
      <c r="C261" s="30">
        <v>8.9999999999999998E-4</v>
      </c>
      <c r="D261" s="27">
        <v>1352.7579000000001</v>
      </c>
      <c r="E261" s="27">
        <v>0</v>
      </c>
      <c r="F261" s="27">
        <v>0</v>
      </c>
      <c r="G261" s="27">
        <v>0</v>
      </c>
      <c r="H261" s="27">
        <v>0</v>
      </c>
      <c r="I261" s="27">
        <v>901.83860000000004</v>
      </c>
      <c r="J261" s="27">
        <v>450.91930000000002</v>
      </c>
      <c r="K261" s="27">
        <v>901.83860000000004</v>
      </c>
      <c r="L261" s="27">
        <v>564.12350000000004</v>
      </c>
      <c r="M261" s="27">
        <v>0</v>
      </c>
      <c r="N261" s="27">
        <v>0</v>
      </c>
      <c r="O261" s="27">
        <v>188.0412</v>
      </c>
      <c r="P261" s="27">
        <v>0</v>
      </c>
    </row>
    <row r="262" spans="1:16" x14ac:dyDescent="0.25">
      <c r="A262" s="17">
        <v>1.1000000000000001</v>
      </c>
      <c r="B262" s="27">
        <v>4853.7264999999998</v>
      </c>
      <c r="C262" s="30">
        <v>0.13700000000000001</v>
      </c>
      <c r="D262" s="27">
        <v>1538.0857000000001</v>
      </c>
      <c r="E262" s="27">
        <v>0</v>
      </c>
      <c r="F262" s="27">
        <v>0</v>
      </c>
      <c r="G262" s="27">
        <v>0</v>
      </c>
      <c r="H262" s="27">
        <v>0</v>
      </c>
      <c r="I262" s="27">
        <v>1025.3905</v>
      </c>
      <c r="J262" s="27">
        <v>512.6952</v>
      </c>
      <c r="K262" s="27">
        <v>1025.3905</v>
      </c>
      <c r="L262" s="27">
        <v>564.12350000000004</v>
      </c>
      <c r="M262" s="27">
        <v>0</v>
      </c>
      <c r="N262" s="27">
        <v>0</v>
      </c>
      <c r="O262" s="27">
        <v>188.0412</v>
      </c>
      <c r="P262" s="27">
        <v>0</v>
      </c>
    </row>
    <row r="263" spans="1:16" x14ac:dyDescent="0.25">
      <c r="A263" s="17">
        <v>1.101</v>
      </c>
      <c r="B263" s="27">
        <v>4857.4552000000003</v>
      </c>
      <c r="C263" s="30">
        <v>8.9999999999999998E-4</v>
      </c>
      <c r="D263" s="27">
        <v>1539.4838999999999</v>
      </c>
      <c r="E263" s="27">
        <v>0</v>
      </c>
      <c r="F263" s="27">
        <v>0</v>
      </c>
      <c r="G263" s="27">
        <v>0</v>
      </c>
      <c r="H263" s="27">
        <v>0</v>
      </c>
      <c r="I263" s="27">
        <v>1026.3226</v>
      </c>
      <c r="J263" s="27">
        <v>513.16129999999998</v>
      </c>
      <c r="K263" s="27">
        <v>1026.3226</v>
      </c>
      <c r="L263" s="27">
        <v>564.12350000000004</v>
      </c>
      <c r="M263" s="27">
        <v>0</v>
      </c>
      <c r="N263" s="27">
        <v>0</v>
      </c>
      <c r="O263" s="27">
        <v>188.0412</v>
      </c>
      <c r="P263" s="27">
        <v>0</v>
      </c>
    </row>
    <row r="264" spans="1:16" x14ac:dyDescent="0.25">
      <c r="A264" s="17">
        <v>1.1020000000000001</v>
      </c>
      <c r="B264" s="27">
        <v>4861.1839</v>
      </c>
      <c r="C264" s="30">
        <v>8.9999999999999998E-4</v>
      </c>
      <c r="D264" s="27">
        <v>1540.8822</v>
      </c>
      <c r="E264" s="27">
        <v>0</v>
      </c>
      <c r="F264" s="27">
        <v>0</v>
      </c>
      <c r="G264" s="27">
        <v>0</v>
      </c>
      <c r="H264" s="27">
        <v>0</v>
      </c>
      <c r="I264" s="27">
        <v>1027.2547999999999</v>
      </c>
      <c r="J264" s="27">
        <v>513.62739999999997</v>
      </c>
      <c r="K264" s="27">
        <v>1027.2547999999999</v>
      </c>
      <c r="L264" s="27">
        <v>564.12350000000004</v>
      </c>
      <c r="M264" s="27">
        <v>0</v>
      </c>
      <c r="N264" s="27">
        <v>0</v>
      </c>
      <c r="O264" s="27">
        <v>188.0412</v>
      </c>
      <c r="P264" s="27">
        <v>0</v>
      </c>
    </row>
    <row r="265" spans="1:16" x14ac:dyDescent="0.25">
      <c r="A265" s="17">
        <v>1.103</v>
      </c>
      <c r="B265" s="27">
        <v>4861.5947999999999</v>
      </c>
      <c r="C265" s="30">
        <v>1E-4</v>
      </c>
      <c r="D265" s="27">
        <v>1541.0363</v>
      </c>
      <c r="E265" s="27">
        <v>0</v>
      </c>
      <c r="F265" s="27">
        <v>0</v>
      </c>
      <c r="G265" s="27">
        <v>0</v>
      </c>
      <c r="H265" s="27">
        <v>0</v>
      </c>
      <c r="I265" s="27">
        <v>1027.3575000000001</v>
      </c>
      <c r="J265" s="27">
        <v>513.67880000000002</v>
      </c>
      <c r="K265" s="27">
        <v>1027.3575000000001</v>
      </c>
      <c r="L265" s="27">
        <v>564.12350000000004</v>
      </c>
      <c r="M265" s="27">
        <v>0</v>
      </c>
      <c r="N265" s="27">
        <v>0</v>
      </c>
      <c r="O265" s="27">
        <v>188.0412</v>
      </c>
      <c r="P265" s="27">
        <v>0</v>
      </c>
    </row>
    <row r="266" spans="1:16" x14ac:dyDescent="0.25">
      <c r="A266" s="17">
        <v>1.1040000000000001</v>
      </c>
      <c r="B266" s="27">
        <v>4862.0056999999997</v>
      </c>
      <c r="C266" s="30">
        <v>1E-4</v>
      </c>
      <c r="D266" s="27">
        <v>1541.1904</v>
      </c>
      <c r="E266" s="27">
        <v>0</v>
      </c>
      <c r="F266" s="27">
        <v>0</v>
      </c>
      <c r="G266" s="27">
        <v>0</v>
      </c>
      <c r="H266" s="27">
        <v>0</v>
      </c>
      <c r="I266" s="27">
        <v>1027.4603</v>
      </c>
      <c r="J266" s="27">
        <v>513.73009999999999</v>
      </c>
      <c r="K266" s="27">
        <v>1027.4603</v>
      </c>
      <c r="L266" s="27">
        <v>564.12350000000004</v>
      </c>
      <c r="M266" s="27">
        <v>0</v>
      </c>
      <c r="N266" s="27">
        <v>0</v>
      </c>
      <c r="O266" s="27">
        <v>188.0412</v>
      </c>
      <c r="P266" s="27">
        <v>0</v>
      </c>
    </row>
    <row r="267" spans="1:16" x14ac:dyDescent="0.25">
      <c r="A267" s="17">
        <v>1.105</v>
      </c>
      <c r="B267" s="27">
        <v>4865.7284</v>
      </c>
      <c r="C267" s="30">
        <v>8.9999999999999998E-4</v>
      </c>
      <c r="D267" s="27">
        <v>1542.5863999999999</v>
      </c>
      <c r="E267" s="27">
        <v>0</v>
      </c>
      <c r="F267" s="27">
        <v>0</v>
      </c>
      <c r="G267" s="27">
        <v>0</v>
      </c>
      <c r="H267" s="27">
        <v>0</v>
      </c>
      <c r="I267" s="27">
        <v>1028.3909000000001</v>
      </c>
      <c r="J267" s="27">
        <v>514.19550000000004</v>
      </c>
      <c r="K267" s="27">
        <v>1028.3909000000001</v>
      </c>
      <c r="L267" s="27">
        <v>564.12350000000004</v>
      </c>
      <c r="M267" s="27">
        <v>0</v>
      </c>
      <c r="N267" s="27">
        <v>0</v>
      </c>
      <c r="O267" s="27">
        <v>188.0412</v>
      </c>
      <c r="P267" s="27">
        <v>0</v>
      </c>
    </row>
    <row r="268" spans="1:16" x14ac:dyDescent="0.25">
      <c r="A268" s="17">
        <v>1.1060000000000001</v>
      </c>
      <c r="B268" s="27">
        <v>4869.4511000000002</v>
      </c>
      <c r="C268" s="30">
        <v>8.9999999999999998E-4</v>
      </c>
      <c r="D268" s="27">
        <v>1543.9824000000001</v>
      </c>
      <c r="E268" s="27">
        <v>0</v>
      </c>
      <c r="F268" s="27">
        <v>0</v>
      </c>
      <c r="G268" s="27">
        <v>0</v>
      </c>
      <c r="H268" s="27">
        <v>0</v>
      </c>
      <c r="I268" s="27">
        <v>1029.3216</v>
      </c>
      <c r="J268" s="27">
        <v>514.66079999999999</v>
      </c>
      <c r="K268" s="27">
        <v>1029.3216</v>
      </c>
      <c r="L268" s="27">
        <v>564.12350000000004</v>
      </c>
      <c r="M268" s="27">
        <v>0</v>
      </c>
      <c r="N268" s="27">
        <v>0</v>
      </c>
      <c r="O268" s="27">
        <v>188.0412</v>
      </c>
      <c r="P268" s="27">
        <v>0</v>
      </c>
    </row>
    <row r="269" spans="1:16" x14ac:dyDescent="0.25">
      <c r="A269" s="17">
        <v>1.107</v>
      </c>
      <c r="B269" s="27">
        <v>4869.8627999999999</v>
      </c>
      <c r="C269" s="30">
        <v>1E-4</v>
      </c>
      <c r="D269" s="27">
        <v>1544.1368</v>
      </c>
      <c r="E269" s="27">
        <v>0</v>
      </c>
      <c r="F269" s="27">
        <v>0</v>
      </c>
      <c r="G269" s="27">
        <v>0</v>
      </c>
      <c r="H269" s="27">
        <v>0</v>
      </c>
      <c r="I269" s="27">
        <v>1029.4245000000001</v>
      </c>
      <c r="J269" s="27">
        <v>514.71230000000003</v>
      </c>
      <c r="K269" s="27">
        <v>1029.4245000000001</v>
      </c>
      <c r="L269" s="27">
        <v>564.12350000000004</v>
      </c>
      <c r="M269" s="27">
        <v>0</v>
      </c>
      <c r="N269" s="27">
        <v>0</v>
      </c>
      <c r="O269" s="27">
        <v>188.0412</v>
      </c>
      <c r="P269" s="27">
        <v>0</v>
      </c>
    </row>
    <row r="270" spans="1:16" x14ac:dyDescent="0.25">
      <c r="A270" s="17">
        <v>1.1080000000000001</v>
      </c>
      <c r="B270" s="27">
        <v>4873.5825000000004</v>
      </c>
      <c r="C270" s="30">
        <v>8.9999999999999998E-4</v>
      </c>
      <c r="D270" s="27">
        <v>1545.5317</v>
      </c>
      <c r="E270" s="27">
        <v>0</v>
      </c>
      <c r="F270" s="27">
        <v>0</v>
      </c>
      <c r="G270" s="27">
        <v>0</v>
      </c>
      <c r="H270" s="27">
        <v>0</v>
      </c>
      <c r="I270" s="27">
        <v>1030.3544999999999</v>
      </c>
      <c r="J270" s="27">
        <v>515.17719999999997</v>
      </c>
      <c r="K270" s="27">
        <v>1030.3544999999999</v>
      </c>
      <c r="L270" s="27">
        <v>564.12350000000004</v>
      </c>
      <c r="M270" s="27">
        <v>0</v>
      </c>
      <c r="N270" s="27">
        <v>0</v>
      </c>
      <c r="O270" s="27">
        <v>188.0412</v>
      </c>
      <c r="P270" s="27">
        <v>0</v>
      </c>
    </row>
    <row r="271" spans="1:16" x14ac:dyDescent="0.25">
      <c r="A271" s="17">
        <v>1.109</v>
      </c>
      <c r="B271" s="27">
        <v>4877.3022000000001</v>
      </c>
      <c r="C271" s="30">
        <v>8.9999999999999998E-4</v>
      </c>
      <c r="D271" s="27">
        <v>1546.9266</v>
      </c>
      <c r="E271" s="27">
        <v>0</v>
      </c>
      <c r="F271" s="27">
        <v>0</v>
      </c>
      <c r="G271" s="27">
        <v>0</v>
      </c>
      <c r="H271" s="27">
        <v>0</v>
      </c>
      <c r="I271" s="27">
        <v>1031.2844</v>
      </c>
      <c r="J271" s="27">
        <v>515.6422</v>
      </c>
      <c r="K271" s="27">
        <v>1031.2844</v>
      </c>
      <c r="L271" s="27">
        <v>564.12350000000004</v>
      </c>
      <c r="M271" s="27">
        <v>0</v>
      </c>
      <c r="N271" s="27">
        <v>0</v>
      </c>
      <c r="O271" s="27">
        <v>188.0412</v>
      </c>
      <c r="P271" s="27">
        <v>0</v>
      </c>
    </row>
    <row r="272" spans="1:16" x14ac:dyDescent="0.25">
      <c r="A272" s="17">
        <v>1.1100000000000001</v>
      </c>
      <c r="B272" s="27">
        <v>5821.9587000000001</v>
      </c>
      <c r="C272" s="30">
        <v>0.22900000000000001</v>
      </c>
      <c r="D272" s="27">
        <v>1901.1728000000001</v>
      </c>
      <c r="E272" s="27">
        <v>0</v>
      </c>
      <c r="F272" s="27">
        <v>0</v>
      </c>
      <c r="G272" s="27">
        <v>0</v>
      </c>
      <c r="H272" s="27">
        <v>0</v>
      </c>
      <c r="I272" s="27">
        <v>1267.4485</v>
      </c>
      <c r="J272" s="27">
        <v>633.72429999999997</v>
      </c>
      <c r="K272" s="27">
        <v>1267.4485</v>
      </c>
      <c r="L272" s="27">
        <v>564.12350000000004</v>
      </c>
      <c r="M272" s="27">
        <v>0</v>
      </c>
      <c r="N272" s="27">
        <v>0</v>
      </c>
      <c r="O272" s="27">
        <v>188.0412</v>
      </c>
      <c r="P272" s="27">
        <v>0</v>
      </c>
    </row>
    <row r="273" spans="1:16" x14ac:dyDescent="0.25">
      <c r="A273" s="17">
        <v>1.111</v>
      </c>
      <c r="B273" s="27">
        <v>5826.5261</v>
      </c>
      <c r="C273" s="30">
        <v>8.9999999999999998E-4</v>
      </c>
      <c r="D273" s="27">
        <v>1902.8855000000001</v>
      </c>
      <c r="E273" s="27">
        <v>0</v>
      </c>
      <c r="F273" s="27">
        <v>0</v>
      </c>
      <c r="G273" s="27">
        <v>0</v>
      </c>
      <c r="H273" s="27">
        <v>0</v>
      </c>
      <c r="I273" s="27">
        <v>1268.5903000000001</v>
      </c>
      <c r="J273" s="27">
        <v>634.29520000000002</v>
      </c>
      <c r="K273" s="27">
        <v>1268.5903000000001</v>
      </c>
      <c r="L273" s="27">
        <v>564.12350000000004</v>
      </c>
      <c r="M273" s="27">
        <v>0</v>
      </c>
      <c r="N273" s="27">
        <v>0</v>
      </c>
      <c r="O273" s="27">
        <v>188.0412</v>
      </c>
      <c r="P273" s="27">
        <v>0</v>
      </c>
    </row>
    <row r="274" spans="1:16" x14ac:dyDescent="0.25">
      <c r="A274" s="17">
        <v>1.1120000000000001</v>
      </c>
      <c r="B274" s="27">
        <v>5827.0334999999995</v>
      </c>
      <c r="C274" s="30">
        <v>1E-4</v>
      </c>
      <c r="D274" s="27">
        <v>1903.0758000000001</v>
      </c>
      <c r="E274" s="27">
        <v>0</v>
      </c>
      <c r="F274" s="27">
        <v>0</v>
      </c>
      <c r="G274" s="27">
        <v>0</v>
      </c>
      <c r="H274" s="27">
        <v>0</v>
      </c>
      <c r="I274" s="27">
        <v>1268.7172</v>
      </c>
      <c r="J274" s="27">
        <v>634.35860000000002</v>
      </c>
      <c r="K274" s="27">
        <v>1268.7172</v>
      </c>
      <c r="L274" s="27">
        <v>564.12350000000004</v>
      </c>
      <c r="M274" s="27">
        <v>0</v>
      </c>
      <c r="N274" s="27">
        <v>0</v>
      </c>
      <c r="O274" s="27">
        <v>188.0412</v>
      </c>
      <c r="P274" s="27">
        <v>0</v>
      </c>
    </row>
    <row r="275" spans="1:16" x14ac:dyDescent="0.25">
      <c r="A275" s="17">
        <v>1.113</v>
      </c>
      <c r="B275" s="27">
        <v>5831.5972000000002</v>
      </c>
      <c r="C275" s="30">
        <v>8.9999999999999998E-4</v>
      </c>
      <c r="D275" s="27">
        <v>1904.7872</v>
      </c>
      <c r="E275" s="27">
        <v>0</v>
      </c>
      <c r="F275" s="27">
        <v>0</v>
      </c>
      <c r="G275" s="27">
        <v>0</v>
      </c>
      <c r="H275" s="27">
        <v>0</v>
      </c>
      <c r="I275" s="27">
        <v>1269.8580999999999</v>
      </c>
      <c r="J275" s="27">
        <v>634.92909999999995</v>
      </c>
      <c r="K275" s="27">
        <v>1269.8580999999999</v>
      </c>
      <c r="L275" s="27">
        <v>564.12350000000004</v>
      </c>
      <c r="M275" s="27">
        <v>0</v>
      </c>
      <c r="N275" s="27">
        <v>0</v>
      </c>
      <c r="O275" s="27">
        <v>188.0412</v>
      </c>
      <c r="P275" s="27">
        <v>0</v>
      </c>
    </row>
    <row r="276" spans="1:16" x14ac:dyDescent="0.25">
      <c r="A276" s="17">
        <v>1.1140000000000001</v>
      </c>
      <c r="B276" s="27">
        <v>5836.1610000000001</v>
      </c>
      <c r="C276" s="30">
        <v>8.9999999999999998E-4</v>
      </c>
      <c r="D276" s="27">
        <v>1906.4985999999999</v>
      </c>
      <c r="E276" s="27">
        <v>0</v>
      </c>
      <c r="F276" s="27">
        <v>0</v>
      </c>
      <c r="G276" s="27">
        <v>0</v>
      </c>
      <c r="H276" s="27">
        <v>0</v>
      </c>
      <c r="I276" s="27">
        <v>1270.9991</v>
      </c>
      <c r="J276" s="27">
        <v>635.49950000000001</v>
      </c>
      <c r="K276" s="27">
        <v>1270.9991</v>
      </c>
      <c r="L276" s="27">
        <v>564.12350000000004</v>
      </c>
      <c r="M276" s="27">
        <v>0</v>
      </c>
      <c r="N276" s="27">
        <v>0</v>
      </c>
      <c r="O276" s="27">
        <v>188.0412</v>
      </c>
      <c r="P276" s="27">
        <v>0</v>
      </c>
    </row>
    <row r="277" spans="1:16" x14ac:dyDescent="0.25">
      <c r="A277" s="17">
        <v>1.115</v>
      </c>
      <c r="B277" s="27">
        <v>5840.7246999999998</v>
      </c>
      <c r="C277" s="30">
        <v>8.9999999999999998E-4</v>
      </c>
      <c r="D277" s="27">
        <v>1908.21</v>
      </c>
      <c r="E277" s="27">
        <v>0</v>
      </c>
      <c r="F277" s="27">
        <v>0</v>
      </c>
      <c r="G277" s="27">
        <v>0</v>
      </c>
      <c r="H277" s="27">
        <v>0</v>
      </c>
      <c r="I277" s="27">
        <v>1272.1400000000001</v>
      </c>
      <c r="J277" s="27">
        <v>636.07000000000005</v>
      </c>
      <c r="K277" s="27">
        <v>1272.1400000000001</v>
      </c>
      <c r="L277" s="27">
        <v>564.12350000000004</v>
      </c>
      <c r="M277" s="27">
        <v>0</v>
      </c>
      <c r="N277" s="27">
        <v>0</v>
      </c>
      <c r="O277" s="27">
        <v>188.0412</v>
      </c>
      <c r="P277" s="27">
        <v>0</v>
      </c>
    </row>
    <row r="278" spans="1:16" x14ac:dyDescent="0.25">
      <c r="A278" s="17">
        <v>1.1160000000000001</v>
      </c>
      <c r="B278" s="27">
        <v>5845.2884000000004</v>
      </c>
      <c r="C278" s="30">
        <v>8.9999999999999998E-4</v>
      </c>
      <c r="D278" s="27">
        <v>1909.9213999999999</v>
      </c>
      <c r="E278" s="27">
        <v>0</v>
      </c>
      <c r="F278" s="27">
        <v>0</v>
      </c>
      <c r="G278" s="27">
        <v>0</v>
      </c>
      <c r="H278" s="27">
        <v>0</v>
      </c>
      <c r="I278" s="27">
        <v>1273.2809</v>
      </c>
      <c r="J278" s="27">
        <v>636.64049999999997</v>
      </c>
      <c r="K278" s="27">
        <v>1273.2809</v>
      </c>
      <c r="L278" s="27">
        <v>564.12350000000004</v>
      </c>
      <c r="M278" s="27">
        <v>0</v>
      </c>
      <c r="N278" s="27">
        <v>0</v>
      </c>
      <c r="O278" s="27">
        <v>188.0412</v>
      </c>
      <c r="P278" s="27">
        <v>0</v>
      </c>
    </row>
    <row r="279" spans="1:16" x14ac:dyDescent="0.25">
      <c r="A279" s="17">
        <v>1.117</v>
      </c>
      <c r="B279" s="27">
        <v>5849.8522000000003</v>
      </c>
      <c r="C279" s="30">
        <v>8.9999999999999998E-4</v>
      </c>
      <c r="D279" s="27">
        <v>1911.6328000000001</v>
      </c>
      <c r="E279" s="27">
        <v>0</v>
      </c>
      <c r="F279" s="27">
        <v>0</v>
      </c>
      <c r="G279" s="27">
        <v>0</v>
      </c>
      <c r="H279" s="27">
        <v>0</v>
      </c>
      <c r="I279" s="27">
        <v>1274.4219000000001</v>
      </c>
      <c r="J279" s="27">
        <v>637.21090000000004</v>
      </c>
      <c r="K279" s="27">
        <v>1274.4219000000001</v>
      </c>
      <c r="L279" s="27">
        <v>564.12350000000004</v>
      </c>
      <c r="M279" s="27">
        <v>0</v>
      </c>
      <c r="N279" s="27">
        <v>0</v>
      </c>
      <c r="O279" s="27">
        <v>188.0412</v>
      </c>
      <c r="P279" s="27">
        <v>0</v>
      </c>
    </row>
    <row r="280" spans="1:16" x14ac:dyDescent="0.25">
      <c r="A280" s="17">
        <v>1.1180000000000001</v>
      </c>
      <c r="B280" s="27">
        <v>5850.3618999999999</v>
      </c>
      <c r="C280" s="30">
        <v>1E-4</v>
      </c>
      <c r="D280" s="27">
        <v>1911.8240000000001</v>
      </c>
      <c r="E280" s="27">
        <v>0</v>
      </c>
      <c r="F280" s="27">
        <v>0</v>
      </c>
      <c r="G280" s="27">
        <v>0</v>
      </c>
      <c r="H280" s="27">
        <v>0</v>
      </c>
      <c r="I280" s="27">
        <v>1274.5492999999999</v>
      </c>
      <c r="J280" s="27">
        <v>637.27470000000005</v>
      </c>
      <c r="K280" s="27">
        <v>1274.5492999999999</v>
      </c>
      <c r="L280" s="27">
        <v>564.12350000000004</v>
      </c>
      <c r="M280" s="27">
        <v>0</v>
      </c>
      <c r="N280" s="27">
        <v>0</v>
      </c>
      <c r="O280" s="27">
        <v>188.0412</v>
      </c>
      <c r="P280" s="27">
        <v>0</v>
      </c>
    </row>
    <row r="281" spans="1:16" x14ac:dyDescent="0.25">
      <c r="A281" s="17">
        <v>1.119</v>
      </c>
      <c r="B281" s="27">
        <v>5854.9219999999996</v>
      </c>
      <c r="C281" s="30">
        <v>8.9999999999999998E-4</v>
      </c>
      <c r="D281" s="27">
        <v>1913.5340000000001</v>
      </c>
      <c r="E281" s="27">
        <v>0</v>
      </c>
      <c r="F281" s="27">
        <v>0</v>
      </c>
      <c r="G281" s="27">
        <v>0</v>
      </c>
      <c r="H281" s="27">
        <v>0</v>
      </c>
      <c r="I281" s="27">
        <v>1275.6893</v>
      </c>
      <c r="J281" s="27">
        <v>637.84469999999999</v>
      </c>
      <c r="K281" s="27">
        <v>1275.6893</v>
      </c>
      <c r="L281" s="27">
        <v>564.12350000000004</v>
      </c>
      <c r="M281" s="27">
        <v>0</v>
      </c>
      <c r="N281" s="27">
        <v>0</v>
      </c>
      <c r="O281" s="27">
        <v>188.0412</v>
      </c>
      <c r="P281" s="27">
        <v>0</v>
      </c>
    </row>
    <row r="282" spans="1:16" x14ac:dyDescent="0.25">
      <c r="A282" s="17">
        <v>1.1200000000000001</v>
      </c>
      <c r="B282" s="27">
        <v>5859.4821000000002</v>
      </c>
      <c r="C282" s="30">
        <v>8.9999999999999998E-4</v>
      </c>
      <c r="D282" s="27">
        <v>1915.2439999999999</v>
      </c>
      <c r="E282" s="27">
        <v>0</v>
      </c>
      <c r="F282" s="27">
        <v>0</v>
      </c>
      <c r="G282" s="27">
        <v>0</v>
      </c>
      <c r="H282" s="27">
        <v>0</v>
      </c>
      <c r="I282" s="27">
        <v>1276.8294000000001</v>
      </c>
      <c r="J282" s="27">
        <v>638.41470000000004</v>
      </c>
      <c r="K282" s="27">
        <v>1276.8294000000001</v>
      </c>
      <c r="L282" s="27">
        <v>564.12350000000004</v>
      </c>
      <c r="M282" s="27">
        <v>0</v>
      </c>
      <c r="N282" s="27">
        <v>0</v>
      </c>
      <c r="O282" s="27">
        <v>188.0412</v>
      </c>
      <c r="P282" s="27">
        <v>0</v>
      </c>
    </row>
    <row r="283" spans="1:16" x14ac:dyDescent="0.25">
      <c r="A283" s="17">
        <v>1.121</v>
      </c>
      <c r="B283" s="27">
        <v>5859.9929000000002</v>
      </c>
      <c r="C283" s="30">
        <v>1E-4</v>
      </c>
      <c r="D283" s="27">
        <v>1915.4356</v>
      </c>
      <c r="E283" s="27">
        <v>0</v>
      </c>
      <c r="F283" s="27">
        <v>0</v>
      </c>
      <c r="G283" s="27">
        <v>0</v>
      </c>
      <c r="H283" s="27">
        <v>0</v>
      </c>
      <c r="I283" s="27">
        <v>1276.9570000000001</v>
      </c>
      <c r="J283" s="27">
        <v>638.47850000000005</v>
      </c>
      <c r="K283" s="27">
        <v>1276.9570000000001</v>
      </c>
      <c r="L283" s="27">
        <v>564.12350000000004</v>
      </c>
      <c r="M283" s="27">
        <v>0</v>
      </c>
      <c r="N283" s="27">
        <v>0</v>
      </c>
      <c r="O283" s="27">
        <v>188.0412</v>
      </c>
      <c r="P283" s="27">
        <v>0</v>
      </c>
    </row>
    <row r="284" spans="1:16" x14ac:dyDescent="0.25">
      <c r="A284" s="17">
        <v>1.1220000000000001</v>
      </c>
      <c r="B284" s="27">
        <v>5864.5493999999999</v>
      </c>
      <c r="C284" s="30">
        <v>8.9999999999999998E-4</v>
      </c>
      <c r="D284" s="27">
        <v>1917.1442999999999</v>
      </c>
      <c r="E284" s="27">
        <v>0</v>
      </c>
      <c r="F284" s="27">
        <v>0</v>
      </c>
      <c r="G284" s="27">
        <v>0</v>
      </c>
      <c r="H284" s="27">
        <v>0</v>
      </c>
      <c r="I284" s="27">
        <v>1278.0962</v>
      </c>
      <c r="J284" s="27">
        <v>639.04809999999998</v>
      </c>
      <c r="K284" s="27">
        <v>1278.0962</v>
      </c>
      <c r="L284" s="27">
        <v>564.12350000000004</v>
      </c>
      <c r="M284" s="27">
        <v>0</v>
      </c>
      <c r="N284" s="27">
        <v>0</v>
      </c>
      <c r="O284" s="27">
        <v>188.0412</v>
      </c>
      <c r="P284" s="27">
        <v>0</v>
      </c>
    </row>
    <row r="285" spans="1:16" x14ac:dyDescent="0.25">
      <c r="A285" s="17">
        <v>1.123</v>
      </c>
      <c r="B285" s="27">
        <v>5869.1058000000003</v>
      </c>
      <c r="C285" s="30">
        <v>8.9999999999999998E-4</v>
      </c>
      <c r="D285" s="27">
        <v>1918.8529000000001</v>
      </c>
      <c r="E285" s="27">
        <v>0</v>
      </c>
      <c r="F285" s="27">
        <v>0</v>
      </c>
      <c r="G285" s="27">
        <v>0</v>
      </c>
      <c r="H285" s="27">
        <v>0</v>
      </c>
      <c r="I285" s="27">
        <v>1279.2353000000001</v>
      </c>
      <c r="J285" s="27">
        <v>639.61760000000004</v>
      </c>
      <c r="K285" s="27">
        <v>1279.2353000000001</v>
      </c>
      <c r="L285" s="27">
        <v>564.12350000000004</v>
      </c>
      <c r="M285" s="27">
        <v>0</v>
      </c>
      <c r="N285" s="27">
        <v>0</v>
      </c>
      <c r="O285" s="27">
        <v>188.0412</v>
      </c>
      <c r="P285" s="27">
        <v>0</v>
      </c>
    </row>
    <row r="286" spans="1:16" x14ac:dyDescent="0.25">
      <c r="A286" s="17">
        <v>1.1240000000000001</v>
      </c>
      <c r="B286" s="27">
        <v>5873.6623</v>
      </c>
      <c r="C286" s="30">
        <v>8.9999999999999998E-4</v>
      </c>
      <c r="D286" s="27">
        <v>1920.5616</v>
      </c>
      <c r="E286" s="27">
        <v>0</v>
      </c>
      <c r="F286" s="27">
        <v>0</v>
      </c>
      <c r="G286" s="27">
        <v>0</v>
      </c>
      <c r="H286" s="27">
        <v>0</v>
      </c>
      <c r="I286" s="27">
        <v>1280.3743999999999</v>
      </c>
      <c r="J286" s="27">
        <v>640.18719999999996</v>
      </c>
      <c r="K286" s="27">
        <v>1280.3743999999999</v>
      </c>
      <c r="L286" s="27">
        <v>564.12350000000004</v>
      </c>
      <c r="M286" s="27">
        <v>0</v>
      </c>
      <c r="N286" s="27">
        <v>0</v>
      </c>
      <c r="O286" s="27">
        <v>188.0412</v>
      </c>
      <c r="P286" s="27">
        <v>0</v>
      </c>
    </row>
    <row r="287" spans="1:16" x14ac:dyDescent="0.25">
      <c r="A287" s="17">
        <v>1.125</v>
      </c>
      <c r="B287" s="27">
        <v>5878.2187999999996</v>
      </c>
      <c r="C287" s="30">
        <v>8.9999999999999998E-4</v>
      </c>
      <c r="D287" s="27">
        <v>1922.2702999999999</v>
      </c>
      <c r="E287" s="27">
        <v>0</v>
      </c>
      <c r="F287" s="27">
        <v>0</v>
      </c>
      <c r="G287" s="27">
        <v>0</v>
      </c>
      <c r="H287" s="27">
        <v>0</v>
      </c>
      <c r="I287" s="27">
        <v>1281.5135</v>
      </c>
      <c r="J287" s="27">
        <v>640.7568</v>
      </c>
      <c r="K287" s="27">
        <v>1281.5135</v>
      </c>
      <c r="L287" s="27">
        <v>564.12350000000004</v>
      </c>
      <c r="M287" s="27">
        <v>0</v>
      </c>
      <c r="N287" s="27">
        <v>0</v>
      </c>
      <c r="O287" s="27">
        <v>188.0412</v>
      </c>
      <c r="P287" s="27">
        <v>0</v>
      </c>
    </row>
    <row r="288" spans="1:16" x14ac:dyDescent="0.25">
      <c r="A288" s="17">
        <v>1.1259999999999999</v>
      </c>
      <c r="B288" s="27">
        <v>5878.7313999999997</v>
      </c>
      <c r="C288" s="30">
        <v>1E-4</v>
      </c>
      <c r="D288" s="27">
        <v>1922.4625000000001</v>
      </c>
      <c r="E288" s="27">
        <v>0</v>
      </c>
      <c r="F288" s="27">
        <v>0</v>
      </c>
      <c r="G288" s="27">
        <v>0</v>
      </c>
      <c r="H288" s="27">
        <v>0</v>
      </c>
      <c r="I288" s="27">
        <v>1281.6416999999999</v>
      </c>
      <c r="J288" s="27">
        <v>640.82079999999996</v>
      </c>
      <c r="K288" s="27">
        <v>1281.6416999999999</v>
      </c>
      <c r="L288" s="27">
        <v>564.12350000000004</v>
      </c>
      <c r="M288" s="27">
        <v>0</v>
      </c>
      <c r="N288" s="27">
        <v>0</v>
      </c>
      <c r="O288" s="27">
        <v>188.0412</v>
      </c>
      <c r="P288" s="27">
        <v>0</v>
      </c>
    </row>
    <row r="289" spans="1:16" x14ac:dyDescent="0.25">
      <c r="A289" s="17">
        <v>1.127</v>
      </c>
      <c r="B289" s="27">
        <v>5883.2843000000003</v>
      </c>
      <c r="C289" s="30">
        <v>8.9999999999999998E-4</v>
      </c>
      <c r="D289" s="27">
        <v>1924.1699000000001</v>
      </c>
      <c r="E289" s="27">
        <v>0</v>
      </c>
      <c r="F289" s="27">
        <v>0</v>
      </c>
      <c r="G289" s="27">
        <v>0</v>
      </c>
      <c r="H289" s="27">
        <v>0</v>
      </c>
      <c r="I289" s="27">
        <v>1282.7799</v>
      </c>
      <c r="J289" s="27">
        <v>641.39</v>
      </c>
      <c r="K289" s="27">
        <v>1282.7799</v>
      </c>
      <c r="L289" s="27">
        <v>564.12350000000004</v>
      </c>
      <c r="M289" s="27">
        <v>0</v>
      </c>
      <c r="N289" s="27">
        <v>0</v>
      </c>
      <c r="O289" s="27">
        <v>188.0412</v>
      </c>
      <c r="P289" s="27">
        <v>0</v>
      </c>
    </row>
    <row r="290" spans="1:16" x14ac:dyDescent="0.25">
      <c r="A290" s="17">
        <v>1.1279999999999999</v>
      </c>
      <c r="B290" s="27">
        <v>5887.8371999999999</v>
      </c>
      <c r="C290" s="30">
        <v>8.9999999999999998E-4</v>
      </c>
      <c r="D290" s="27">
        <v>1925.8771999999999</v>
      </c>
      <c r="E290" s="27">
        <v>0</v>
      </c>
      <c r="F290" s="27">
        <v>0</v>
      </c>
      <c r="G290" s="27">
        <v>0</v>
      </c>
      <c r="H290" s="27">
        <v>0</v>
      </c>
      <c r="I290" s="27">
        <v>1283.9181000000001</v>
      </c>
      <c r="J290" s="27">
        <v>641.95910000000003</v>
      </c>
      <c r="K290" s="27">
        <v>1283.9181000000001</v>
      </c>
      <c r="L290" s="27">
        <v>564.12350000000004</v>
      </c>
      <c r="M290" s="27">
        <v>0</v>
      </c>
      <c r="N290" s="27">
        <v>0</v>
      </c>
      <c r="O290" s="27">
        <v>188.0412</v>
      </c>
      <c r="P290" s="27">
        <v>0</v>
      </c>
    </row>
    <row r="291" spans="1:16" x14ac:dyDescent="0.25">
      <c r="A291" s="17">
        <v>1.129</v>
      </c>
      <c r="B291" s="27">
        <v>5892.3900999999996</v>
      </c>
      <c r="C291" s="30">
        <v>8.9999999999999998E-4</v>
      </c>
      <c r="D291" s="27">
        <v>1927.5845999999999</v>
      </c>
      <c r="E291" s="27">
        <v>0</v>
      </c>
      <c r="F291" s="27">
        <v>0</v>
      </c>
      <c r="G291" s="27">
        <v>0</v>
      </c>
      <c r="H291" s="27">
        <v>0</v>
      </c>
      <c r="I291" s="27">
        <v>1285.0563999999999</v>
      </c>
      <c r="J291" s="27">
        <v>642.52819999999997</v>
      </c>
      <c r="K291" s="27">
        <v>1285.0563999999999</v>
      </c>
      <c r="L291" s="27">
        <v>564.12350000000004</v>
      </c>
      <c r="M291" s="27">
        <v>0</v>
      </c>
      <c r="N291" s="27">
        <v>0</v>
      </c>
      <c r="O291" s="27">
        <v>188.0412</v>
      </c>
      <c r="P291" s="27">
        <v>0</v>
      </c>
    </row>
    <row r="292" spans="1:16" x14ac:dyDescent="0.25">
      <c r="A292" s="17">
        <v>1.1299999999999999</v>
      </c>
      <c r="B292" s="27">
        <v>5892.9041999999999</v>
      </c>
      <c r="C292" s="30">
        <v>1E-4</v>
      </c>
      <c r="D292" s="27">
        <v>1927.7773</v>
      </c>
      <c r="E292" s="27">
        <v>0</v>
      </c>
      <c r="F292" s="27">
        <v>0</v>
      </c>
      <c r="G292" s="27">
        <v>0</v>
      </c>
      <c r="H292" s="27">
        <v>0</v>
      </c>
      <c r="I292" s="27">
        <v>1285.1849</v>
      </c>
      <c r="J292" s="27">
        <v>642.5924</v>
      </c>
      <c r="K292" s="27">
        <v>1285.1849</v>
      </c>
      <c r="L292" s="27">
        <v>564.12350000000004</v>
      </c>
      <c r="M292" s="27">
        <v>0</v>
      </c>
      <c r="N292" s="27">
        <v>0</v>
      </c>
      <c r="O292" s="27">
        <v>188.0412</v>
      </c>
      <c r="P292" s="27">
        <v>0</v>
      </c>
    </row>
    <row r="293" spans="1:16" x14ac:dyDescent="0.25">
      <c r="A293" s="17">
        <v>1.131</v>
      </c>
      <c r="B293" s="27">
        <v>5893.4182000000001</v>
      </c>
      <c r="C293" s="30">
        <v>1E-4</v>
      </c>
      <c r="D293" s="27">
        <v>1927.9701</v>
      </c>
      <c r="E293" s="27">
        <v>0</v>
      </c>
      <c r="F293" s="27">
        <v>0</v>
      </c>
      <c r="G293" s="27">
        <v>0</v>
      </c>
      <c r="H293" s="27">
        <v>0</v>
      </c>
      <c r="I293" s="27">
        <v>1285.3134</v>
      </c>
      <c r="J293" s="27">
        <v>642.6567</v>
      </c>
      <c r="K293" s="27">
        <v>1285.3134</v>
      </c>
      <c r="L293" s="27">
        <v>564.12350000000004</v>
      </c>
      <c r="M293" s="27">
        <v>0</v>
      </c>
      <c r="N293" s="27">
        <v>0</v>
      </c>
      <c r="O293" s="27">
        <v>188.0412</v>
      </c>
      <c r="P293" s="27">
        <v>0</v>
      </c>
    </row>
    <row r="294" spans="1:16" x14ac:dyDescent="0.25">
      <c r="A294" s="17">
        <v>1.1319999999999999</v>
      </c>
      <c r="B294" s="27">
        <v>5897.9639999999999</v>
      </c>
      <c r="C294" s="30">
        <v>8.9999999999999998E-4</v>
      </c>
      <c r="D294" s="27">
        <v>1929.6747</v>
      </c>
      <c r="E294" s="27">
        <v>0</v>
      </c>
      <c r="F294" s="27">
        <v>0</v>
      </c>
      <c r="G294" s="27">
        <v>0</v>
      </c>
      <c r="H294" s="27">
        <v>0</v>
      </c>
      <c r="I294" s="27">
        <v>1286.4498000000001</v>
      </c>
      <c r="J294" s="27">
        <v>643.22490000000005</v>
      </c>
      <c r="K294" s="27">
        <v>1286.4498000000001</v>
      </c>
      <c r="L294" s="27">
        <v>564.12350000000004</v>
      </c>
      <c r="M294" s="27">
        <v>0</v>
      </c>
      <c r="N294" s="27">
        <v>0</v>
      </c>
      <c r="O294" s="27">
        <v>188.0412</v>
      </c>
      <c r="P294" s="27">
        <v>0</v>
      </c>
    </row>
    <row r="295" spans="1:16" x14ac:dyDescent="0.25">
      <c r="A295" s="17">
        <v>1.133</v>
      </c>
      <c r="B295" s="27">
        <v>5902.5097999999998</v>
      </c>
      <c r="C295" s="30">
        <v>8.9999999999999998E-4</v>
      </c>
      <c r="D295" s="27">
        <v>1931.3794</v>
      </c>
      <c r="E295" s="27">
        <v>0</v>
      </c>
      <c r="F295" s="27">
        <v>0</v>
      </c>
      <c r="G295" s="27">
        <v>0</v>
      </c>
      <c r="H295" s="27">
        <v>0</v>
      </c>
      <c r="I295" s="27">
        <v>1287.5862999999999</v>
      </c>
      <c r="J295" s="27">
        <v>643.79309999999998</v>
      </c>
      <c r="K295" s="27">
        <v>1287.5862999999999</v>
      </c>
      <c r="L295" s="27">
        <v>564.12350000000004</v>
      </c>
      <c r="M295" s="27">
        <v>0</v>
      </c>
      <c r="N295" s="27">
        <v>0</v>
      </c>
      <c r="O295" s="27">
        <v>188.0412</v>
      </c>
      <c r="P295" s="27">
        <v>0</v>
      </c>
    </row>
    <row r="296" spans="1:16" x14ac:dyDescent="0.25">
      <c r="A296" s="17">
        <v>1.1339999999999999</v>
      </c>
      <c r="B296" s="27">
        <v>5907.0555000000004</v>
      </c>
      <c r="C296" s="30">
        <v>8.9999999999999998E-4</v>
      </c>
      <c r="D296" s="27">
        <v>1933.0841</v>
      </c>
      <c r="E296" s="27">
        <v>0</v>
      </c>
      <c r="F296" s="27">
        <v>0</v>
      </c>
      <c r="G296" s="27">
        <v>0</v>
      </c>
      <c r="H296" s="27">
        <v>0</v>
      </c>
      <c r="I296" s="27">
        <v>1288.7227</v>
      </c>
      <c r="J296" s="27">
        <v>644.3614</v>
      </c>
      <c r="K296" s="27">
        <v>1288.7227</v>
      </c>
      <c r="L296" s="27">
        <v>564.12350000000004</v>
      </c>
      <c r="M296" s="27">
        <v>0</v>
      </c>
      <c r="N296" s="27">
        <v>0</v>
      </c>
      <c r="O296" s="27">
        <v>188.0412</v>
      </c>
      <c r="P296" s="27">
        <v>0</v>
      </c>
    </row>
    <row r="297" spans="1:16" x14ac:dyDescent="0.25">
      <c r="A297" s="17">
        <v>1.135</v>
      </c>
      <c r="B297" s="27">
        <v>5911.6013000000003</v>
      </c>
      <c r="C297" s="30">
        <v>8.9999999999999998E-4</v>
      </c>
      <c r="D297" s="27">
        <v>1934.7887000000001</v>
      </c>
      <c r="E297" s="27">
        <v>0</v>
      </c>
      <c r="F297" s="27">
        <v>0</v>
      </c>
      <c r="G297" s="27">
        <v>0</v>
      </c>
      <c r="H297" s="27">
        <v>0</v>
      </c>
      <c r="I297" s="27">
        <v>1289.8592000000001</v>
      </c>
      <c r="J297" s="27">
        <v>644.92960000000005</v>
      </c>
      <c r="K297" s="27">
        <v>1289.8592000000001</v>
      </c>
      <c r="L297" s="27">
        <v>564.12350000000004</v>
      </c>
      <c r="M297" s="27">
        <v>0</v>
      </c>
      <c r="N297" s="27">
        <v>0</v>
      </c>
      <c r="O297" s="27">
        <v>188.0412</v>
      </c>
      <c r="P297" s="27">
        <v>0</v>
      </c>
    </row>
    <row r="298" spans="1:16" x14ac:dyDescent="0.25">
      <c r="A298" s="17">
        <v>1.1359999999999999</v>
      </c>
      <c r="B298" s="27">
        <v>5916.1469999999999</v>
      </c>
      <c r="C298" s="30">
        <v>8.9999999999999998E-4</v>
      </c>
      <c r="D298" s="27">
        <v>1936.4934000000001</v>
      </c>
      <c r="E298" s="27">
        <v>0</v>
      </c>
      <c r="F298" s="27">
        <v>0</v>
      </c>
      <c r="G298" s="27">
        <v>0</v>
      </c>
      <c r="H298" s="27">
        <v>0</v>
      </c>
      <c r="I298" s="27">
        <v>1290.9956</v>
      </c>
      <c r="J298" s="27">
        <v>645.49779999999998</v>
      </c>
      <c r="K298" s="27">
        <v>1290.9956</v>
      </c>
      <c r="L298" s="27">
        <v>564.12350000000004</v>
      </c>
      <c r="M298" s="27">
        <v>0</v>
      </c>
      <c r="N298" s="27">
        <v>0</v>
      </c>
      <c r="O298" s="27">
        <v>188.0412</v>
      </c>
      <c r="P298" s="27">
        <v>0</v>
      </c>
    </row>
    <row r="299" spans="1:16" x14ac:dyDescent="0.25">
      <c r="A299" s="17">
        <v>1.137</v>
      </c>
      <c r="B299" s="27">
        <v>5920.6927999999998</v>
      </c>
      <c r="C299" s="30">
        <v>8.9999999999999998E-4</v>
      </c>
      <c r="D299" s="27">
        <v>1938.1980000000001</v>
      </c>
      <c r="E299" s="27">
        <v>0</v>
      </c>
      <c r="F299" s="27">
        <v>0</v>
      </c>
      <c r="G299" s="27">
        <v>0</v>
      </c>
      <c r="H299" s="27">
        <v>0</v>
      </c>
      <c r="I299" s="27">
        <v>1292.1320000000001</v>
      </c>
      <c r="J299" s="27">
        <v>646.06600000000003</v>
      </c>
      <c r="K299" s="27">
        <v>1292.1320000000001</v>
      </c>
      <c r="L299" s="27">
        <v>564.12350000000004</v>
      </c>
      <c r="M299" s="27">
        <v>0</v>
      </c>
      <c r="N299" s="27">
        <v>0</v>
      </c>
      <c r="O299" s="27">
        <v>188.0412</v>
      </c>
      <c r="P299" s="27">
        <v>0</v>
      </c>
    </row>
    <row r="300" spans="1:16" x14ac:dyDescent="0.25">
      <c r="A300" s="17">
        <v>1.1379999999999999</v>
      </c>
      <c r="B300" s="27">
        <v>5921.2096000000001</v>
      </c>
      <c r="C300" s="30">
        <v>1E-4</v>
      </c>
      <c r="D300" s="27">
        <v>1938.3919000000001</v>
      </c>
      <c r="E300" s="27">
        <v>0</v>
      </c>
      <c r="F300" s="27">
        <v>0</v>
      </c>
      <c r="G300" s="27">
        <v>0</v>
      </c>
      <c r="H300" s="27">
        <v>0</v>
      </c>
      <c r="I300" s="27">
        <v>1292.2611999999999</v>
      </c>
      <c r="J300" s="27">
        <v>646.13059999999996</v>
      </c>
      <c r="K300" s="27">
        <v>1292.2611999999999</v>
      </c>
      <c r="L300" s="27">
        <v>564.12350000000004</v>
      </c>
      <c r="M300" s="27">
        <v>0</v>
      </c>
      <c r="N300" s="27">
        <v>0</v>
      </c>
      <c r="O300" s="27">
        <v>188.0412</v>
      </c>
      <c r="P300" s="27">
        <v>0</v>
      </c>
    </row>
    <row r="301" spans="1:16" x14ac:dyDescent="0.25">
      <c r="A301" s="17">
        <v>1.139</v>
      </c>
      <c r="B301" s="27">
        <v>5925.7519000000002</v>
      </c>
      <c r="C301" s="30">
        <v>8.9999999999999998E-4</v>
      </c>
      <c r="D301" s="27">
        <v>1940.0952</v>
      </c>
      <c r="E301" s="27">
        <v>0</v>
      </c>
      <c r="F301" s="27">
        <v>0</v>
      </c>
      <c r="G301" s="27">
        <v>0</v>
      </c>
      <c r="H301" s="27">
        <v>0</v>
      </c>
      <c r="I301" s="27">
        <v>1293.3968</v>
      </c>
      <c r="J301" s="27">
        <v>646.69839999999999</v>
      </c>
      <c r="K301" s="27">
        <v>1293.3968</v>
      </c>
      <c r="L301" s="27">
        <v>564.12350000000004</v>
      </c>
      <c r="M301" s="27">
        <v>0</v>
      </c>
      <c r="N301" s="27">
        <v>0</v>
      </c>
      <c r="O301" s="27">
        <v>188.0412</v>
      </c>
      <c r="P301" s="27">
        <v>0</v>
      </c>
    </row>
    <row r="302" spans="1:16" x14ac:dyDescent="0.25">
      <c r="A302" s="17">
        <v>1.1399999999999999</v>
      </c>
      <c r="B302" s="27">
        <v>5931.4427999999998</v>
      </c>
      <c r="C302" s="30">
        <v>1.1000000000000001E-3</v>
      </c>
      <c r="D302" s="27">
        <v>1942.2293</v>
      </c>
      <c r="E302" s="27">
        <v>0</v>
      </c>
      <c r="F302" s="27">
        <v>0</v>
      </c>
      <c r="G302" s="27">
        <v>0</v>
      </c>
      <c r="H302" s="27">
        <v>0</v>
      </c>
      <c r="I302" s="27">
        <v>1294.8195000000001</v>
      </c>
      <c r="J302" s="27">
        <v>647.40980000000002</v>
      </c>
      <c r="K302" s="27">
        <v>1294.8195000000001</v>
      </c>
      <c r="L302" s="27">
        <v>564.12350000000004</v>
      </c>
      <c r="M302" s="27">
        <v>0</v>
      </c>
      <c r="N302" s="27">
        <v>0</v>
      </c>
      <c r="O302" s="27">
        <v>188.0412</v>
      </c>
      <c r="P302" s="27">
        <v>0</v>
      </c>
    </row>
    <row r="303" spans="1:16" x14ac:dyDescent="0.25">
      <c r="A303" s="17">
        <v>1.141</v>
      </c>
      <c r="B303" s="27">
        <v>5931.9606999999996</v>
      </c>
      <c r="C303" s="30">
        <v>1E-4</v>
      </c>
      <c r="D303" s="27">
        <v>1942.4235000000001</v>
      </c>
      <c r="E303" s="27">
        <v>0</v>
      </c>
      <c r="F303" s="27">
        <v>0</v>
      </c>
      <c r="G303" s="27">
        <v>0</v>
      </c>
      <c r="H303" s="27">
        <v>0</v>
      </c>
      <c r="I303" s="27">
        <v>1294.9490000000001</v>
      </c>
      <c r="J303" s="27">
        <v>647.47450000000003</v>
      </c>
      <c r="K303" s="27">
        <v>1294.9490000000001</v>
      </c>
      <c r="L303" s="27">
        <v>564.12350000000004</v>
      </c>
      <c r="M303" s="27">
        <v>0</v>
      </c>
      <c r="N303" s="27">
        <v>0</v>
      </c>
      <c r="O303" s="27">
        <v>188.0412</v>
      </c>
      <c r="P303" s="27">
        <v>0</v>
      </c>
    </row>
    <row r="304" spans="1:16" x14ac:dyDescent="0.25">
      <c r="A304" s="17">
        <v>1.1419999999999999</v>
      </c>
      <c r="B304" s="27">
        <v>5936.5003999999999</v>
      </c>
      <c r="C304" s="30">
        <v>8.9999999999999998E-4</v>
      </c>
      <c r="D304" s="27">
        <v>1944.1259</v>
      </c>
      <c r="E304" s="27">
        <v>0</v>
      </c>
      <c r="F304" s="27">
        <v>0</v>
      </c>
      <c r="G304" s="27">
        <v>0</v>
      </c>
      <c r="H304" s="27">
        <v>0</v>
      </c>
      <c r="I304" s="27">
        <v>1296.0839000000001</v>
      </c>
      <c r="J304" s="27">
        <v>648.04200000000003</v>
      </c>
      <c r="K304" s="27">
        <v>1296.0839000000001</v>
      </c>
      <c r="L304" s="27">
        <v>564.12350000000004</v>
      </c>
      <c r="M304" s="27">
        <v>0</v>
      </c>
      <c r="N304" s="27">
        <v>0</v>
      </c>
      <c r="O304" s="27">
        <v>188.0412</v>
      </c>
      <c r="P304" s="27">
        <v>0</v>
      </c>
    </row>
    <row r="305" spans="1:16" x14ac:dyDescent="0.25">
      <c r="A305" s="17">
        <v>1.143</v>
      </c>
      <c r="B305" s="27">
        <v>5941.0401000000002</v>
      </c>
      <c r="C305" s="30">
        <v>8.9999999999999998E-4</v>
      </c>
      <c r="D305" s="27">
        <v>1945.8282999999999</v>
      </c>
      <c r="E305" s="27">
        <v>0</v>
      </c>
      <c r="F305" s="27">
        <v>0</v>
      </c>
      <c r="G305" s="27">
        <v>0</v>
      </c>
      <c r="H305" s="27">
        <v>0</v>
      </c>
      <c r="I305" s="27">
        <v>1297.2189000000001</v>
      </c>
      <c r="J305" s="27">
        <v>648.60940000000005</v>
      </c>
      <c r="K305" s="27">
        <v>1297.2189000000001</v>
      </c>
      <c r="L305" s="27">
        <v>564.12350000000004</v>
      </c>
      <c r="M305" s="27">
        <v>0</v>
      </c>
      <c r="N305" s="27">
        <v>0</v>
      </c>
      <c r="O305" s="27">
        <v>188.0412</v>
      </c>
      <c r="P305" s="27">
        <v>0</v>
      </c>
    </row>
    <row r="306" spans="1:16" x14ac:dyDescent="0.25">
      <c r="A306" s="17">
        <v>1.1439999999999999</v>
      </c>
      <c r="B306" s="27">
        <v>5945.5798000000004</v>
      </c>
      <c r="C306" s="30">
        <v>8.9999999999999998E-4</v>
      </c>
      <c r="D306" s="27">
        <v>1947.5307</v>
      </c>
      <c r="E306" s="27">
        <v>0</v>
      </c>
      <c r="F306" s="27">
        <v>0</v>
      </c>
      <c r="G306" s="27">
        <v>0</v>
      </c>
      <c r="H306" s="27">
        <v>0</v>
      </c>
      <c r="I306" s="27">
        <v>1298.3538000000001</v>
      </c>
      <c r="J306" s="27">
        <v>649.17690000000005</v>
      </c>
      <c r="K306" s="27">
        <v>1298.3538000000001</v>
      </c>
      <c r="L306" s="27">
        <v>564.12350000000004</v>
      </c>
      <c r="M306" s="27">
        <v>0</v>
      </c>
      <c r="N306" s="27">
        <v>0</v>
      </c>
      <c r="O306" s="27">
        <v>188.0412</v>
      </c>
      <c r="P306" s="27">
        <v>0</v>
      </c>
    </row>
    <row r="307" spans="1:16" x14ac:dyDescent="0.25">
      <c r="A307" s="17">
        <v>1.145</v>
      </c>
      <c r="B307" s="27">
        <v>5946.0991999999997</v>
      </c>
      <c r="C307" s="30">
        <v>1E-4</v>
      </c>
      <c r="D307" s="27">
        <v>1947.7254</v>
      </c>
      <c r="E307" s="27">
        <v>0</v>
      </c>
      <c r="F307" s="27">
        <v>0</v>
      </c>
      <c r="G307" s="27">
        <v>0</v>
      </c>
      <c r="H307" s="27">
        <v>0</v>
      </c>
      <c r="I307" s="27">
        <v>1298.4836</v>
      </c>
      <c r="J307" s="27">
        <v>649.24180000000001</v>
      </c>
      <c r="K307" s="27">
        <v>1298.4836</v>
      </c>
      <c r="L307" s="27">
        <v>564.12350000000004</v>
      </c>
      <c r="M307" s="27">
        <v>0</v>
      </c>
      <c r="N307" s="27">
        <v>0</v>
      </c>
      <c r="O307" s="27">
        <v>188.0412</v>
      </c>
      <c r="P307" s="27">
        <v>0</v>
      </c>
    </row>
    <row r="308" spans="1:16" x14ac:dyDescent="0.25">
      <c r="A308" s="17">
        <v>1.1459999999999999</v>
      </c>
      <c r="B308" s="27">
        <v>5950.6354000000001</v>
      </c>
      <c r="C308" s="30">
        <v>8.9999999999999998E-4</v>
      </c>
      <c r="D308" s="27">
        <v>1949.4265</v>
      </c>
      <c r="E308" s="27">
        <v>0</v>
      </c>
      <c r="F308" s="27">
        <v>0</v>
      </c>
      <c r="G308" s="27">
        <v>0</v>
      </c>
      <c r="H308" s="27">
        <v>0</v>
      </c>
      <c r="I308" s="27">
        <v>1299.6177</v>
      </c>
      <c r="J308" s="27">
        <v>649.80880000000002</v>
      </c>
      <c r="K308" s="27">
        <v>1299.6177</v>
      </c>
      <c r="L308" s="27">
        <v>564.12350000000004</v>
      </c>
      <c r="M308" s="27">
        <v>0</v>
      </c>
      <c r="N308" s="27">
        <v>0</v>
      </c>
      <c r="O308" s="27">
        <v>188.0412</v>
      </c>
      <c r="P308" s="27">
        <v>0</v>
      </c>
    </row>
    <row r="309" spans="1:16" x14ac:dyDescent="0.25">
      <c r="A309" s="17">
        <v>1.147</v>
      </c>
      <c r="B309" s="27">
        <v>5955.1715000000004</v>
      </c>
      <c r="C309" s="30">
        <v>8.9999999999999998E-4</v>
      </c>
      <c r="D309" s="27">
        <v>1951.1276</v>
      </c>
      <c r="E309" s="27">
        <v>0</v>
      </c>
      <c r="F309" s="27">
        <v>0</v>
      </c>
      <c r="G309" s="27">
        <v>0</v>
      </c>
      <c r="H309" s="27">
        <v>0</v>
      </c>
      <c r="I309" s="27">
        <v>1300.7517</v>
      </c>
      <c r="J309" s="27">
        <v>650.3759</v>
      </c>
      <c r="K309" s="27">
        <v>1300.7517</v>
      </c>
      <c r="L309" s="27">
        <v>564.12350000000004</v>
      </c>
      <c r="M309" s="27">
        <v>0</v>
      </c>
      <c r="N309" s="27">
        <v>0</v>
      </c>
      <c r="O309" s="27">
        <v>188.0412</v>
      </c>
      <c r="P309" s="27">
        <v>0</v>
      </c>
    </row>
    <row r="310" spans="1:16" x14ac:dyDescent="0.25">
      <c r="A310" s="17">
        <v>1.1479999999999999</v>
      </c>
      <c r="B310" s="27">
        <v>5959.7076999999999</v>
      </c>
      <c r="C310" s="30">
        <v>8.9999999999999998E-4</v>
      </c>
      <c r="D310" s="27">
        <v>1952.8287</v>
      </c>
      <c r="E310" s="27">
        <v>0</v>
      </c>
      <c r="F310" s="27">
        <v>0</v>
      </c>
      <c r="G310" s="27">
        <v>0</v>
      </c>
      <c r="H310" s="27">
        <v>0</v>
      </c>
      <c r="I310" s="27">
        <v>1301.8858</v>
      </c>
      <c r="J310" s="27">
        <v>650.94290000000001</v>
      </c>
      <c r="K310" s="27">
        <v>1301.8858</v>
      </c>
      <c r="L310" s="27">
        <v>564.12350000000004</v>
      </c>
      <c r="M310" s="27">
        <v>0</v>
      </c>
      <c r="N310" s="27">
        <v>0</v>
      </c>
      <c r="O310" s="27">
        <v>188.0412</v>
      </c>
      <c r="P310" s="27">
        <v>0</v>
      </c>
    </row>
    <row r="311" spans="1:16" x14ac:dyDescent="0.25">
      <c r="A311" s="17">
        <v>1.149</v>
      </c>
      <c r="B311" s="27">
        <v>5960.2285000000002</v>
      </c>
      <c r="C311" s="30">
        <v>1E-4</v>
      </c>
      <c r="D311" s="27">
        <v>1953.0238999999999</v>
      </c>
      <c r="E311" s="27">
        <v>0</v>
      </c>
      <c r="F311" s="27">
        <v>0</v>
      </c>
      <c r="G311" s="27">
        <v>0</v>
      </c>
      <c r="H311" s="27">
        <v>0</v>
      </c>
      <c r="I311" s="27">
        <v>1302.0160000000001</v>
      </c>
      <c r="J311" s="27">
        <v>651.00800000000004</v>
      </c>
      <c r="K311" s="27">
        <v>1302.0160000000001</v>
      </c>
      <c r="L311" s="27">
        <v>564.12350000000004</v>
      </c>
      <c r="M311" s="27">
        <v>0</v>
      </c>
      <c r="N311" s="27">
        <v>0</v>
      </c>
      <c r="O311" s="27">
        <v>188.0412</v>
      </c>
      <c r="P311" s="27">
        <v>0</v>
      </c>
    </row>
    <row r="312" spans="1:16" x14ac:dyDescent="0.25">
      <c r="A312" s="17">
        <v>1.1499999999999999</v>
      </c>
      <c r="B312" s="27">
        <v>5964.7611999999999</v>
      </c>
      <c r="C312" s="30">
        <v>8.9999999999999998E-4</v>
      </c>
      <c r="D312" s="27">
        <v>1954.7237</v>
      </c>
      <c r="E312" s="27">
        <v>0</v>
      </c>
      <c r="F312" s="27">
        <v>0</v>
      </c>
      <c r="G312" s="27">
        <v>0</v>
      </c>
      <c r="H312" s="27">
        <v>0</v>
      </c>
      <c r="I312" s="27">
        <v>1303.1491000000001</v>
      </c>
      <c r="J312" s="27">
        <v>651.57460000000003</v>
      </c>
      <c r="K312" s="27">
        <v>1303.1491000000001</v>
      </c>
      <c r="L312" s="27">
        <v>564.12350000000004</v>
      </c>
      <c r="M312" s="27">
        <v>0</v>
      </c>
      <c r="N312" s="27">
        <v>0</v>
      </c>
      <c r="O312" s="27">
        <v>188.0412</v>
      </c>
      <c r="P312" s="27">
        <v>0</v>
      </c>
    </row>
    <row r="313" spans="1:16" x14ac:dyDescent="0.25">
      <c r="A313" s="17">
        <v>1.151</v>
      </c>
      <c r="B313" s="27">
        <v>5965.2824000000001</v>
      </c>
      <c r="C313" s="30">
        <v>1E-4</v>
      </c>
      <c r="D313" s="27">
        <v>1954.9192</v>
      </c>
      <c r="E313" s="27">
        <v>0</v>
      </c>
      <c r="F313" s="27">
        <v>0</v>
      </c>
      <c r="G313" s="27">
        <v>0</v>
      </c>
      <c r="H313" s="27">
        <v>0</v>
      </c>
      <c r="I313" s="27">
        <v>1303.2793999999999</v>
      </c>
      <c r="J313" s="27">
        <v>651.63969999999995</v>
      </c>
      <c r="K313" s="27">
        <v>1303.2793999999999</v>
      </c>
      <c r="L313" s="27">
        <v>564.12350000000004</v>
      </c>
      <c r="M313" s="27">
        <v>0</v>
      </c>
      <c r="N313" s="27">
        <v>0</v>
      </c>
      <c r="O313" s="27">
        <v>188.0412</v>
      </c>
      <c r="P313" s="27">
        <v>0</v>
      </c>
    </row>
    <row r="314" spans="1:16" x14ac:dyDescent="0.25">
      <c r="A314" s="17">
        <v>1.1519999999999999</v>
      </c>
      <c r="B314" s="27">
        <v>5969.8117000000002</v>
      </c>
      <c r="C314" s="30">
        <v>8.9999999999999998E-4</v>
      </c>
      <c r="D314" s="27">
        <v>1956.6176</v>
      </c>
      <c r="E314" s="27">
        <v>0</v>
      </c>
      <c r="F314" s="27">
        <v>0</v>
      </c>
      <c r="G314" s="27">
        <v>0</v>
      </c>
      <c r="H314" s="27">
        <v>0</v>
      </c>
      <c r="I314" s="27">
        <v>1304.4117000000001</v>
      </c>
      <c r="J314" s="27">
        <v>652.20590000000004</v>
      </c>
      <c r="K314" s="27">
        <v>1304.4117000000001</v>
      </c>
      <c r="L314" s="27">
        <v>564.12350000000004</v>
      </c>
      <c r="M314" s="27">
        <v>0</v>
      </c>
      <c r="N314" s="27">
        <v>0</v>
      </c>
      <c r="O314" s="27">
        <v>188.0412</v>
      </c>
      <c r="P314" s="27">
        <v>0</v>
      </c>
    </row>
    <row r="315" spans="1:16" x14ac:dyDescent="0.25">
      <c r="A315" s="17">
        <v>1.153</v>
      </c>
      <c r="B315" s="27">
        <v>5974.3409000000001</v>
      </c>
      <c r="C315" s="30">
        <v>8.9999999999999998E-4</v>
      </c>
      <c r="D315" s="27">
        <v>1958.3161</v>
      </c>
      <c r="E315" s="27">
        <v>0</v>
      </c>
      <c r="F315" s="27">
        <v>0</v>
      </c>
      <c r="G315" s="27">
        <v>0</v>
      </c>
      <c r="H315" s="27">
        <v>0</v>
      </c>
      <c r="I315" s="27">
        <v>1305.5440000000001</v>
      </c>
      <c r="J315" s="27">
        <v>652.77200000000005</v>
      </c>
      <c r="K315" s="27">
        <v>1305.5440000000001</v>
      </c>
      <c r="L315" s="27">
        <v>564.12350000000004</v>
      </c>
      <c r="M315" s="27">
        <v>0</v>
      </c>
      <c r="N315" s="27">
        <v>0</v>
      </c>
      <c r="O315" s="27">
        <v>188.0412</v>
      </c>
      <c r="P315" s="27">
        <v>0</v>
      </c>
    </row>
    <row r="316" spans="1:16" x14ac:dyDescent="0.25">
      <c r="A316" s="17">
        <v>1.1539999999999999</v>
      </c>
      <c r="B316" s="27">
        <v>5978.8701000000001</v>
      </c>
      <c r="C316" s="30">
        <v>8.9999999999999998E-4</v>
      </c>
      <c r="D316" s="27">
        <v>1960.0145</v>
      </c>
      <c r="E316" s="27">
        <v>0</v>
      </c>
      <c r="F316" s="27">
        <v>0</v>
      </c>
      <c r="G316" s="27">
        <v>0</v>
      </c>
      <c r="H316" s="27">
        <v>0</v>
      </c>
      <c r="I316" s="27">
        <v>1306.6764000000001</v>
      </c>
      <c r="J316" s="27">
        <v>653.33820000000003</v>
      </c>
      <c r="K316" s="27">
        <v>1306.6764000000001</v>
      </c>
      <c r="L316" s="27">
        <v>564.12350000000004</v>
      </c>
      <c r="M316" s="27">
        <v>0</v>
      </c>
      <c r="N316" s="27">
        <v>0</v>
      </c>
      <c r="O316" s="27">
        <v>188.0412</v>
      </c>
      <c r="P316" s="27">
        <v>0</v>
      </c>
    </row>
    <row r="317" spans="1:16" x14ac:dyDescent="0.25">
      <c r="A317" s="17">
        <v>1.155</v>
      </c>
      <c r="B317" s="27">
        <v>5983.3993</v>
      </c>
      <c r="C317" s="30">
        <v>8.9999999999999998E-4</v>
      </c>
      <c r="D317" s="27">
        <v>1961.713</v>
      </c>
      <c r="E317" s="27">
        <v>0</v>
      </c>
      <c r="F317" s="27">
        <v>0</v>
      </c>
      <c r="G317" s="27">
        <v>0</v>
      </c>
      <c r="H317" s="27">
        <v>0</v>
      </c>
      <c r="I317" s="27">
        <v>1307.8087</v>
      </c>
      <c r="J317" s="27">
        <v>653.90430000000003</v>
      </c>
      <c r="K317" s="27">
        <v>1307.8087</v>
      </c>
      <c r="L317" s="27">
        <v>564.12350000000004</v>
      </c>
      <c r="M317" s="27">
        <v>0</v>
      </c>
      <c r="N317" s="27">
        <v>0</v>
      </c>
      <c r="O317" s="27">
        <v>188.0412</v>
      </c>
      <c r="P317" s="27">
        <v>0</v>
      </c>
    </row>
    <row r="318" spans="1:16" x14ac:dyDescent="0.25">
      <c r="A318" s="17">
        <v>1.1559999999999999</v>
      </c>
      <c r="B318" s="27">
        <v>5987.9285</v>
      </c>
      <c r="C318" s="30">
        <v>8.9999999999999998E-4</v>
      </c>
      <c r="D318" s="27">
        <v>1963.4114</v>
      </c>
      <c r="E318" s="27">
        <v>0</v>
      </c>
      <c r="F318" s="27">
        <v>0</v>
      </c>
      <c r="G318" s="27">
        <v>0</v>
      </c>
      <c r="H318" s="27">
        <v>0</v>
      </c>
      <c r="I318" s="27">
        <v>1308.941</v>
      </c>
      <c r="J318" s="27">
        <v>654.47050000000002</v>
      </c>
      <c r="K318" s="27">
        <v>1308.941</v>
      </c>
      <c r="L318" s="27">
        <v>564.12350000000004</v>
      </c>
      <c r="M318" s="27">
        <v>0</v>
      </c>
      <c r="N318" s="27">
        <v>0</v>
      </c>
      <c r="O318" s="27">
        <v>188.0412</v>
      </c>
      <c r="P318" s="27">
        <v>0</v>
      </c>
    </row>
    <row r="319" spans="1:16" x14ac:dyDescent="0.25">
      <c r="A319" s="17">
        <v>1.157</v>
      </c>
      <c r="B319" s="27">
        <v>5988.4521000000004</v>
      </c>
      <c r="C319" s="30">
        <v>1E-4</v>
      </c>
      <c r="D319" s="27">
        <v>1963.6078</v>
      </c>
      <c r="E319" s="27">
        <v>0</v>
      </c>
      <c r="F319" s="27">
        <v>0</v>
      </c>
      <c r="G319" s="27">
        <v>0</v>
      </c>
      <c r="H319" s="27">
        <v>0</v>
      </c>
      <c r="I319" s="27">
        <v>1309.0717999999999</v>
      </c>
      <c r="J319" s="27">
        <v>654.53589999999997</v>
      </c>
      <c r="K319" s="27">
        <v>1309.0717999999999</v>
      </c>
      <c r="L319" s="27">
        <v>564.12350000000004</v>
      </c>
      <c r="M319" s="27">
        <v>0</v>
      </c>
      <c r="N319" s="27">
        <v>0</v>
      </c>
      <c r="O319" s="27">
        <v>188.0412</v>
      </c>
      <c r="P319" s="27">
        <v>0</v>
      </c>
    </row>
    <row r="320" spans="1:16" x14ac:dyDescent="0.25">
      <c r="A320" s="17">
        <v>1.1579999999999999</v>
      </c>
      <c r="B320" s="27">
        <v>5992.9777999999997</v>
      </c>
      <c r="C320" s="30">
        <v>8.9999999999999998E-4</v>
      </c>
      <c r="D320" s="27">
        <v>1965.3049000000001</v>
      </c>
      <c r="E320" s="27">
        <v>0</v>
      </c>
      <c r="F320" s="27">
        <v>0</v>
      </c>
      <c r="G320" s="27">
        <v>0</v>
      </c>
      <c r="H320" s="27">
        <v>0</v>
      </c>
      <c r="I320" s="27">
        <v>1310.2032999999999</v>
      </c>
      <c r="J320" s="27">
        <v>655.10159999999996</v>
      </c>
      <c r="K320" s="27">
        <v>1310.2032999999999</v>
      </c>
      <c r="L320" s="27">
        <v>564.12350000000004</v>
      </c>
      <c r="M320" s="27">
        <v>0</v>
      </c>
      <c r="N320" s="27">
        <v>0</v>
      </c>
      <c r="O320" s="27">
        <v>188.0412</v>
      </c>
      <c r="P320" s="27">
        <v>0</v>
      </c>
    </row>
    <row r="321" spans="1:16" x14ac:dyDescent="0.25">
      <c r="A321" s="17">
        <v>1.159</v>
      </c>
      <c r="B321" s="27">
        <v>5997.5034999999998</v>
      </c>
      <c r="C321" s="30">
        <v>8.9999999999999998E-4</v>
      </c>
      <c r="D321" s="27">
        <v>1967.0020999999999</v>
      </c>
      <c r="E321" s="27">
        <v>0</v>
      </c>
      <c r="F321" s="27">
        <v>0</v>
      </c>
      <c r="G321" s="27">
        <v>0</v>
      </c>
      <c r="H321" s="27">
        <v>0</v>
      </c>
      <c r="I321" s="27">
        <v>1311.3347000000001</v>
      </c>
      <c r="J321" s="27">
        <v>655.66740000000004</v>
      </c>
      <c r="K321" s="27">
        <v>1311.3347000000001</v>
      </c>
      <c r="L321" s="27">
        <v>564.12350000000004</v>
      </c>
      <c r="M321" s="27">
        <v>0</v>
      </c>
      <c r="N321" s="27">
        <v>0</v>
      </c>
      <c r="O321" s="27">
        <v>188.0412</v>
      </c>
      <c r="P321" s="27">
        <v>0</v>
      </c>
    </row>
    <row r="322" spans="1:16" x14ac:dyDescent="0.25">
      <c r="A322" s="17">
        <v>1.1599999999999999</v>
      </c>
      <c r="B322" s="27">
        <v>5996.4544999999998</v>
      </c>
      <c r="C322" s="30">
        <v>-2.0000000000000001E-4</v>
      </c>
      <c r="D322" s="27">
        <v>1966.6087</v>
      </c>
      <c r="E322" s="27">
        <v>0</v>
      </c>
      <c r="F322" s="27">
        <v>0</v>
      </c>
      <c r="G322" s="27">
        <v>0</v>
      </c>
      <c r="H322" s="27">
        <v>0</v>
      </c>
      <c r="I322" s="27">
        <v>1311.0725</v>
      </c>
      <c r="J322" s="27">
        <v>655.53620000000001</v>
      </c>
      <c r="K322" s="27">
        <v>1311.0725</v>
      </c>
      <c r="L322" s="27">
        <v>564.12350000000004</v>
      </c>
      <c r="M322" s="27">
        <v>0</v>
      </c>
      <c r="N322" s="27">
        <v>0</v>
      </c>
      <c r="O322" s="27">
        <v>188.0412</v>
      </c>
      <c r="P322" s="27">
        <v>0</v>
      </c>
    </row>
    <row r="323" spans="1:16" x14ac:dyDescent="0.25">
      <c r="A323" s="17">
        <v>1.161</v>
      </c>
      <c r="B323" s="27">
        <v>6000.9754000000003</v>
      </c>
      <c r="C323" s="30">
        <v>8.9999999999999998E-4</v>
      </c>
      <c r="D323" s="27">
        <v>1968.3040000000001</v>
      </c>
      <c r="E323" s="27">
        <v>0</v>
      </c>
      <c r="F323" s="27">
        <v>0</v>
      </c>
      <c r="G323" s="27">
        <v>0</v>
      </c>
      <c r="H323" s="27">
        <v>0</v>
      </c>
      <c r="I323" s="27">
        <v>1312.2027</v>
      </c>
      <c r="J323" s="27">
        <v>656.10130000000004</v>
      </c>
      <c r="K323" s="27">
        <v>1312.2027</v>
      </c>
      <c r="L323" s="27">
        <v>564.12350000000004</v>
      </c>
      <c r="M323" s="27">
        <v>0</v>
      </c>
      <c r="N323" s="27">
        <v>0</v>
      </c>
      <c r="O323" s="27">
        <v>188.0412</v>
      </c>
      <c r="P323" s="27">
        <v>0</v>
      </c>
    </row>
    <row r="324" spans="1:16" x14ac:dyDescent="0.25">
      <c r="A324" s="17">
        <v>1.1619999999999999</v>
      </c>
      <c r="B324" s="27">
        <v>6005.4964</v>
      </c>
      <c r="C324" s="30">
        <v>8.9999999999999998E-4</v>
      </c>
      <c r="D324" s="27">
        <v>1969.9993999999999</v>
      </c>
      <c r="E324" s="27">
        <v>0</v>
      </c>
      <c r="F324" s="27">
        <v>0</v>
      </c>
      <c r="G324" s="27">
        <v>0</v>
      </c>
      <c r="H324" s="27">
        <v>0</v>
      </c>
      <c r="I324" s="27">
        <v>1313.3329000000001</v>
      </c>
      <c r="J324" s="27">
        <v>656.66650000000004</v>
      </c>
      <c r="K324" s="27">
        <v>1313.3329000000001</v>
      </c>
      <c r="L324" s="27">
        <v>564.12350000000004</v>
      </c>
      <c r="M324" s="27">
        <v>0</v>
      </c>
      <c r="N324" s="27">
        <v>0</v>
      </c>
      <c r="O324" s="27">
        <v>188.0412</v>
      </c>
      <c r="P324" s="27">
        <v>0</v>
      </c>
    </row>
    <row r="325" spans="1:16" x14ac:dyDescent="0.25">
      <c r="A325" s="17">
        <v>1.163</v>
      </c>
      <c r="B325" s="27">
        <v>6010.0173000000004</v>
      </c>
      <c r="C325" s="30">
        <v>8.9999999999999998E-4</v>
      </c>
      <c r="D325" s="27">
        <v>1971.6947</v>
      </c>
      <c r="E325" s="27">
        <v>0</v>
      </c>
      <c r="F325" s="27">
        <v>0</v>
      </c>
      <c r="G325" s="27">
        <v>0</v>
      </c>
      <c r="H325" s="27">
        <v>0</v>
      </c>
      <c r="I325" s="27">
        <v>1314.4631999999999</v>
      </c>
      <c r="J325" s="27">
        <v>657.23159999999996</v>
      </c>
      <c r="K325" s="27">
        <v>1314.4631999999999</v>
      </c>
      <c r="L325" s="27">
        <v>564.12350000000004</v>
      </c>
      <c r="M325" s="27">
        <v>0</v>
      </c>
      <c r="N325" s="27">
        <v>0</v>
      </c>
      <c r="O325" s="27">
        <v>188.0412</v>
      </c>
      <c r="P325" s="27">
        <v>0</v>
      </c>
    </row>
    <row r="326" spans="1:16" x14ac:dyDescent="0.25">
      <c r="A326" s="17">
        <v>1.1639999999999999</v>
      </c>
      <c r="B326" s="27">
        <v>6014.5382</v>
      </c>
      <c r="C326" s="30">
        <v>8.9999999999999998E-4</v>
      </c>
      <c r="D326" s="27">
        <v>1973.3901000000001</v>
      </c>
      <c r="E326" s="27">
        <v>0</v>
      </c>
      <c r="F326" s="27">
        <v>0</v>
      </c>
      <c r="G326" s="27">
        <v>0</v>
      </c>
      <c r="H326" s="27">
        <v>0</v>
      </c>
      <c r="I326" s="27">
        <v>1315.5934</v>
      </c>
      <c r="J326" s="27">
        <v>657.79669999999999</v>
      </c>
      <c r="K326" s="27">
        <v>1315.5934</v>
      </c>
      <c r="L326" s="27">
        <v>564.12350000000004</v>
      </c>
      <c r="M326" s="27">
        <v>0</v>
      </c>
      <c r="N326" s="27">
        <v>0</v>
      </c>
      <c r="O326" s="27">
        <v>188.0412</v>
      </c>
      <c r="P326" s="27">
        <v>0</v>
      </c>
    </row>
    <row r="327" spans="1:16" x14ac:dyDescent="0.25">
      <c r="A327" s="17">
        <v>1.165</v>
      </c>
      <c r="B327" s="27">
        <v>6019.0591999999997</v>
      </c>
      <c r="C327" s="30">
        <v>8.9999999999999998E-4</v>
      </c>
      <c r="D327" s="27">
        <v>1975.0853999999999</v>
      </c>
      <c r="E327" s="27">
        <v>0</v>
      </c>
      <c r="F327" s="27">
        <v>0</v>
      </c>
      <c r="G327" s="27">
        <v>0</v>
      </c>
      <c r="H327" s="27">
        <v>0</v>
      </c>
      <c r="I327" s="27">
        <v>1316.7236</v>
      </c>
      <c r="J327" s="27">
        <v>658.36180000000002</v>
      </c>
      <c r="K327" s="27">
        <v>1316.7236</v>
      </c>
      <c r="L327" s="27">
        <v>564.12350000000004</v>
      </c>
      <c r="M327" s="27">
        <v>0</v>
      </c>
      <c r="N327" s="27">
        <v>0</v>
      </c>
      <c r="O327" s="27">
        <v>188.0412</v>
      </c>
      <c r="P327" s="27">
        <v>0</v>
      </c>
    </row>
    <row r="328" spans="1:16" x14ac:dyDescent="0.25">
      <c r="A328" s="17">
        <v>1.1659999999999999</v>
      </c>
      <c r="B328" s="27">
        <v>6023.5801000000001</v>
      </c>
      <c r="C328" s="30">
        <v>8.9999999999999998E-4</v>
      </c>
      <c r="D328" s="27">
        <v>1976.7808</v>
      </c>
      <c r="E328" s="27">
        <v>0</v>
      </c>
      <c r="F328" s="27">
        <v>0</v>
      </c>
      <c r="G328" s="27">
        <v>0</v>
      </c>
      <c r="H328" s="27">
        <v>0</v>
      </c>
      <c r="I328" s="27">
        <v>1317.8539000000001</v>
      </c>
      <c r="J328" s="27">
        <v>658.92690000000005</v>
      </c>
      <c r="K328" s="27">
        <v>1317.8539000000001</v>
      </c>
      <c r="L328" s="27">
        <v>564.12350000000004</v>
      </c>
      <c r="M328" s="27">
        <v>0</v>
      </c>
      <c r="N328" s="27">
        <v>0</v>
      </c>
      <c r="O328" s="27">
        <v>188.0412</v>
      </c>
      <c r="P328" s="27">
        <v>0</v>
      </c>
    </row>
    <row r="329" spans="1:16" x14ac:dyDescent="0.25">
      <c r="A329" s="17">
        <v>1.167</v>
      </c>
      <c r="B329" s="27">
        <v>6024.6343999999999</v>
      </c>
      <c r="C329" s="30">
        <v>2.0000000000000001E-4</v>
      </c>
      <c r="D329" s="27">
        <v>1977.1762000000001</v>
      </c>
      <c r="E329" s="27">
        <v>0</v>
      </c>
      <c r="F329" s="27">
        <v>0</v>
      </c>
      <c r="G329" s="27">
        <v>0</v>
      </c>
      <c r="H329" s="27">
        <v>0</v>
      </c>
      <c r="I329" s="27">
        <v>1318.1174000000001</v>
      </c>
      <c r="J329" s="27">
        <v>659.05870000000004</v>
      </c>
      <c r="K329" s="27">
        <v>1318.1174000000001</v>
      </c>
      <c r="L329" s="27">
        <v>564.12350000000004</v>
      </c>
      <c r="M329" s="27">
        <v>0</v>
      </c>
      <c r="N329" s="27">
        <v>0</v>
      </c>
      <c r="O329" s="27">
        <v>188.0412</v>
      </c>
      <c r="P329" s="27">
        <v>0</v>
      </c>
    </row>
    <row r="330" spans="1:16" x14ac:dyDescent="0.25">
      <c r="A330" s="17">
        <v>1.1679999999999999</v>
      </c>
      <c r="B330" s="27">
        <v>6025.1616000000004</v>
      </c>
      <c r="C330" s="30">
        <v>1E-4</v>
      </c>
      <c r="D330" s="27">
        <v>1977.3739</v>
      </c>
      <c r="E330" s="27">
        <v>0</v>
      </c>
      <c r="F330" s="27">
        <v>0</v>
      </c>
      <c r="G330" s="27">
        <v>0</v>
      </c>
      <c r="H330" s="27">
        <v>0</v>
      </c>
      <c r="I330" s="27">
        <v>1318.2492</v>
      </c>
      <c r="J330" s="27">
        <v>659.12459999999999</v>
      </c>
      <c r="K330" s="27">
        <v>1318.2492</v>
      </c>
      <c r="L330" s="27">
        <v>564.12350000000004</v>
      </c>
      <c r="M330" s="27">
        <v>0</v>
      </c>
      <c r="N330" s="27">
        <v>0</v>
      </c>
      <c r="O330" s="27">
        <v>188.0412</v>
      </c>
      <c r="P330" s="27">
        <v>0</v>
      </c>
    </row>
    <row r="331" spans="1:16" x14ac:dyDescent="0.25">
      <c r="A331" s="17">
        <v>1.169</v>
      </c>
      <c r="B331" s="27">
        <v>6029.6761999999999</v>
      </c>
      <c r="C331" s="30">
        <v>8.9999999999999998E-4</v>
      </c>
      <c r="D331" s="27">
        <v>1979.0668000000001</v>
      </c>
      <c r="E331" s="27">
        <v>0</v>
      </c>
      <c r="F331" s="27">
        <v>0</v>
      </c>
      <c r="G331" s="27">
        <v>0</v>
      </c>
      <c r="H331" s="27">
        <v>0</v>
      </c>
      <c r="I331" s="27">
        <v>1319.3779</v>
      </c>
      <c r="J331" s="27">
        <v>659.68889999999999</v>
      </c>
      <c r="K331" s="27">
        <v>1319.3779</v>
      </c>
      <c r="L331" s="27">
        <v>564.12350000000004</v>
      </c>
      <c r="M331" s="27">
        <v>0</v>
      </c>
      <c r="N331" s="27">
        <v>0</v>
      </c>
      <c r="O331" s="27">
        <v>188.0412</v>
      </c>
      <c r="P331" s="27">
        <v>0</v>
      </c>
    </row>
    <row r="332" spans="1:16" x14ac:dyDescent="0.25">
      <c r="A332" s="17">
        <v>1.17</v>
      </c>
      <c r="B332" s="27">
        <v>6034.1908000000003</v>
      </c>
      <c r="C332" s="30">
        <v>8.9999999999999998E-4</v>
      </c>
      <c r="D332" s="27">
        <v>1980.7598</v>
      </c>
      <c r="E332" s="27">
        <v>0</v>
      </c>
      <c r="F332" s="27">
        <v>0</v>
      </c>
      <c r="G332" s="27">
        <v>0</v>
      </c>
      <c r="H332" s="27">
        <v>0</v>
      </c>
      <c r="I332" s="27">
        <v>1320.5065</v>
      </c>
      <c r="J332" s="27">
        <v>660.25329999999997</v>
      </c>
      <c r="K332" s="27">
        <v>1320.5065</v>
      </c>
      <c r="L332" s="27">
        <v>564.12350000000004</v>
      </c>
      <c r="M332" s="27">
        <v>0</v>
      </c>
      <c r="N332" s="27">
        <v>0</v>
      </c>
      <c r="O332" s="27">
        <v>188.0412</v>
      </c>
      <c r="P332" s="27">
        <v>0</v>
      </c>
    </row>
    <row r="333" spans="1:16" x14ac:dyDescent="0.25">
      <c r="A333" s="17">
        <v>1.171</v>
      </c>
      <c r="B333" s="27">
        <v>6038.7052999999996</v>
      </c>
      <c r="C333" s="30">
        <v>8.9999999999999998E-4</v>
      </c>
      <c r="D333" s="27">
        <v>1982.4527</v>
      </c>
      <c r="E333" s="27">
        <v>0</v>
      </c>
      <c r="F333" s="27">
        <v>0</v>
      </c>
      <c r="G333" s="27">
        <v>0</v>
      </c>
      <c r="H333" s="27">
        <v>0</v>
      </c>
      <c r="I333" s="27">
        <v>1321.6351999999999</v>
      </c>
      <c r="J333" s="27">
        <v>660.81759999999997</v>
      </c>
      <c r="K333" s="27">
        <v>1321.6351999999999</v>
      </c>
      <c r="L333" s="27">
        <v>564.12350000000004</v>
      </c>
      <c r="M333" s="27">
        <v>0</v>
      </c>
      <c r="N333" s="27">
        <v>0</v>
      </c>
      <c r="O333" s="27">
        <v>188.0412</v>
      </c>
      <c r="P333" s="27">
        <v>0</v>
      </c>
    </row>
    <row r="334" spans="1:16" x14ac:dyDescent="0.25">
      <c r="A334" s="17">
        <v>1.1719999999999999</v>
      </c>
      <c r="B334" s="27">
        <v>6043.2199000000001</v>
      </c>
      <c r="C334" s="30">
        <v>8.9999999999999998E-4</v>
      </c>
      <c r="D334" s="27">
        <v>1984.1457</v>
      </c>
      <c r="E334" s="27">
        <v>0</v>
      </c>
      <c r="F334" s="27">
        <v>0</v>
      </c>
      <c r="G334" s="27">
        <v>0</v>
      </c>
      <c r="H334" s="27">
        <v>0</v>
      </c>
      <c r="I334" s="27">
        <v>1322.7637999999999</v>
      </c>
      <c r="J334" s="27">
        <v>661.38189999999997</v>
      </c>
      <c r="K334" s="27">
        <v>1322.7637999999999</v>
      </c>
      <c r="L334" s="27">
        <v>564.12350000000004</v>
      </c>
      <c r="M334" s="27">
        <v>0</v>
      </c>
      <c r="N334" s="27">
        <v>0</v>
      </c>
      <c r="O334" s="27">
        <v>188.0412</v>
      </c>
      <c r="P334" s="27">
        <v>0</v>
      </c>
    </row>
    <row r="335" spans="1:16" x14ac:dyDescent="0.25">
      <c r="A335" s="17">
        <v>1.173</v>
      </c>
      <c r="B335" s="27">
        <v>6047.7344000000003</v>
      </c>
      <c r="C335" s="30">
        <v>8.9999999999999998E-4</v>
      </c>
      <c r="D335" s="27">
        <v>1985.8387</v>
      </c>
      <c r="E335" s="27">
        <v>0</v>
      </c>
      <c r="F335" s="27">
        <v>0</v>
      </c>
      <c r="G335" s="27">
        <v>0</v>
      </c>
      <c r="H335" s="27">
        <v>0</v>
      </c>
      <c r="I335" s="27">
        <v>1323.8924</v>
      </c>
      <c r="J335" s="27">
        <v>661.94619999999998</v>
      </c>
      <c r="K335" s="27">
        <v>1323.8924</v>
      </c>
      <c r="L335" s="27">
        <v>564.12350000000004</v>
      </c>
      <c r="M335" s="27">
        <v>0</v>
      </c>
      <c r="N335" s="27">
        <v>0</v>
      </c>
      <c r="O335" s="27">
        <v>188.0412</v>
      </c>
      <c r="P335" s="27">
        <v>0</v>
      </c>
    </row>
    <row r="336" spans="1:16" x14ac:dyDescent="0.25">
      <c r="A336" s="17">
        <v>1.1739999999999999</v>
      </c>
      <c r="B336" s="27">
        <v>6050.3822</v>
      </c>
      <c r="C336" s="30">
        <v>5.0000000000000001E-4</v>
      </c>
      <c r="D336" s="27">
        <v>1986.8316</v>
      </c>
      <c r="E336" s="27">
        <v>0</v>
      </c>
      <c r="F336" s="27">
        <v>0</v>
      </c>
      <c r="G336" s="27">
        <v>0</v>
      </c>
      <c r="H336" s="27">
        <v>0</v>
      </c>
      <c r="I336" s="27">
        <v>1324.5544</v>
      </c>
      <c r="J336" s="27">
        <v>662.27719999999999</v>
      </c>
      <c r="K336" s="27">
        <v>1324.5544</v>
      </c>
      <c r="L336" s="27">
        <v>564.12350000000004</v>
      </c>
      <c r="M336" s="27">
        <v>0</v>
      </c>
      <c r="N336" s="27">
        <v>0</v>
      </c>
      <c r="O336" s="27">
        <v>188.0412</v>
      </c>
      <c r="P336" s="27">
        <v>0</v>
      </c>
    </row>
    <row r="337" spans="1:16" x14ac:dyDescent="0.25">
      <c r="A337" s="17">
        <v>1.175</v>
      </c>
      <c r="B337" s="27">
        <v>6054.8951999999999</v>
      </c>
      <c r="C337" s="30">
        <v>8.9999999999999998E-4</v>
      </c>
      <c r="D337" s="27">
        <v>1988.5238999999999</v>
      </c>
      <c r="E337" s="27">
        <v>0</v>
      </c>
      <c r="F337" s="27">
        <v>0</v>
      </c>
      <c r="G337" s="27">
        <v>0</v>
      </c>
      <c r="H337" s="27">
        <v>0</v>
      </c>
      <c r="I337" s="27">
        <v>1325.6826000000001</v>
      </c>
      <c r="J337" s="27">
        <v>662.84130000000005</v>
      </c>
      <c r="K337" s="27">
        <v>1325.6826000000001</v>
      </c>
      <c r="L337" s="27">
        <v>564.12350000000004</v>
      </c>
      <c r="M337" s="27">
        <v>0</v>
      </c>
      <c r="N337" s="27">
        <v>0</v>
      </c>
      <c r="O337" s="27">
        <v>188.0412</v>
      </c>
      <c r="P337" s="27">
        <v>0</v>
      </c>
    </row>
    <row r="338" spans="1:16" x14ac:dyDescent="0.25">
      <c r="A338" s="17">
        <v>1.1759999999999999</v>
      </c>
      <c r="B338" s="27">
        <v>6055.4254000000001</v>
      </c>
      <c r="C338" s="30">
        <v>1E-4</v>
      </c>
      <c r="D338" s="27">
        <v>1988.7228</v>
      </c>
      <c r="E338" s="27">
        <v>0</v>
      </c>
      <c r="F338" s="27">
        <v>0</v>
      </c>
      <c r="G338" s="27">
        <v>0</v>
      </c>
      <c r="H338" s="27">
        <v>0</v>
      </c>
      <c r="I338" s="27">
        <v>1325.8152</v>
      </c>
      <c r="J338" s="27">
        <v>662.9076</v>
      </c>
      <c r="K338" s="27">
        <v>1325.8152</v>
      </c>
      <c r="L338" s="27">
        <v>564.12350000000004</v>
      </c>
      <c r="M338" s="27">
        <v>0</v>
      </c>
      <c r="N338" s="27">
        <v>0</v>
      </c>
      <c r="O338" s="27">
        <v>188.0412</v>
      </c>
      <c r="P338" s="27">
        <v>0</v>
      </c>
    </row>
    <row r="339" spans="1:16" x14ac:dyDescent="0.25">
      <c r="A339" s="17">
        <v>1.177</v>
      </c>
      <c r="B339" s="27">
        <v>6059.9350000000004</v>
      </c>
      <c r="C339" s="30">
        <v>8.9999999999999998E-4</v>
      </c>
      <c r="D339" s="27">
        <v>1990.4139</v>
      </c>
      <c r="E339" s="27">
        <v>0</v>
      </c>
      <c r="F339" s="27">
        <v>0</v>
      </c>
      <c r="G339" s="27">
        <v>0</v>
      </c>
      <c r="H339" s="27">
        <v>0</v>
      </c>
      <c r="I339" s="27">
        <v>1326.9426000000001</v>
      </c>
      <c r="J339" s="27">
        <v>663.47130000000004</v>
      </c>
      <c r="K339" s="27">
        <v>1326.9426000000001</v>
      </c>
      <c r="L339" s="27">
        <v>564.12350000000004</v>
      </c>
      <c r="M339" s="27">
        <v>0</v>
      </c>
      <c r="N339" s="27">
        <v>0</v>
      </c>
      <c r="O339" s="27">
        <v>188.0412</v>
      </c>
      <c r="P339" s="27">
        <v>0</v>
      </c>
    </row>
    <row r="340" spans="1:16" x14ac:dyDescent="0.25">
      <c r="A340" s="17">
        <v>1.1779999999999999</v>
      </c>
      <c r="B340" s="27">
        <v>6060.4657999999999</v>
      </c>
      <c r="C340" s="30">
        <v>1E-4</v>
      </c>
      <c r="D340" s="27">
        <v>1990.6129000000001</v>
      </c>
      <c r="E340" s="27">
        <v>0</v>
      </c>
      <c r="F340" s="27">
        <v>0</v>
      </c>
      <c r="G340" s="27">
        <v>0</v>
      </c>
      <c r="H340" s="27">
        <v>0</v>
      </c>
      <c r="I340" s="27">
        <v>1327.0753</v>
      </c>
      <c r="J340" s="27">
        <v>663.5376</v>
      </c>
      <c r="K340" s="27">
        <v>1327.0753</v>
      </c>
      <c r="L340" s="27">
        <v>564.12350000000004</v>
      </c>
      <c r="M340" s="27">
        <v>0</v>
      </c>
      <c r="N340" s="27">
        <v>0</v>
      </c>
      <c r="O340" s="27">
        <v>188.0412</v>
      </c>
      <c r="P340" s="27">
        <v>0</v>
      </c>
    </row>
    <row r="341" spans="1:16" x14ac:dyDescent="0.25">
      <c r="A341" s="17">
        <v>1.179</v>
      </c>
      <c r="B341" s="27">
        <v>6064.9719999999998</v>
      </c>
      <c r="C341" s="30">
        <v>8.0000000000000004E-4</v>
      </c>
      <c r="D341" s="27">
        <v>1992.3027</v>
      </c>
      <c r="E341" s="27">
        <v>0</v>
      </c>
      <c r="F341" s="27">
        <v>0</v>
      </c>
      <c r="G341" s="27">
        <v>0</v>
      </c>
      <c r="H341" s="27">
        <v>0</v>
      </c>
      <c r="I341" s="27">
        <v>1328.2018</v>
      </c>
      <c r="J341" s="27">
        <v>664.10090000000002</v>
      </c>
      <c r="K341" s="27">
        <v>1328.2018</v>
      </c>
      <c r="L341" s="27">
        <v>564.12350000000004</v>
      </c>
      <c r="M341" s="27">
        <v>0</v>
      </c>
      <c r="N341" s="27">
        <v>0</v>
      </c>
      <c r="O341" s="27">
        <v>188.0412</v>
      </c>
      <c r="P341" s="27">
        <v>0</v>
      </c>
    </row>
    <row r="342" spans="1:16" x14ac:dyDescent="0.25">
      <c r="A342" s="17">
        <v>1.18</v>
      </c>
      <c r="B342" s="27">
        <v>6069.4781999999996</v>
      </c>
      <c r="C342" s="30">
        <v>8.0000000000000004E-4</v>
      </c>
      <c r="D342" s="27">
        <v>1993.9926</v>
      </c>
      <c r="E342" s="27">
        <v>0</v>
      </c>
      <c r="F342" s="27">
        <v>0</v>
      </c>
      <c r="G342" s="27">
        <v>0</v>
      </c>
      <c r="H342" s="27">
        <v>0</v>
      </c>
      <c r="I342" s="27">
        <v>1329.3284000000001</v>
      </c>
      <c r="J342" s="27">
        <v>664.66420000000005</v>
      </c>
      <c r="K342" s="27">
        <v>1329.3284000000001</v>
      </c>
      <c r="L342" s="27">
        <v>564.12350000000004</v>
      </c>
      <c r="M342" s="27">
        <v>0</v>
      </c>
      <c r="N342" s="27">
        <v>0</v>
      </c>
      <c r="O342" s="27">
        <v>188.0412</v>
      </c>
      <c r="P342" s="27">
        <v>0</v>
      </c>
    </row>
    <row r="343" spans="1:16" x14ac:dyDescent="0.25">
      <c r="A343" s="17">
        <v>1.181</v>
      </c>
      <c r="B343" s="27">
        <v>6074.7955000000002</v>
      </c>
      <c r="C343" s="30">
        <v>1E-3</v>
      </c>
      <c r="D343" s="27">
        <v>1995.9866</v>
      </c>
      <c r="E343" s="27">
        <v>0</v>
      </c>
      <c r="F343" s="27">
        <v>0</v>
      </c>
      <c r="G343" s="27">
        <v>0</v>
      </c>
      <c r="H343" s="27">
        <v>0</v>
      </c>
      <c r="I343" s="27">
        <v>1330.6577</v>
      </c>
      <c r="J343" s="27">
        <v>665.32889999999998</v>
      </c>
      <c r="K343" s="27">
        <v>1330.6577</v>
      </c>
      <c r="L343" s="27">
        <v>564.12350000000004</v>
      </c>
      <c r="M343" s="27">
        <v>0</v>
      </c>
      <c r="N343" s="27">
        <v>0</v>
      </c>
      <c r="O343" s="27">
        <v>188.0412</v>
      </c>
      <c r="P343" s="27">
        <v>0</v>
      </c>
    </row>
    <row r="344" spans="1:16" x14ac:dyDescent="0.25">
      <c r="A344" s="17">
        <v>1.1819999999999999</v>
      </c>
      <c r="B344" s="27">
        <v>6079.3023999999996</v>
      </c>
      <c r="C344" s="30">
        <v>8.0000000000000004E-4</v>
      </c>
      <c r="D344" s="27">
        <v>1997.6766</v>
      </c>
      <c r="E344" s="27">
        <v>0</v>
      </c>
      <c r="F344" s="27">
        <v>0</v>
      </c>
      <c r="G344" s="27">
        <v>0</v>
      </c>
      <c r="H344" s="27">
        <v>0</v>
      </c>
      <c r="I344" s="27">
        <v>1331.7844</v>
      </c>
      <c r="J344" s="27">
        <v>665.8922</v>
      </c>
      <c r="K344" s="27">
        <v>1331.7844</v>
      </c>
      <c r="L344" s="27">
        <v>564.12350000000004</v>
      </c>
      <c r="M344" s="27">
        <v>0</v>
      </c>
      <c r="N344" s="27">
        <v>0</v>
      </c>
      <c r="O344" s="27">
        <v>188.0412</v>
      </c>
      <c r="P344" s="27">
        <v>0</v>
      </c>
    </row>
    <row r="345" spans="1:16" x14ac:dyDescent="0.25">
      <c r="A345" s="17">
        <v>1.1830000000000001</v>
      </c>
      <c r="B345" s="27">
        <v>6083.8092999999999</v>
      </c>
      <c r="C345" s="30">
        <v>8.0000000000000004E-4</v>
      </c>
      <c r="D345" s="27">
        <v>1999.3667</v>
      </c>
      <c r="E345" s="27">
        <v>0</v>
      </c>
      <c r="F345" s="27">
        <v>0</v>
      </c>
      <c r="G345" s="27">
        <v>0</v>
      </c>
      <c r="H345" s="27">
        <v>0</v>
      </c>
      <c r="I345" s="27">
        <v>1332.9111</v>
      </c>
      <c r="J345" s="27">
        <v>666.4556</v>
      </c>
      <c r="K345" s="27">
        <v>1332.9111</v>
      </c>
      <c r="L345" s="27">
        <v>564.12350000000004</v>
      </c>
      <c r="M345" s="27">
        <v>0</v>
      </c>
      <c r="N345" s="27">
        <v>0</v>
      </c>
      <c r="O345" s="27">
        <v>188.0412</v>
      </c>
      <c r="P345" s="27">
        <v>0</v>
      </c>
    </row>
    <row r="346" spans="1:16" x14ac:dyDescent="0.25">
      <c r="A346" s="17">
        <v>1.1839999999999999</v>
      </c>
      <c r="B346" s="27">
        <v>6084.3424000000005</v>
      </c>
      <c r="C346" s="30">
        <v>1E-4</v>
      </c>
      <c r="D346" s="27">
        <v>1999.5667000000001</v>
      </c>
      <c r="E346" s="27">
        <v>0</v>
      </c>
      <c r="F346" s="27">
        <v>0</v>
      </c>
      <c r="G346" s="27">
        <v>0</v>
      </c>
      <c r="H346" s="27">
        <v>0</v>
      </c>
      <c r="I346" s="27">
        <v>1333.0444</v>
      </c>
      <c r="J346" s="27">
        <v>666.5222</v>
      </c>
      <c r="K346" s="27">
        <v>1333.0444</v>
      </c>
      <c r="L346" s="27">
        <v>564.12350000000004</v>
      </c>
      <c r="M346" s="27">
        <v>0</v>
      </c>
      <c r="N346" s="27">
        <v>0</v>
      </c>
      <c r="O346" s="27">
        <v>188.0412</v>
      </c>
      <c r="P346" s="27">
        <v>0</v>
      </c>
    </row>
    <row r="347" spans="1:16" x14ac:dyDescent="0.25">
      <c r="A347" s="17">
        <v>1.1850000000000001</v>
      </c>
      <c r="B347" s="27">
        <v>6088.8459999999995</v>
      </c>
      <c r="C347" s="30">
        <v>8.0000000000000004E-4</v>
      </c>
      <c r="D347" s="27">
        <v>2001.2555</v>
      </c>
      <c r="E347" s="27">
        <v>0</v>
      </c>
      <c r="F347" s="27">
        <v>0</v>
      </c>
      <c r="G347" s="27">
        <v>0</v>
      </c>
      <c r="H347" s="27">
        <v>0</v>
      </c>
      <c r="I347" s="27">
        <v>1334.1703</v>
      </c>
      <c r="J347" s="27">
        <v>667.08519999999999</v>
      </c>
      <c r="K347" s="27">
        <v>1334.1703</v>
      </c>
      <c r="L347" s="27">
        <v>564.12350000000004</v>
      </c>
      <c r="M347" s="27">
        <v>0</v>
      </c>
      <c r="N347" s="27">
        <v>0</v>
      </c>
      <c r="O347" s="27">
        <v>188.0412</v>
      </c>
      <c r="P347" s="27">
        <v>0</v>
      </c>
    </row>
    <row r="348" spans="1:16" x14ac:dyDescent="0.25">
      <c r="A348" s="17">
        <v>1.1859999999999999</v>
      </c>
      <c r="B348" s="27">
        <v>6093.3495000000003</v>
      </c>
      <c r="C348" s="30">
        <v>8.0000000000000004E-4</v>
      </c>
      <c r="D348" s="27">
        <v>2002.9443000000001</v>
      </c>
      <c r="E348" s="27">
        <v>0</v>
      </c>
      <c r="F348" s="27">
        <v>0</v>
      </c>
      <c r="G348" s="27">
        <v>0</v>
      </c>
      <c r="H348" s="27">
        <v>0</v>
      </c>
      <c r="I348" s="27">
        <v>1335.2962</v>
      </c>
      <c r="J348" s="27">
        <v>667.6481</v>
      </c>
      <c r="K348" s="27">
        <v>1335.2962</v>
      </c>
      <c r="L348" s="27">
        <v>564.12350000000004</v>
      </c>
      <c r="M348" s="27">
        <v>0</v>
      </c>
      <c r="N348" s="27">
        <v>0</v>
      </c>
      <c r="O348" s="27">
        <v>188.0412</v>
      </c>
      <c r="P348" s="27">
        <v>0</v>
      </c>
    </row>
    <row r="349" spans="1:16" x14ac:dyDescent="0.25">
      <c r="A349" s="17">
        <v>1.1870000000000001</v>
      </c>
      <c r="B349" s="27">
        <v>6093.8836000000001</v>
      </c>
      <c r="C349" s="30">
        <v>1E-4</v>
      </c>
      <c r="D349" s="27">
        <v>2003.1446000000001</v>
      </c>
      <c r="E349" s="27">
        <v>0</v>
      </c>
      <c r="F349" s="27">
        <v>0</v>
      </c>
      <c r="G349" s="27">
        <v>0</v>
      </c>
      <c r="H349" s="27">
        <v>0</v>
      </c>
      <c r="I349" s="27">
        <v>1335.4296999999999</v>
      </c>
      <c r="J349" s="27">
        <v>667.71489999999994</v>
      </c>
      <c r="K349" s="27">
        <v>1335.4296999999999</v>
      </c>
      <c r="L349" s="27">
        <v>564.12350000000004</v>
      </c>
      <c r="M349" s="27">
        <v>0</v>
      </c>
      <c r="N349" s="27">
        <v>0</v>
      </c>
      <c r="O349" s="27">
        <v>188.0412</v>
      </c>
      <c r="P349" s="27">
        <v>0</v>
      </c>
    </row>
    <row r="350" spans="1:16" x14ac:dyDescent="0.25">
      <c r="A350" s="17">
        <v>1.1879999999999999</v>
      </c>
      <c r="B350" s="27">
        <v>6098.3837999999996</v>
      </c>
      <c r="C350" s="30">
        <v>8.0000000000000004E-4</v>
      </c>
      <c r="D350" s="27">
        <v>2004.8322000000001</v>
      </c>
      <c r="E350" s="27">
        <v>0</v>
      </c>
      <c r="F350" s="27">
        <v>0</v>
      </c>
      <c r="G350" s="27">
        <v>0</v>
      </c>
      <c r="H350" s="27">
        <v>0</v>
      </c>
      <c r="I350" s="27">
        <v>1336.5547999999999</v>
      </c>
      <c r="J350" s="27">
        <v>668.27739999999994</v>
      </c>
      <c r="K350" s="27">
        <v>1336.5547999999999</v>
      </c>
      <c r="L350" s="27">
        <v>564.12350000000004</v>
      </c>
      <c r="M350" s="27">
        <v>0</v>
      </c>
      <c r="N350" s="27">
        <v>0</v>
      </c>
      <c r="O350" s="27">
        <v>188.0412</v>
      </c>
      <c r="P350" s="27">
        <v>0</v>
      </c>
    </row>
    <row r="351" spans="1:16" x14ac:dyDescent="0.25">
      <c r="A351" s="17">
        <v>1.1890000000000001</v>
      </c>
      <c r="B351" s="27">
        <v>6102.884</v>
      </c>
      <c r="C351" s="30">
        <v>8.0000000000000004E-4</v>
      </c>
      <c r="D351" s="27">
        <v>2006.5197000000001</v>
      </c>
      <c r="E351" s="27">
        <v>0</v>
      </c>
      <c r="F351" s="27">
        <v>0</v>
      </c>
      <c r="G351" s="27">
        <v>0</v>
      </c>
      <c r="H351" s="27">
        <v>0</v>
      </c>
      <c r="I351" s="27">
        <v>1337.6797999999999</v>
      </c>
      <c r="J351" s="27">
        <v>668.83989999999994</v>
      </c>
      <c r="K351" s="27">
        <v>1337.6797999999999</v>
      </c>
      <c r="L351" s="27">
        <v>564.12350000000004</v>
      </c>
      <c r="M351" s="27">
        <v>0</v>
      </c>
      <c r="N351" s="27">
        <v>0</v>
      </c>
      <c r="O351" s="27">
        <v>188.0412</v>
      </c>
      <c r="P351" s="27">
        <v>0</v>
      </c>
    </row>
    <row r="352" spans="1:16" x14ac:dyDescent="0.25">
      <c r="A352" s="17">
        <v>1.19</v>
      </c>
      <c r="B352" s="27">
        <v>6107.3842000000004</v>
      </c>
      <c r="C352" s="30">
        <v>8.0000000000000004E-4</v>
      </c>
      <c r="D352" s="27">
        <v>2008.2073</v>
      </c>
      <c r="E352" s="27">
        <v>0</v>
      </c>
      <c r="F352" s="27">
        <v>0</v>
      </c>
      <c r="G352" s="27">
        <v>0</v>
      </c>
      <c r="H352" s="27">
        <v>0</v>
      </c>
      <c r="I352" s="27">
        <v>1338.8049000000001</v>
      </c>
      <c r="J352" s="27">
        <v>669.40239999999994</v>
      </c>
      <c r="K352" s="27">
        <v>1338.8049000000001</v>
      </c>
      <c r="L352" s="27">
        <v>564.12350000000004</v>
      </c>
      <c r="M352" s="27">
        <v>0</v>
      </c>
      <c r="N352" s="27">
        <v>0</v>
      </c>
      <c r="O352" s="27">
        <v>188.0412</v>
      </c>
      <c r="P352" s="27">
        <v>0</v>
      </c>
    </row>
    <row r="353" spans="1:16" x14ac:dyDescent="0.25">
      <c r="A353" s="17">
        <v>1.1910000000000001</v>
      </c>
      <c r="B353" s="27">
        <v>6111.8842999999997</v>
      </c>
      <c r="C353" s="30">
        <v>8.0000000000000004E-4</v>
      </c>
      <c r="D353" s="27">
        <v>2009.8949</v>
      </c>
      <c r="E353" s="27">
        <v>0</v>
      </c>
      <c r="F353" s="27">
        <v>0</v>
      </c>
      <c r="G353" s="27">
        <v>0</v>
      </c>
      <c r="H353" s="27">
        <v>0</v>
      </c>
      <c r="I353" s="27">
        <v>1339.9299000000001</v>
      </c>
      <c r="J353" s="27">
        <v>669.96500000000003</v>
      </c>
      <c r="K353" s="27">
        <v>1339.9299000000001</v>
      </c>
      <c r="L353" s="27">
        <v>564.12350000000004</v>
      </c>
      <c r="M353" s="27">
        <v>0</v>
      </c>
      <c r="N353" s="27">
        <v>0</v>
      </c>
      <c r="O353" s="27">
        <v>188.0412</v>
      </c>
      <c r="P353" s="27">
        <v>0</v>
      </c>
    </row>
    <row r="354" spans="1:16" x14ac:dyDescent="0.25">
      <c r="A354" s="17">
        <v>1.1919999999999999</v>
      </c>
      <c r="B354" s="27">
        <v>6116.3845000000001</v>
      </c>
      <c r="C354" s="30">
        <v>8.0000000000000004E-4</v>
      </c>
      <c r="D354" s="27">
        <v>2011.5824</v>
      </c>
      <c r="E354" s="27">
        <v>0</v>
      </c>
      <c r="F354" s="27">
        <v>0</v>
      </c>
      <c r="G354" s="27">
        <v>0</v>
      </c>
      <c r="H354" s="27">
        <v>0</v>
      </c>
      <c r="I354" s="27">
        <v>1341.0550000000001</v>
      </c>
      <c r="J354" s="27">
        <v>670.52750000000003</v>
      </c>
      <c r="K354" s="27">
        <v>1341.0550000000001</v>
      </c>
      <c r="L354" s="27">
        <v>564.12350000000004</v>
      </c>
      <c r="M354" s="27">
        <v>0</v>
      </c>
      <c r="N354" s="27">
        <v>0</v>
      </c>
      <c r="O354" s="27">
        <v>188.0412</v>
      </c>
      <c r="P354" s="27">
        <v>0</v>
      </c>
    </row>
    <row r="355" spans="1:16" x14ac:dyDescent="0.25">
      <c r="A355" s="17">
        <v>1.1930000000000001</v>
      </c>
      <c r="B355" s="27">
        <v>6116.9209000000001</v>
      </c>
      <c r="C355" s="30">
        <v>1E-4</v>
      </c>
      <c r="D355" s="27">
        <v>2011.7836</v>
      </c>
      <c r="E355" s="27">
        <v>0</v>
      </c>
      <c r="F355" s="27">
        <v>0</v>
      </c>
      <c r="G355" s="27">
        <v>0</v>
      </c>
      <c r="H355" s="27">
        <v>0</v>
      </c>
      <c r="I355" s="27">
        <v>1341.1891000000001</v>
      </c>
      <c r="J355" s="27">
        <v>670.59450000000004</v>
      </c>
      <c r="K355" s="27">
        <v>1341.1891000000001</v>
      </c>
      <c r="L355" s="27">
        <v>564.12350000000004</v>
      </c>
      <c r="M355" s="27">
        <v>0</v>
      </c>
      <c r="N355" s="27">
        <v>0</v>
      </c>
      <c r="O355" s="27">
        <v>188.0412</v>
      </c>
      <c r="P355" s="27">
        <v>0</v>
      </c>
    </row>
    <row r="356" spans="1:16" x14ac:dyDescent="0.25">
      <c r="A356" s="17">
        <v>1.194</v>
      </c>
      <c r="B356" s="27">
        <v>6121.4178000000002</v>
      </c>
      <c r="C356" s="30">
        <v>8.0000000000000004E-4</v>
      </c>
      <c r="D356" s="27">
        <v>2013.4699000000001</v>
      </c>
      <c r="E356" s="27">
        <v>0</v>
      </c>
      <c r="F356" s="27">
        <v>0</v>
      </c>
      <c r="G356" s="27">
        <v>0</v>
      </c>
      <c r="H356" s="27">
        <v>0</v>
      </c>
      <c r="I356" s="27">
        <v>1342.3133</v>
      </c>
      <c r="J356" s="27">
        <v>671.15660000000003</v>
      </c>
      <c r="K356" s="27">
        <v>1342.3133</v>
      </c>
      <c r="L356" s="27">
        <v>564.12350000000004</v>
      </c>
      <c r="M356" s="27">
        <v>0</v>
      </c>
      <c r="N356" s="27">
        <v>0</v>
      </c>
      <c r="O356" s="27">
        <v>188.0412</v>
      </c>
      <c r="P356" s="27">
        <v>0</v>
      </c>
    </row>
    <row r="357" spans="1:16" x14ac:dyDescent="0.25">
      <c r="A357" s="17">
        <v>1.1950000000000001</v>
      </c>
      <c r="B357" s="27">
        <v>6125.9147000000003</v>
      </c>
      <c r="C357" s="30">
        <v>8.0000000000000004E-4</v>
      </c>
      <c r="D357" s="27">
        <v>2015.1563000000001</v>
      </c>
      <c r="E357" s="27">
        <v>0</v>
      </c>
      <c r="F357" s="27">
        <v>0</v>
      </c>
      <c r="G357" s="27">
        <v>0</v>
      </c>
      <c r="H357" s="27">
        <v>0</v>
      </c>
      <c r="I357" s="27">
        <v>1343.4375</v>
      </c>
      <c r="J357" s="27">
        <v>671.71879999999999</v>
      </c>
      <c r="K357" s="27">
        <v>1343.4375</v>
      </c>
      <c r="L357" s="27">
        <v>564.12350000000004</v>
      </c>
      <c r="M357" s="27">
        <v>0</v>
      </c>
      <c r="N357" s="27">
        <v>0</v>
      </c>
      <c r="O357" s="27">
        <v>188.0412</v>
      </c>
      <c r="P357" s="27">
        <v>0</v>
      </c>
    </row>
    <row r="358" spans="1:16" x14ac:dyDescent="0.25">
      <c r="A358" s="17">
        <v>1.196</v>
      </c>
      <c r="B358" s="27">
        <v>6130.4115000000002</v>
      </c>
      <c r="C358" s="30">
        <v>8.0000000000000004E-4</v>
      </c>
      <c r="D358" s="27">
        <v>2016.8425999999999</v>
      </c>
      <c r="E358" s="27">
        <v>0</v>
      </c>
      <c r="F358" s="27">
        <v>0</v>
      </c>
      <c r="G358" s="27">
        <v>0</v>
      </c>
      <c r="H358" s="27">
        <v>0</v>
      </c>
      <c r="I358" s="27">
        <v>1344.5617</v>
      </c>
      <c r="J358" s="27">
        <v>672.28089999999997</v>
      </c>
      <c r="K358" s="27">
        <v>1344.5617</v>
      </c>
      <c r="L358" s="27">
        <v>564.12350000000004</v>
      </c>
      <c r="M358" s="27">
        <v>0</v>
      </c>
      <c r="N358" s="27">
        <v>0</v>
      </c>
      <c r="O358" s="27">
        <v>188.0412</v>
      </c>
      <c r="P358" s="27">
        <v>0</v>
      </c>
    </row>
    <row r="359" spans="1:16" x14ac:dyDescent="0.25">
      <c r="A359" s="17">
        <v>1.1970000000000001</v>
      </c>
      <c r="B359" s="27">
        <v>6132.0249999999996</v>
      </c>
      <c r="C359" s="30">
        <v>2.9999999999999997E-4</v>
      </c>
      <c r="D359" s="27">
        <v>2017.4476</v>
      </c>
      <c r="E359" s="27">
        <v>0</v>
      </c>
      <c r="F359" s="27">
        <v>0</v>
      </c>
      <c r="G359" s="27">
        <v>0</v>
      </c>
      <c r="H359" s="27">
        <v>0</v>
      </c>
      <c r="I359" s="27">
        <v>1344.9650999999999</v>
      </c>
      <c r="J359" s="27">
        <v>672.48249999999996</v>
      </c>
      <c r="K359" s="27">
        <v>1344.9650999999999</v>
      </c>
      <c r="L359" s="27">
        <v>564.12350000000004</v>
      </c>
      <c r="M359" s="27">
        <v>0</v>
      </c>
      <c r="N359" s="27">
        <v>0</v>
      </c>
      <c r="O359" s="27">
        <v>188.0412</v>
      </c>
      <c r="P359" s="27">
        <v>0</v>
      </c>
    </row>
    <row r="360" spans="1:16" x14ac:dyDescent="0.25">
      <c r="A360" s="17">
        <v>1.198</v>
      </c>
      <c r="B360" s="27">
        <v>6132.5630000000001</v>
      </c>
      <c r="C360" s="30">
        <v>1E-4</v>
      </c>
      <c r="D360" s="27">
        <v>2017.6494</v>
      </c>
      <c r="E360" s="27">
        <v>0</v>
      </c>
      <c r="F360" s="27">
        <v>0</v>
      </c>
      <c r="G360" s="27">
        <v>0</v>
      </c>
      <c r="H360" s="27">
        <v>0</v>
      </c>
      <c r="I360" s="27">
        <v>1345.0996</v>
      </c>
      <c r="J360" s="27">
        <v>672.5498</v>
      </c>
      <c r="K360" s="27">
        <v>1345.0996</v>
      </c>
      <c r="L360" s="27">
        <v>564.12350000000004</v>
      </c>
      <c r="M360" s="27">
        <v>0</v>
      </c>
      <c r="N360" s="27">
        <v>0</v>
      </c>
      <c r="O360" s="27">
        <v>188.0412</v>
      </c>
      <c r="P360" s="27">
        <v>0</v>
      </c>
    </row>
    <row r="361" spans="1:16" x14ac:dyDescent="0.25">
      <c r="A361" s="17">
        <v>1.1990000000000001</v>
      </c>
      <c r="B361" s="27">
        <v>6137.0541000000003</v>
      </c>
      <c r="C361" s="30">
        <v>8.0000000000000004E-4</v>
      </c>
      <c r="D361" s="27">
        <v>2019.3335999999999</v>
      </c>
      <c r="E361" s="27">
        <v>0</v>
      </c>
      <c r="F361" s="27">
        <v>0</v>
      </c>
      <c r="G361" s="27">
        <v>0</v>
      </c>
      <c r="H361" s="27">
        <v>0</v>
      </c>
      <c r="I361" s="27">
        <v>1346.2224000000001</v>
      </c>
      <c r="J361" s="27">
        <v>673.11120000000005</v>
      </c>
      <c r="K361" s="27">
        <v>1346.2224000000001</v>
      </c>
      <c r="L361" s="27">
        <v>564.12350000000004</v>
      </c>
      <c r="M361" s="27">
        <v>0</v>
      </c>
      <c r="N361" s="27">
        <v>0</v>
      </c>
      <c r="O361" s="27">
        <v>188.0412</v>
      </c>
      <c r="P361" s="27">
        <v>0</v>
      </c>
    </row>
    <row r="362" spans="1:16" x14ac:dyDescent="0.25">
      <c r="A362" s="17">
        <v>1.2</v>
      </c>
      <c r="B362" s="27">
        <v>7025.5609000000004</v>
      </c>
      <c r="C362" s="30">
        <v>0.16500000000000001</v>
      </c>
      <c r="D362" s="27">
        <v>2352.5236</v>
      </c>
      <c r="E362" s="27">
        <v>0</v>
      </c>
      <c r="F362" s="27">
        <v>0</v>
      </c>
      <c r="G362" s="27">
        <v>0</v>
      </c>
      <c r="H362" s="27">
        <v>0</v>
      </c>
      <c r="I362" s="27">
        <v>1568.3490999999999</v>
      </c>
      <c r="J362" s="27">
        <v>784.17449999999997</v>
      </c>
      <c r="K362" s="27">
        <v>1568.3490999999999</v>
      </c>
      <c r="L362" s="27">
        <v>564.12350000000004</v>
      </c>
      <c r="M362" s="27">
        <v>0</v>
      </c>
      <c r="N362" s="27">
        <v>0</v>
      </c>
      <c r="O362" s="27">
        <v>188.0412</v>
      </c>
      <c r="P362" s="27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362"/>
  <sheetViews>
    <sheetView showGridLines="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179</v>
      </c>
    </row>
    <row r="5" spans="1:16" x14ac:dyDescent="0.25">
      <c r="A5" t="s">
        <v>158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166</v>
      </c>
      <c r="J5" t="s">
        <v>167</v>
      </c>
      <c r="K5" t="s">
        <v>168</v>
      </c>
      <c r="L5" t="s">
        <v>169</v>
      </c>
      <c r="M5" t="s">
        <v>170</v>
      </c>
      <c r="N5" t="s">
        <v>171</v>
      </c>
      <c r="O5" t="s">
        <v>172</v>
      </c>
      <c r="P5" t="s">
        <v>173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0.84499999999999997</v>
      </c>
      <c r="B7" s="27">
        <v>1598.3498999999999</v>
      </c>
      <c r="C7" s="31">
        <v>0</v>
      </c>
      <c r="D7" s="27">
        <v>0</v>
      </c>
      <c r="E7" s="27">
        <v>239.7525</v>
      </c>
      <c r="F7" s="27">
        <v>239.7525</v>
      </c>
      <c r="G7" s="27">
        <v>0</v>
      </c>
      <c r="H7" s="27">
        <v>0</v>
      </c>
      <c r="I7" s="27">
        <v>319.67</v>
      </c>
      <c r="J7" s="27">
        <v>159.83500000000001</v>
      </c>
      <c r="K7" s="27">
        <v>319.67</v>
      </c>
      <c r="L7" s="27">
        <v>239.7525</v>
      </c>
      <c r="M7" s="27">
        <v>0</v>
      </c>
      <c r="N7" s="27">
        <v>0</v>
      </c>
      <c r="O7" s="27">
        <v>79.917500000000004</v>
      </c>
      <c r="P7" s="27">
        <v>0</v>
      </c>
    </row>
    <row r="8" spans="1:16" x14ac:dyDescent="0.25">
      <c r="A8" s="17">
        <v>0.84599999999999997</v>
      </c>
      <c r="B8" s="27">
        <v>1598.3498999999999</v>
      </c>
      <c r="C8" s="31">
        <v>0</v>
      </c>
      <c r="D8" s="27">
        <v>0</v>
      </c>
      <c r="E8" s="27">
        <v>239.7525</v>
      </c>
      <c r="F8" s="27">
        <v>239.7525</v>
      </c>
      <c r="G8" s="27">
        <v>0</v>
      </c>
      <c r="H8" s="27">
        <v>0</v>
      </c>
      <c r="I8" s="27">
        <v>319.67</v>
      </c>
      <c r="J8" s="27">
        <v>159.83500000000001</v>
      </c>
      <c r="K8" s="27">
        <v>319.67</v>
      </c>
      <c r="L8" s="27">
        <v>239.7525</v>
      </c>
      <c r="M8" s="27">
        <v>0</v>
      </c>
      <c r="N8" s="27">
        <v>0</v>
      </c>
      <c r="O8" s="27">
        <v>79.917500000000004</v>
      </c>
      <c r="P8" s="27">
        <v>0</v>
      </c>
    </row>
    <row r="9" spans="1:16" x14ac:dyDescent="0.25">
      <c r="A9" s="17">
        <v>0.84699999999999998</v>
      </c>
      <c r="B9" s="27">
        <v>1598.3498999999999</v>
      </c>
      <c r="C9" s="31">
        <v>0</v>
      </c>
      <c r="D9" s="27">
        <v>0</v>
      </c>
      <c r="E9" s="27">
        <v>239.7525</v>
      </c>
      <c r="F9" s="27">
        <v>239.7525</v>
      </c>
      <c r="G9" s="27">
        <v>0</v>
      </c>
      <c r="H9" s="27">
        <v>0</v>
      </c>
      <c r="I9" s="27">
        <v>319.67</v>
      </c>
      <c r="J9" s="27">
        <v>159.83500000000001</v>
      </c>
      <c r="K9" s="27">
        <v>319.67</v>
      </c>
      <c r="L9" s="27">
        <v>239.7525</v>
      </c>
      <c r="M9" s="27">
        <v>0</v>
      </c>
      <c r="N9" s="27">
        <v>0</v>
      </c>
      <c r="O9" s="27">
        <v>79.917500000000004</v>
      </c>
      <c r="P9" s="27">
        <v>0</v>
      </c>
    </row>
    <row r="10" spans="1:16" x14ac:dyDescent="0.25">
      <c r="A10" s="17">
        <v>0.84799999999999998</v>
      </c>
      <c r="B10" s="27">
        <v>1598.3498999999999</v>
      </c>
      <c r="C10" s="31">
        <v>0</v>
      </c>
      <c r="D10" s="27">
        <v>0</v>
      </c>
      <c r="E10" s="27">
        <v>239.7525</v>
      </c>
      <c r="F10" s="27">
        <v>239.7525</v>
      </c>
      <c r="G10" s="27">
        <v>0</v>
      </c>
      <c r="H10" s="27">
        <v>0</v>
      </c>
      <c r="I10" s="27">
        <v>319.67</v>
      </c>
      <c r="J10" s="27">
        <v>159.83500000000001</v>
      </c>
      <c r="K10" s="27">
        <v>319.67</v>
      </c>
      <c r="L10" s="27">
        <v>239.7525</v>
      </c>
      <c r="M10" s="27">
        <v>0</v>
      </c>
      <c r="N10" s="27">
        <v>0</v>
      </c>
      <c r="O10" s="27">
        <v>79.917500000000004</v>
      </c>
      <c r="P10" s="27">
        <v>0</v>
      </c>
    </row>
    <row r="11" spans="1:16" x14ac:dyDescent="0.25">
      <c r="A11" s="17">
        <v>0.84899999999999998</v>
      </c>
      <c r="B11" s="27">
        <v>1598.3498999999999</v>
      </c>
      <c r="C11" s="31">
        <v>0</v>
      </c>
      <c r="D11" s="27">
        <v>0</v>
      </c>
      <c r="E11" s="27">
        <v>239.7525</v>
      </c>
      <c r="F11" s="27">
        <v>239.7525</v>
      </c>
      <c r="G11" s="27">
        <v>0</v>
      </c>
      <c r="H11" s="27">
        <v>0</v>
      </c>
      <c r="I11" s="27">
        <v>319.67</v>
      </c>
      <c r="J11" s="27">
        <v>159.83500000000001</v>
      </c>
      <c r="K11" s="27">
        <v>319.67</v>
      </c>
      <c r="L11" s="27">
        <v>239.7525</v>
      </c>
      <c r="M11" s="27">
        <v>0</v>
      </c>
      <c r="N11" s="27">
        <v>0</v>
      </c>
      <c r="O11" s="27">
        <v>79.917500000000004</v>
      </c>
      <c r="P11" s="27">
        <v>0</v>
      </c>
    </row>
    <row r="12" spans="1:16" x14ac:dyDescent="0.25">
      <c r="A12" s="17">
        <v>0.85</v>
      </c>
      <c r="B12" s="27">
        <v>1598.3498999999999</v>
      </c>
      <c r="C12" s="31">
        <v>1.1999999999999999E-3</v>
      </c>
      <c r="D12" s="27">
        <v>0</v>
      </c>
      <c r="E12" s="27">
        <v>239.7525</v>
      </c>
      <c r="F12" s="27">
        <v>239.7525</v>
      </c>
      <c r="G12" s="27">
        <v>0</v>
      </c>
      <c r="H12" s="27">
        <v>0</v>
      </c>
      <c r="I12" s="27">
        <v>319.67</v>
      </c>
      <c r="J12" s="27">
        <v>159.83500000000001</v>
      </c>
      <c r="K12" s="27">
        <v>319.67</v>
      </c>
      <c r="L12" s="27">
        <v>239.7525</v>
      </c>
      <c r="M12" s="27">
        <v>0</v>
      </c>
      <c r="N12" s="27">
        <v>0</v>
      </c>
      <c r="O12" s="27">
        <v>79.917500000000004</v>
      </c>
      <c r="P12" s="27">
        <v>0</v>
      </c>
    </row>
    <row r="13" spans="1:16" x14ac:dyDescent="0.25">
      <c r="A13" s="17">
        <v>0.85099999999999998</v>
      </c>
      <c r="B13" s="27">
        <v>1600.2302999999999</v>
      </c>
      <c r="C13" s="31">
        <v>1.1999999999999999E-3</v>
      </c>
      <c r="D13" s="27">
        <v>0</v>
      </c>
      <c r="E13" s="27">
        <v>240.03450000000001</v>
      </c>
      <c r="F13" s="27">
        <v>240.03450000000001</v>
      </c>
      <c r="G13" s="27">
        <v>0</v>
      </c>
      <c r="H13" s="27">
        <v>0</v>
      </c>
      <c r="I13" s="27">
        <v>320.04610000000002</v>
      </c>
      <c r="J13" s="27">
        <v>160.023</v>
      </c>
      <c r="K13" s="27">
        <v>320.04610000000002</v>
      </c>
      <c r="L13" s="27">
        <v>240.03450000000001</v>
      </c>
      <c r="M13" s="27">
        <v>0</v>
      </c>
      <c r="N13" s="27">
        <v>0</v>
      </c>
      <c r="O13" s="27">
        <v>80.011499999999998</v>
      </c>
      <c r="P13" s="27">
        <v>0</v>
      </c>
    </row>
    <row r="14" spans="1:16" x14ac:dyDescent="0.25">
      <c r="A14" s="17">
        <v>0.85199999999999998</v>
      </c>
      <c r="B14" s="27">
        <v>1602.1107</v>
      </c>
      <c r="C14" s="31">
        <v>1.1999999999999999E-3</v>
      </c>
      <c r="D14" s="27">
        <v>0</v>
      </c>
      <c r="E14" s="27">
        <v>240.31659999999999</v>
      </c>
      <c r="F14" s="27">
        <v>240.31659999999999</v>
      </c>
      <c r="G14" s="27">
        <v>0</v>
      </c>
      <c r="H14" s="27">
        <v>0</v>
      </c>
      <c r="I14" s="27">
        <v>320.4221</v>
      </c>
      <c r="J14" s="27">
        <v>160.21109999999999</v>
      </c>
      <c r="K14" s="27">
        <v>320.4221</v>
      </c>
      <c r="L14" s="27">
        <v>240.31659999999999</v>
      </c>
      <c r="M14" s="27">
        <v>0</v>
      </c>
      <c r="N14" s="27">
        <v>0</v>
      </c>
      <c r="O14" s="27">
        <v>80.105500000000006</v>
      </c>
      <c r="P14" s="27">
        <v>0</v>
      </c>
    </row>
    <row r="15" spans="1:16" x14ac:dyDescent="0.25">
      <c r="A15" s="17">
        <v>0.85299999999999998</v>
      </c>
      <c r="B15" s="27">
        <v>1603.9911</v>
      </c>
      <c r="C15" s="31">
        <v>1.1999999999999999E-3</v>
      </c>
      <c r="D15" s="27">
        <v>0</v>
      </c>
      <c r="E15" s="27">
        <v>240.59870000000001</v>
      </c>
      <c r="F15" s="27">
        <v>240.59870000000001</v>
      </c>
      <c r="G15" s="27">
        <v>0</v>
      </c>
      <c r="H15" s="27">
        <v>0</v>
      </c>
      <c r="I15" s="27">
        <v>320.79820000000001</v>
      </c>
      <c r="J15" s="27">
        <v>160.3991</v>
      </c>
      <c r="K15" s="27">
        <v>320.79820000000001</v>
      </c>
      <c r="L15" s="27">
        <v>240.59870000000001</v>
      </c>
      <c r="M15" s="27">
        <v>0</v>
      </c>
      <c r="N15" s="27">
        <v>0</v>
      </c>
      <c r="O15" s="27">
        <v>80.199600000000004</v>
      </c>
      <c r="P15" s="27">
        <v>0</v>
      </c>
    </row>
    <row r="16" spans="1:16" x14ac:dyDescent="0.25">
      <c r="A16" s="17">
        <v>0.85399999999999998</v>
      </c>
      <c r="B16" s="27">
        <v>1605.8715999999999</v>
      </c>
      <c r="C16" s="31">
        <v>1.1999999999999999E-3</v>
      </c>
      <c r="D16" s="27">
        <v>0</v>
      </c>
      <c r="E16" s="27">
        <v>240.88069999999999</v>
      </c>
      <c r="F16" s="27">
        <v>240.88069999999999</v>
      </c>
      <c r="G16" s="27">
        <v>0</v>
      </c>
      <c r="H16" s="27">
        <v>0</v>
      </c>
      <c r="I16" s="27">
        <v>321.17430000000002</v>
      </c>
      <c r="J16" s="27">
        <v>160.5872</v>
      </c>
      <c r="K16" s="27">
        <v>321.17430000000002</v>
      </c>
      <c r="L16" s="27">
        <v>240.88069999999999</v>
      </c>
      <c r="M16" s="27">
        <v>0</v>
      </c>
      <c r="N16" s="27">
        <v>0</v>
      </c>
      <c r="O16" s="27">
        <v>80.293599999999998</v>
      </c>
      <c r="P16" s="27">
        <v>0</v>
      </c>
    </row>
    <row r="17" spans="1:16" x14ac:dyDescent="0.25">
      <c r="A17" s="17">
        <v>0.85499999999999998</v>
      </c>
      <c r="B17" s="27">
        <v>1607.752</v>
      </c>
      <c r="C17" s="31">
        <v>1.1999999999999999E-3</v>
      </c>
      <c r="D17" s="27">
        <v>0</v>
      </c>
      <c r="E17" s="27">
        <v>241.1628</v>
      </c>
      <c r="F17" s="27">
        <v>241.1628</v>
      </c>
      <c r="G17" s="27">
        <v>0</v>
      </c>
      <c r="H17" s="27">
        <v>0</v>
      </c>
      <c r="I17" s="27">
        <v>321.55040000000002</v>
      </c>
      <c r="J17" s="27">
        <v>160.77520000000001</v>
      </c>
      <c r="K17" s="27">
        <v>321.55040000000002</v>
      </c>
      <c r="L17" s="27">
        <v>241.1628</v>
      </c>
      <c r="M17" s="27">
        <v>0</v>
      </c>
      <c r="N17" s="27">
        <v>0</v>
      </c>
      <c r="O17" s="27">
        <v>80.387600000000006</v>
      </c>
      <c r="P17" s="27">
        <v>0</v>
      </c>
    </row>
    <row r="18" spans="1:16" x14ac:dyDescent="0.25">
      <c r="A18" s="17">
        <v>0.85599999999999998</v>
      </c>
      <c r="B18" s="27">
        <v>1609.6324</v>
      </c>
      <c r="C18" s="31">
        <v>1.1999999999999999E-3</v>
      </c>
      <c r="D18" s="27">
        <v>0</v>
      </c>
      <c r="E18" s="27">
        <v>241.44489999999999</v>
      </c>
      <c r="F18" s="27">
        <v>241.44489999999999</v>
      </c>
      <c r="G18" s="27">
        <v>0</v>
      </c>
      <c r="H18" s="27">
        <v>0</v>
      </c>
      <c r="I18" s="27">
        <v>321.92649999999998</v>
      </c>
      <c r="J18" s="27">
        <v>160.9632</v>
      </c>
      <c r="K18" s="27">
        <v>321.92649999999998</v>
      </c>
      <c r="L18" s="27">
        <v>241.44489999999999</v>
      </c>
      <c r="M18" s="27">
        <v>0</v>
      </c>
      <c r="N18" s="27">
        <v>0</v>
      </c>
      <c r="O18" s="27">
        <v>80.4816</v>
      </c>
      <c r="P18" s="27">
        <v>0</v>
      </c>
    </row>
    <row r="19" spans="1:16" x14ac:dyDescent="0.25">
      <c r="A19" s="17">
        <v>0.85699999999999998</v>
      </c>
      <c r="B19" s="27">
        <v>1611.5128</v>
      </c>
      <c r="C19" s="31">
        <v>1.1999999999999999E-3</v>
      </c>
      <c r="D19" s="27">
        <v>0</v>
      </c>
      <c r="E19" s="27">
        <v>241.7269</v>
      </c>
      <c r="F19" s="27">
        <v>241.7269</v>
      </c>
      <c r="G19" s="27">
        <v>0</v>
      </c>
      <c r="H19" s="27">
        <v>0</v>
      </c>
      <c r="I19" s="27">
        <v>322.30259999999998</v>
      </c>
      <c r="J19" s="27">
        <v>161.15129999999999</v>
      </c>
      <c r="K19" s="27">
        <v>322.30259999999998</v>
      </c>
      <c r="L19" s="27">
        <v>241.7269</v>
      </c>
      <c r="M19" s="27">
        <v>0</v>
      </c>
      <c r="N19" s="27">
        <v>0</v>
      </c>
      <c r="O19" s="27">
        <v>80.575599999999994</v>
      </c>
      <c r="P19" s="27">
        <v>0</v>
      </c>
    </row>
    <row r="20" spans="1:16" x14ac:dyDescent="0.25">
      <c r="A20" s="17">
        <v>0.85799999999999998</v>
      </c>
      <c r="B20" s="27">
        <v>1613.3932</v>
      </c>
      <c r="C20" s="31">
        <v>1.1999999999999999E-3</v>
      </c>
      <c r="D20" s="27">
        <v>0</v>
      </c>
      <c r="E20" s="27">
        <v>242.00899999999999</v>
      </c>
      <c r="F20" s="27">
        <v>242.00899999999999</v>
      </c>
      <c r="G20" s="27">
        <v>0</v>
      </c>
      <c r="H20" s="27">
        <v>0</v>
      </c>
      <c r="I20" s="27">
        <v>322.67860000000002</v>
      </c>
      <c r="J20" s="27">
        <v>161.33930000000001</v>
      </c>
      <c r="K20" s="27">
        <v>322.67860000000002</v>
      </c>
      <c r="L20" s="27">
        <v>242.00899999999999</v>
      </c>
      <c r="M20" s="27">
        <v>0</v>
      </c>
      <c r="N20" s="27">
        <v>0</v>
      </c>
      <c r="O20" s="27">
        <v>80.669700000000006</v>
      </c>
      <c r="P20" s="27">
        <v>0</v>
      </c>
    </row>
    <row r="21" spans="1:16" x14ac:dyDescent="0.25">
      <c r="A21" s="17">
        <v>0.85899999999999999</v>
      </c>
      <c r="B21" s="27">
        <v>1615.2736</v>
      </c>
      <c r="C21" s="31">
        <v>1.1999999999999999E-3</v>
      </c>
      <c r="D21" s="27">
        <v>0</v>
      </c>
      <c r="E21" s="27">
        <v>242.291</v>
      </c>
      <c r="F21" s="27">
        <v>242.291</v>
      </c>
      <c r="G21" s="27">
        <v>0</v>
      </c>
      <c r="H21" s="27">
        <v>0</v>
      </c>
      <c r="I21" s="27">
        <v>323.05470000000003</v>
      </c>
      <c r="J21" s="27">
        <v>161.5274</v>
      </c>
      <c r="K21" s="27">
        <v>323.05470000000003</v>
      </c>
      <c r="L21" s="27">
        <v>242.291</v>
      </c>
      <c r="M21" s="27">
        <v>0</v>
      </c>
      <c r="N21" s="27">
        <v>0</v>
      </c>
      <c r="O21" s="27">
        <v>80.7637</v>
      </c>
      <c r="P21" s="27">
        <v>0</v>
      </c>
    </row>
    <row r="22" spans="1:16" x14ac:dyDescent="0.25">
      <c r="A22" s="17">
        <v>0.86</v>
      </c>
      <c r="B22" s="27">
        <v>1617.154</v>
      </c>
      <c r="C22" s="31">
        <v>1.1999999999999999E-3</v>
      </c>
      <c r="D22" s="27">
        <v>0</v>
      </c>
      <c r="E22" s="27">
        <v>242.57310000000001</v>
      </c>
      <c r="F22" s="27">
        <v>242.57310000000001</v>
      </c>
      <c r="G22" s="27">
        <v>0</v>
      </c>
      <c r="H22" s="27">
        <v>0</v>
      </c>
      <c r="I22" s="27">
        <v>323.43079999999998</v>
      </c>
      <c r="J22" s="27">
        <v>161.71539999999999</v>
      </c>
      <c r="K22" s="27">
        <v>323.43079999999998</v>
      </c>
      <c r="L22" s="27">
        <v>242.57310000000001</v>
      </c>
      <c r="M22" s="27">
        <v>0</v>
      </c>
      <c r="N22" s="27">
        <v>0</v>
      </c>
      <c r="O22" s="27">
        <v>80.857699999999994</v>
      </c>
      <c r="P22" s="27">
        <v>0</v>
      </c>
    </row>
    <row r="23" spans="1:16" x14ac:dyDescent="0.25">
      <c r="A23" s="17">
        <v>0.86099999999999999</v>
      </c>
      <c r="B23" s="27">
        <v>1619.0344</v>
      </c>
      <c r="C23" s="31">
        <v>1.1999999999999999E-3</v>
      </c>
      <c r="D23" s="27">
        <v>0</v>
      </c>
      <c r="E23" s="27">
        <v>242.8552</v>
      </c>
      <c r="F23" s="27">
        <v>242.8552</v>
      </c>
      <c r="G23" s="27">
        <v>0</v>
      </c>
      <c r="H23" s="27">
        <v>0</v>
      </c>
      <c r="I23" s="27">
        <v>323.80689999999998</v>
      </c>
      <c r="J23" s="27">
        <v>161.9034</v>
      </c>
      <c r="K23" s="27">
        <v>323.80689999999998</v>
      </c>
      <c r="L23" s="27">
        <v>242.8552</v>
      </c>
      <c r="M23" s="27">
        <v>0</v>
      </c>
      <c r="N23" s="27">
        <v>0</v>
      </c>
      <c r="O23" s="27">
        <v>80.951700000000002</v>
      </c>
      <c r="P23" s="27">
        <v>0</v>
      </c>
    </row>
    <row r="24" spans="1:16" x14ac:dyDescent="0.25">
      <c r="A24" s="17">
        <v>0.86199999999999999</v>
      </c>
      <c r="B24" s="27">
        <v>1620.9149</v>
      </c>
      <c r="C24" s="31">
        <v>1.1999999999999999E-3</v>
      </c>
      <c r="D24" s="27">
        <v>0</v>
      </c>
      <c r="E24" s="27">
        <v>243.13720000000001</v>
      </c>
      <c r="F24" s="27">
        <v>243.13720000000001</v>
      </c>
      <c r="G24" s="27">
        <v>0</v>
      </c>
      <c r="H24" s="27">
        <v>0</v>
      </c>
      <c r="I24" s="27">
        <v>324.18299999999999</v>
      </c>
      <c r="J24" s="27">
        <v>162.0915</v>
      </c>
      <c r="K24" s="27">
        <v>324.18299999999999</v>
      </c>
      <c r="L24" s="27">
        <v>243.13720000000001</v>
      </c>
      <c r="M24" s="27">
        <v>0</v>
      </c>
      <c r="N24" s="27">
        <v>0</v>
      </c>
      <c r="O24" s="27">
        <v>81.045699999999997</v>
      </c>
      <c r="P24" s="27">
        <v>0</v>
      </c>
    </row>
    <row r="25" spans="1:16" x14ac:dyDescent="0.25">
      <c r="A25" s="17">
        <v>0.86299999999999999</v>
      </c>
      <c r="B25" s="27">
        <v>1622.7953</v>
      </c>
      <c r="C25" s="31">
        <v>1.1999999999999999E-3</v>
      </c>
      <c r="D25" s="27">
        <v>0</v>
      </c>
      <c r="E25" s="27">
        <v>243.41929999999999</v>
      </c>
      <c r="F25" s="27">
        <v>243.41929999999999</v>
      </c>
      <c r="G25" s="27">
        <v>0</v>
      </c>
      <c r="H25" s="27">
        <v>0</v>
      </c>
      <c r="I25" s="27">
        <v>324.5591</v>
      </c>
      <c r="J25" s="27">
        <v>162.27950000000001</v>
      </c>
      <c r="K25" s="27">
        <v>324.5591</v>
      </c>
      <c r="L25" s="27">
        <v>243.41929999999999</v>
      </c>
      <c r="M25" s="27">
        <v>0</v>
      </c>
      <c r="N25" s="27">
        <v>0</v>
      </c>
      <c r="O25" s="27">
        <v>81.139799999999994</v>
      </c>
      <c r="P25" s="27">
        <v>0</v>
      </c>
    </row>
    <row r="26" spans="1:16" x14ac:dyDescent="0.25">
      <c r="A26" s="17">
        <v>0.86399999999999999</v>
      </c>
      <c r="B26" s="27">
        <v>1624.6757</v>
      </c>
      <c r="C26" s="31">
        <v>1.1999999999999999E-3</v>
      </c>
      <c r="D26" s="27">
        <v>0</v>
      </c>
      <c r="E26" s="27">
        <v>243.70140000000001</v>
      </c>
      <c r="F26" s="27">
        <v>243.70140000000001</v>
      </c>
      <c r="G26" s="27">
        <v>0</v>
      </c>
      <c r="H26" s="27">
        <v>0</v>
      </c>
      <c r="I26" s="27">
        <v>324.93509999999998</v>
      </c>
      <c r="J26" s="27">
        <v>162.4676</v>
      </c>
      <c r="K26" s="27">
        <v>324.93509999999998</v>
      </c>
      <c r="L26" s="27">
        <v>243.70140000000001</v>
      </c>
      <c r="M26" s="27">
        <v>0</v>
      </c>
      <c r="N26" s="27">
        <v>0</v>
      </c>
      <c r="O26" s="27">
        <v>81.233800000000002</v>
      </c>
      <c r="P26" s="27">
        <v>0</v>
      </c>
    </row>
    <row r="27" spans="1:16" x14ac:dyDescent="0.25">
      <c r="A27" s="17">
        <v>0.86499999999999999</v>
      </c>
      <c r="B27" s="27">
        <v>1626.5561</v>
      </c>
      <c r="C27" s="31">
        <v>1.1999999999999999E-3</v>
      </c>
      <c r="D27" s="27">
        <v>0</v>
      </c>
      <c r="E27" s="27">
        <v>243.98339999999999</v>
      </c>
      <c r="F27" s="27">
        <v>243.98339999999999</v>
      </c>
      <c r="G27" s="27">
        <v>0</v>
      </c>
      <c r="H27" s="27">
        <v>0</v>
      </c>
      <c r="I27" s="27">
        <v>325.31119999999999</v>
      </c>
      <c r="J27" s="27">
        <v>162.65559999999999</v>
      </c>
      <c r="K27" s="27">
        <v>325.31119999999999</v>
      </c>
      <c r="L27" s="27">
        <v>243.98339999999999</v>
      </c>
      <c r="M27" s="27">
        <v>0</v>
      </c>
      <c r="N27" s="27">
        <v>0</v>
      </c>
      <c r="O27" s="27">
        <v>81.327799999999996</v>
      </c>
      <c r="P27" s="27">
        <v>0</v>
      </c>
    </row>
    <row r="28" spans="1:16" x14ac:dyDescent="0.25">
      <c r="A28" s="17">
        <v>0.86599999999999999</v>
      </c>
      <c r="B28" s="27">
        <v>1628.4365</v>
      </c>
      <c r="C28" s="31">
        <v>1.1999999999999999E-3</v>
      </c>
      <c r="D28" s="27">
        <v>0</v>
      </c>
      <c r="E28" s="27">
        <v>244.2655</v>
      </c>
      <c r="F28" s="27">
        <v>244.2655</v>
      </c>
      <c r="G28" s="27">
        <v>0</v>
      </c>
      <c r="H28" s="27">
        <v>0</v>
      </c>
      <c r="I28" s="27">
        <v>325.68729999999999</v>
      </c>
      <c r="J28" s="27">
        <v>162.84370000000001</v>
      </c>
      <c r="K28" s="27">
        <v>325.68729999999999</v>
      </c>
      <c r="L28" s="27">
        <v>244.2655</v>
      </c>
      <c r="M28" s="27">
        <v>0</v>
      </c>
      <c r="N28" s="27">
        <v>0</v>
      </c>
      <c r="O28" s="27">
        <v>81.421800000000005</v>
      </c>
      <c r="P28" s="27">
        <v>0</v>
      </c>
    </row>
    <row r="29" spans="1:16" x14ac:dyDescent="0.25">
      <c r="A29" s="17">
        <v>0.86699999999999999</v>
      </c>
      <c r="B29" s="27">
        <v>1630.3169</v>
      </c>
      <c r="C29" s="31">
        <v>1.1999999999999999E-3</v>
      </c>
      <c r="D29" s="27">
        <v>0</v>
      </c>
      <c r="E29" s="27">
        <v>244.54750000000001</v>
      </c>
      <c r="F29" s="27">
        <v>244.54750000000001</v>
      </c>
      <c r="G29" s="27">
        <v>0</v>
      </c>
      <c r="H29" s="27">
        <v>0</v>
      </c>
      <c r="I29" s="27">
        <v>326.0634</v>
      </c>
      <c r="J29" s="27">
        <v>163.0317</v>
      </c>
      <c r="K29" s="27">
        <v>326.0634</v>
      </c>
      <c r="L29" s="27">
        <v>244.54750000000001</v>
      </c>
      <c r="M29" s="27">
        <v>0</v>
      </c>
      <c r="N29" s="27">
        <v>0</v>
      </c>
      <c r="O29" s="27">
        <v>81.515799999999999</v>
      </c>
      <c r="P29" s="27">
        <v>0</v>
      </c>
    </row>
    <row r="30" spans="1:16" x14ac:dyDescent="0.25">
      <c r="A30" s="17">
        <v>0.86799999999999999</v>
      </c>
      <c r="B30" s="27">
        <v>1632.1973</v>
      </c>
      <c r="C30" s="31">
        <v>1.1999999999999999E-3</v>
      </c>
      <c r="D30" s="27">
        <v>0</v>
      </c>
      <c r="E30" s="27">
        <v>244.8296</v>
      </c>
      <c r="F30" s="27">
        <v>244.8296</v>
      </c>
      <c r="G30" s="27">
        <v>0</v>
      </c>
      <c r="H30" s="27">
        <v>0</v>
      </c>
      <c r="I30" s="27">
        <v>326.43950000000001</v>
      </c>
      <c r="J30" s="27">
        <v>163.21969999999999</v>
      </c>
      <c r="K30" s="27">
        <v>326.43950000000001</v>
      </c>
      <c r="L30" s="27">
        <v>244.8296</v>
      </c>
      <c r="M30" s="27">
        <v>0</v>
      </c>
      <c r="N30" s="27">
        <v>0</v>
      </c>
      <c r="O30" s="27">
        <v>81.609899999999996</v>
      </c>
      <c r="P30" s="27">
        <v>0</v>
      </c>
    </row>
    <row r="31" spans="1:16" x14ac:dyDescent="0.25">
      <c r="A31" s="17">
        <v>0.86899999999999999</v>
      </c>
      <c r="B31" s="27">
        <v>1634.0777</v>
      </c>
      <c r="C31" s="31">
        <v>1.1999999999999999E-3</v>
      </c>
      <c r="D31" s="27">
        <v>0</v>
      </c>
      <c r="E31" s="27">
        <v>245.11170000000001</v>
      </c>
      <c r="F31" s="27">
        <v>245.11170000000001</v>
      </c>
      <c r="G31" s="27">
        <v>0</v>
      </c>
      <c r="H31" s="27">
        <v>0</v>
      </c>
      <c r="I31" s="27">
        <v>326.81549999999999</v>
      </c>
      <c r="J31" s="27">
        <v>163.40780000000001</v>
      </c>
      <c r="K31" s="27">
        <v>326.81549999999999</v>
      </c>
      <c r="L31" s="27">
        <v>245.11170000000001</v>
      </c>
      <c r="M31" s="27">
        <v>0</v>
      </c>
      <c r="N31" s="27">
        <v>0</v>
      </c>
      <c r="O31" s="27">
        <v>81.703900000000004</v>
      </c>
      <c r="P31" s="27">
        <v>0</v>
      </c>
    </row>
    <row r="32" spans="1:16" x14ac:dyDescent="0.25">
      <c r="A32" s="17">
        <v>0.87</v>
      </c>
      <c r="B32" s="27">
        <v>1635.9581000000001</v>
      </c>
      <c r="C32" s="31">
        <v>1.1999999999999999E-3</v>
      </c>
      <c r="D32" s="27">
        <v>0</v>
      </c>
      <c r="E32" s="27">
        <v>245.3937</v>
      </c>
      <c r="F32" s="27">
        <v>245.3937</v>
      </c>
      <c r="G32" s="27">
        <v>0</v>
      </c>
      <c r="H32" s="27">
        <v>0</v>
      </c>
      <c r="I32" s="27">
        <v>327.19159999999999</v>
      </c>
      <c r="J32" s="27">
        <v>163.5958</v>
      </c>
      <c r="K32" s="27">
        <v>327.19159999999999</v>
      </c>
      <c r="L32" s="27">
        <v>245.3937</v>
      </c>
      <c r="M32" s="27">
        <v>0</v>
      </c>
      <c r="N32" s="27">
        <v>0</v>
      </c>
      <c r="O32" s="27">
        <v>81.797899999999998</v>
      </c>
      <c r="P32" s="27">
        <v>0</v>
      </c>
    </row>
    <row r="33" spans="1:16" x14ac:dyDescent="0.25">
      <c r="A33" s="17">
        <v>0.871</v>
      </c>
      <c r="B33" s="27">
        <v>1637.8386</v>
      </c>
      <c r="C33" s="31">
        <v>1.1000000000000001E-3</v>
      </c>
      <c r="D33" s="27">
        <v>0</v>
      </c>
      <c r="E33" s="27">
        <v>245.67580000000001</v>
      </c>
      <c r="F33" s="27">
        <v>245.67580000000001</v>
      </c>
      <c r="G33" s="27">
        <v>0</v>
      </c>
      <c r="H33" s="27">
        <v>0</v>
      </c>
      <c r="I33" s="27">
        <v>327.5677</v>
      </c>
      <c r="J33" s="27">
        <v>163.78389999999999</v>
      </c>
      <c r="K33" s="27">
        <v>327.5677</v>
      </c>
      <c r="L33" s="27">
        <v>245.67580000000001</v>
      </c>
      <c r="M33" s="27">
        <v>0</v>
      </c>
      <c r="N33" s="27">
        <v>0</v>
      </c>
      <c r="O33" s="27">
        <v>81.891900000000007</v>
      </c>
      <c r="P33" s="27">
        <v>0</v>
      </c>
    </row>
    <row r="34" spans="1:16" x14ac:dyDescent="0.25">
      <c r="A34" s="17">
        <v>0.872</v>
      </c>
      <c r="B34" s="27">
        <v>1639.7190000000001</v>
      </c>
      <c r="C34" s="31">
        <v>1.1000000000000001E-3</v>
      </c>
      <c r="D34" s="27">
        <v>0</v>
      </c>
      <c r="E34" s="27">
        <v>245.95779999999999</v>
      </c>
      <c r="F34" s="27">
        <v>245.95779999999999</v>
      </c>
      <c r="G34" s="27">
        <v>0</v>
      </c>
      <c r="H34" s="27">
        <v>0</v>
      </c>
      <c r="I34" s="27">
        <v>327.94380000000001</v>
      </c>
      <c r="J34" s="27">
        <v>163.97190000000001</v>
      </c>
      <c r="K34" s="27">
        <v>327.94380000000001</v>
      </c>
      <c r="L34" s="27">
        <v>245.95779999999999</v>
      </c>
      <c r="M34" s="27">
        <v>0</v>
      </c>
      <c r="N34" s="27">
        <v>0</v>
      </c>
      <c r="O34" s="27">
        <v>81.985900000000001</v>
      </c>
      <c r="P34" s="27">
        <v>0</v>
      </c>
    </row>
    <row r="35" spans="1:16" x14ac:dyDescent="0.25">
      <c r="A35" s="17">
        <v>0.873</v>
      </c>
      <c r="B35" s="27">
        <v>1641.5994000000001</v>
      </c>
      <c r="C35" s="31">
        <v>1.1000000000000001E-3</v>
      </c>
      <c r="D35" s="27">
        <v>0</v>
      </c>
      <c r="E35" s="27">
        <v>246.23990000000001</v>
      </c>
      <c r="F35" s="27">
        <v>246.23990000000001</v>
      </c>
      <c r="G35" s="27">
        <v>0</v>
      </c>
      <c r="H35" s="27">
        <v>0</v>
      </c>
      <c r="I35" s="27">
        <v>328.31990000000002</v>
      </c>
      <c r="J35" s="27">
        <v>164.15989999999999</v>
      </c>
      <c r="K35" s="27">
        <v>328.31990000000002</v>
      </c>
      <c r="L35" s="27">
        <v>246.23990000000001</v>
      </c>
      <c r="M35" s="27">
        <v>0</v>
      </c>
      <c r="N35" s="27">
        <v>0</v>
      </c>
      <c r="O35" s="27">
        <v>82.08</v>
      </c>
      <c r="P35" s="27">
        <v>0</v>
      </c>
    </row>
    <row r="36" spans="1:16" x14ac:dyDescent="0.25">
      <c r="A36" s="17">
        <v>0.874</v>
      </c>
      <c r="B36" s="27">
        <v>1643.4798000000001</v>
      </c>
      <c r="C36" s="31">
        <v>1.1000000000000001E-3</v>
      </c>
      <c r="D36" s="27">
        <v>0</v>
      </c>
      <c r="E36" s="27">
        <v>246.52199999999999</v>
      </c>
      <c r="F36" s="27">
        <v>246.52199999999999</v>
      </c>
      <c r="G36" s="27">
        <v>0</v>
      </c>
      <c r="H36" s="27">
        <v>0</v>
      </c>
      <c r="I36" s="27">
        <v>328.69600000000003</v>
      </c>
      <c r="J36" s="27">
        <v>164.34800000000001</v>
      </c>
      <c r="K36" s="27">
        <v>328.69600000000003</v>
      </c>
      <c r="L36" s="27">
        <v>246.52199999999999</v>
      </c>
      <c r="M36" s="27">
        <v>0</v>
      </c>
      <c r="N36" s="27">
        <v>0</v>
      </c>
      <c r="O36" s="27">
        <v>82.174000000000007</v>
      </c>
      <c r="P36" s="27">
        <v>0</v>
      </c>
    </row>
    <row r="37" spans="1:16" x14ac:dyDescent="0.25">
      <c r="A37" s="17">
        <v>0.875</v>
      </c>
      <c r="B37" s="27">
        <v>1645.3602000000001</v>
      </c>
      <c r="C37" s="31">
        <v>1.1000000000000001E-3</v>
      </c>
      <c r="D37" s="27">
        <v>0</v>
      </c>
      <c r="E37" s="27">
        <v>246.804</v>
      </c>
      <c r="F37" s="27">
        <v>246.804</v>
      </c>
      <c r="G37" s="27">
        <v>0</v>
      </c>
      <c r="H37" s="27">
        <v>0</v>
      </c>
      <c r="I37" s="27">
        <v>329.072</v>
      </c>
      <c r="J37" s="27">
        <v>164.536</v>
      </c>
      <c r="K37" s="27">
        <v>329.072</v>
      </c>
      <c r="L37" s="27">
        <v>246.804</v>
      </c>
      <c r="M37" s="27">
        <v>0</v>
      </c>
      <c r="N37" s="27">
        <v>0</v>
      </c>
      <c r="O37" s="27">
        <v>82.268000000000001</v>
      </c>
      <c r="P37" s="27">
        <v>0</v>
      </c>
    </row>
    <row r="38" spans="1:16" x14ac:dyDescent="0.25">
      <c r="A38" s="17">
        <v>0.876</v>
      </c>
      <c r="B38" s="27">
        <v>1647.2406000000001</v>
      </c>
      <c r="C38" s="31">
        <v>1.1000000000000001E-3</v>
      </c>
      <c r="D38" s="27">
        <v>0</v>
      </c>
      <c r="E38" s="27">
        <v>247.08609999999999</v>
      </c>
      <c r="F38" s="27">
        <v>247.08609999999999</v>
      </c>
      <c r="G38" s="27">
        <v>0</v>
      </c>
      <c r="H38" s="27">
        <v>0</v>
      </c>
      <c r="I38" s="27">
        <v>329.44810000000001</v>
      </c>
      <c r="J38" s="27">
        <v>164.72409999999999</v>
      </c>
      <c r="K38" s="27">
        <v>329.44810000000001</v>
      </c>
      <c r="L38" s="27">
        <v>247.08609999999999</v>
      </c>
      <c r="M38" s="27">
        <v>0</v>
      </c>
      <c r="N38" s="27">
        <v>0</v>
      </c>
      <c r="O38" s="27">
        <v>82.361999999999995</v>
      </c>
      <c r="P38" s="27">
        <v>0</v>
      </c>
    </row>
    <row r="39" spans="1:16" x14ac:dyDescent="0.25">
      <c r="A39" s="17">
        <v>0.877</v>
      </c>
      <c r="B39" s="27">
        <v>1649.1210000000001</v>
      </c>
      <c r="C39" s="31">
        <v>1.1000000000000001E-3</v>
      </c>
      <c r="D39" s="27">
        <v>0</v>
      </c>
      <c r="E39" s="27">
        <v>247.3682</v>
      </c>
      <c r="F39" s="27">
        <v>247.3682</v>
      </c>
      <c r="G39" s="27">
        <v>0</v>
      </c>
      <c r="H39" s="27">
        <v>0</v>
      </c>
      <c r="I39" s="27">
        <v>329.82420000000002</v>
      </c>
      <c r="J39" s="27">
        <v>164.91210000000001</v>
      </c>
      <c r="K39" s="27">
        <v>329.82420000000002</v>
      </c>
      <c r="L39" s="27">
        <v>247.3682</v>
      </c>
      <c r="M39" s="27">
        <v>0</v>
      </c>
      <c r="N39" s="27">
        <v>0</v>
      </c>
      <c r="O39" s="27">
        <v>82.456100000000006</v>
      </c>
      <c r="P39" s="27">
        <v>0</v>
      </c>
    </row>
    <row r="40" spans="1:16" x14ac:dyDescent="0.25">
      <c r="A40" s="17">
        <v>0.878</v>
      </c>
      <c r="B40" s="27">
        <v>1651.0014000000001</v>
      </c>
      <c r="C40" s="31">
        <v>1.1000000000000001E-3</v>
      </c>
      <c r="D40" s="27">
        <v>0</v>
      </c>
      <c r="E40" s="27">
        <v>247.65020000000001</v>
      </c>
      <c r="F40" s="27">
        <v>247.65020000000001</v>
      </c>
      <c r="G40" s="27">
        <v>0</v>
      </c>
      <c r="H40" s="27">
        <v>0</v>
      </c>
      <c r="I40" s="27">
        <v>330.20030000000003</v>
      </c>
      <c r="J40" s="27">
        <v>165.1001</v>
      </c>
      <c r="K40" s="27">
        <v>330.20030000000003</v>
      </c>
      <c r="L40" s="27">
        <v>247.65020000000001</v>
      </c>
      <c r="M40" s="27">
        <v>0</v>
      </c>
      <c r="N40" s="27">
        <v>0</v>
      </c>
      <c r="O40" s="27">
        <v>82.5501</v>
      </c>
      <c r="P40" s="27">
        <v>0</v>
      </c>
    </row>
    <row r="41" spans="1:16" x14ac:dyDescent="0.25">
      <c r="A41" s="17">
        <v>0.879</v>
      </c>
      <c r="B41" s="27">
        <v>1652.8819000000001</v>
      </c>
      <c r="C41" s="31">
        <v>1.1000000000000001E-3</v>
      </c>
      <c r="D41" s="27">
        <v>0</v>
      </c>
      <c r="E41" s="27">
        <v>247.9323</v>
      </c>
      <c r="F41" s="27">
        <v>247.9323</v>
      </c>
      <c r="G41" s="27">
        <v>0</v>
      </c>
      <c r="H41" s="27">
        <v>0</v>
      </c>
      <c r="I41" s="27">
        <v>330.57639999999998</v>
      </c>
      <c r="J41" s="27">
        <v>165.28819999999999</v>
      </c>
      <c r="K41" s="27">
        <v>330.57639999999998</v>
      </c>
      <c r="L41" s="27">
        <v>247.9323</v>
      </c>
      <c r="M41" s="27">
        <v>0</v>
      </c>
      <c r="N41" s="27">
        <v>0</v>
      </c>
      <c r="O41" s="27">
        <v>82.644099999999995</v>
      </c>
      <c r="P41" s="27">
        <v>0</v>
      </c>
    </row>
    <row r="42" spans="1:16" x14ac:dyDescent="0.25">
      <c r="A42" s="17">
        <v>0.88</v>
      </c>
      <c r="B42" s="27">
        <v>1654.7623000000001</v>
      </c>
      <c r="C42" s="31">
        <v>1.1000000000000001E-3</v>
      </c>
      <c r="D42" s="27">
        <v>0</v>
      </c>
      <c r="E42" s="27">
        <v>248.21430000000001</v>
      </c>
      <c r="F42" s="27">
        <v>248.21430000000001</v>
      </c>
      <c r="G42" s="27">
        <v>0</v>
      </c>
      <c r="H42" s="27">
        <v>0</v>
      </c>
      <c r="I42" s="27">
        <v>330.95249999999999</v>
      </c>
      <c r="J42" s="27">
        <v>165.47620000000001</v>
      </c>
      <c r="K42" s="27">
        <v>330.95249999999999</v>
      </c>
      <c r="L42" s="27">
        <v>248.21430000000001</v>
      </c>
      <c r="M42" s="27">
        <v>0</v>
      </c>
      <c r="N42" s="27">
        <v>0</v>
      </c>
      <c r="O42" s="27">
        <v>82.738100000000003</v>
      </c>
      <c r="P42" s="27">
        <v>0</v>
      </c>
    </row>
    <row r="43" spans="1:16" x14ac:dyDescent="0.25">
      <c r="A43" s="17">
        <v>0.88100000000000001</v>
      </c>
      <c r="B43" s="27">
        <v>1656.6427000000001</v>
      </c>
      <c r="C43" s="31">
        <v>1.1000000000000001E-3</v>
      </c>
      <c r="D43" s="27">
        <v>0</v>
      </c>
      <c r="E43" s="27">
        <v>248.49639999999999</v>
      </c>
      <c r="F43" s="27">
        <v>248.49639999999999</v>
      </c>
      <c r="G43" s="27">
        <v>0</v>
      </c>
      <c r="H43" s="27">
        <v>0</v>
      </c>
      <c r="I43" s="27">
        <v>331.32850000000002</v>
      </c>
      <c r="J43" s="27">
        <v>165.6643</v>
      </c>
      <c r="K43" s="27">
        <v>331.32850000000002</v>
      </c>
      <c r="L43" s="27">
        <v>248.49639999999999</v>
      </c>
      <c r="M43" s="27">
        <v>0</v>
      </c>
      <c r="N43" s="27">
        <v>0</v>
      </c>
      <c r="O43" s="27">
        <v>82.832099999999997</v>
      </c>
      <c r="P43" s="27">
        <v>0</v>
      </c>
    </row>
    <row r="44" spans="1:16" x14ac:dyDescent="0.25">
      <c r="A44" s="17">
        <v>0.88200000000000001</v>
      </c>
      <c r="B44" s="27">
        <v>1658.5231000000001</v>
      </c>
      <c r="C44" s="31">
        <v>1.1000000000000001E-3</v>
      </c>
      <c r="D44" s="27">
        <v>0</v>
      </c>
      <c r="E44" s="27">
        <v>248.77850000000001</v>
      </c>
      <c r="F44" s="27">
        <v>248.77850000000001</v>
      </c>
      <c r="G44" s="27">
        <v>0</v>
      </c>
      <c r="H44" s="27">
        <v>0</v>
      </c>
      <c r="I44" s="27">
        <v>331.70460000000003</v>
      </c>
      <c r="J44" s="27">
        <v>165.85230000000001</v>
      </c>
      <c r="K44" s="27">
        <v>331.70460000000003</v>
      </c>
      <c r="L44" s="27">
        <v>248.77850000000001</v>
      </c>
      <c r="M44" s="27">
        <v>0</v>
      </c>
      <c r="N44" s="27">
        <v>0</v>
      </c>
      <c r="O44" s="27">
        <v>82.926199999999994</v>
      </c>
      <c r="P44" s="27">
        <v>0</v>
      </c>
    </row>
    <row r="45" spans="1:16" x14ac:dyDescent="0.25">
      <c r="A45" s="17">
        <v>0.88300000000000001</v>
      </c>
      <c r="B45" s="27">
        <v>1660.4034999999999</v>
      </c>
      <c r="C45" s="31">
        <v>1.1000000000000001E-3</v>
      </c>
      <c r="D45" s="27">
        <v>0</v>
      </c>
      <c r="E45" s="27">
        <v>249.06049999999999</v>
      </c>
      <c r="F45" s="27">
        <v>249.06049999999999</v>
      </c>
      <c r="G45" s="27">
        <v>0</v>
      </c>
      <c r="H45" s="27">
        <v>0</v>
      </c>
      <c r="I45" s="27">
        <v>332.08069999999998</v>
      </c>
      <c r="J45" s="27">
        <v>166.0403</v>
      </c>
      <c r="K45" s="27">
        <v>332.08069999999998</v>
      </c>
      <c r="L45" s="27">
        <v>249.06049999999999</v>
      </c>
      <c r="M45" s="27">
        <v>0</v>
      </c>
      <c r="N45" s="27">
        <v>0</v>
      </c>
      <c r="O45" s="27">
        <v>83.020200000000003</v>
      </c>
      <c r="P45" s="27">
        <v>0</v>
      </c>
    </row>
    <row r="46" spans="1:16" x14ac:dyDescent="0.25">
      <c r="A46" s="17">
        <v>0.88400000000000001</v>
      </c>
      <c r="B46" s="27">
        <v>1662.2838999999999</v>
      </c>
      <c r="C46" s="31">
        <v>1.1000000000000001E-3</v>
      </c>
      <c r="D46" s="27">
        <v>0</v>
      </c>
      <c r="E46" s="27">
        <v>249.3426</v>
      </c>
      <c r="F46" s="27">
        <v>249.3426</v>
      </c>
      <c r="G46" s="27">
        <v>0</v>
      </c>
      <c r="H46" s="27">
        <v>0</v>
      </c>
      <c r="I46" s="27">
        <v>332.45679999999999</v>
      </c>
      <c r="J46" s="27">
        <v>166.22839999999999</v>
      </c>
      <c r="K46" s="27">
        <v>332.45679999999999</v>
      </c>
      <c r="L46" s="27">
        <v>249.3426</v>
      </c>
      <c r="M46" s="27">
        <v>0</v>
      </c>
      <c r="N46" s="27">
        <v>0</v>
      </c>
      <c r="O46" s="27">
        <v>83.114199999999997</v>
      </c>
      <c r="P46" s="27">
        <v>0</v>
      </c>
    </row>
    <row r="47" spans="1:16" x14ac:dyDescent="0.25">
      <c r="A47" s="17">
        <v>0.88500000000000001</v>
      </c>
      <c r="B47" s="27">
        <v>1664.1642999999999</v>
      </c>
      <c r="C47" s="31">
        <v>1.1000000000000001E-3</v>
      </c>
      <c r="D47" s="27">
        <v>0</v>
      </c>
      <c r="E47" s="27">
        <v>249.62459999999999</v>
      </c>
      <c r="F47" s="27">
        <v>249.62459999999999</v>
      </c>
      <c r="G47" s="27">
        <v>0</v>
      </c>
      <c r="H47" s="27">
        <v>0</v>
      </c>
      <c r="I47" s="27">
        <v>332.8329</v>
      </c>
      <c r="J47" s="27">
        <v>166.41640000000001</v>
      </c>
      <c r="K47" s="27">
        <v>332.8329</v>
      </c>
      <c r="L47" s="27">
        <v>249.62459999999999</v>
      </c>
      <c r="M47" s="27">
        <v>0</v>
      </c>
      <c r="N47" s="27">
        <v>0</v>
      </c>
      <c r="O47" s="27">
        <v>83.208200000000005</v>
      </c>
      <c r="P47" s="27">
        <v>0</v>
      </c>
    </row>
    <row r="48" spans="1:16" x14ac:dyDescent="0.25">
      <c r="A48" s="17">
        <v>0.88600000000000001</v>
      </c>
      <c r="B48" s="27">
        <v>1666.0446999999999</v>
      </c>
      <c r="C48" s="31">
        <v>1.1000000000000001E-3</v>
      </c>
      <c r="D48" s="27">
        <v>0</v>
      </c>
      <c r="E48" s="27">
        <v>249.9067</v>
      </c>
      <c r="F48" s="27">
        <v>249.9067</v>
      </c>
      <c r="G48" s="27">
        <v>0</v>
      </c>
      <c r="H48" s="27">
        <v>0</v>
      </c>
      <c r="I48" s="27">
        <v>333.20890000000003</v>
      </c>
      <c r="J48" s="27">
        <v>166.6045</v>
      </c>
      <c r="K48" s="27">
        <v>333.20890000000003</v>
      </c>
      <c r="L48" s="27">
        <v>249.9067</v>
      </c>
      <c r="M48" s="27">
        <v>0</v>
      </c>
      <c r="N48" s="27">
        <v>0</v>
      </c>
      <c r="O48" s="27">
        <v>83.302199999999999</v>
      </c>
      <c r="P48" s="27">
        <v>0</v>
      </c>
    </row>
    <row r="49" spans="1:16" x14ac:dyDescent="0.25">
      <c r="A49" s="17">
        <v>0.88700000000000001</v>
      </c>
      <c r="B49" s="27">
        <v>1667.9250999999999</v>
      </c>
      <c r="C49" s="31">
        <v>1.1000000000000001E-3</v>
      </c>
      <c r="D49" s="27">
        <v>0</v>
      </c>
      <c r="E49" s="27">
        <v>250.18879999999999</v>
      </c>
      <c r="F49" s="27">
        <v>250.18879999999999</v>
      </c>
      <c r="G49" s="27">
        <v>0</v>
      </c>
      <c r="H49" s="27">
        <v>0</v>
      </c>
      <c r="I49" s="27">
        <v>333.58499999999998</v>
      </c>
      <c r="J49" s="27">
        <v>166.79249999999999</v>
      </c>
      <c r="K49" s="27">
        <v>333.58499999999998</v>
      </c>
      <c r="L49" s="27">
        <v>250.18879999999999</v>
      </c>
      <c r="M49" s="27">
        <v>0</v>
      </c>
      <c r="N49" s="27">
        <v>0</v>
      </c>
      <c r="O49" s="27">
        <v>83.396299999999997</v>
      </c>
      <c r="P49" s="27">
        <v>0</v>
      </c>
    </row>
    <row r="50" spans="1:16" x14ac:dyDescent="0.25">
      <c r="A50" s="17">
        <v>0.88800000000000001</v>
      </c>
      <c r="B50" s="27">
        <v>1669.8055999999999</v>
      </c>
      <c r="C50" s="31">
        <v>1.1000000000000001E-3</v>
      </c>
      <c r="D50" s="27">
        <v>0</v>
      </c>
      <c r="E50" s="27">
        <v>250.4708</v>
      </c>
      <c r="F50" s="27">
        <v>250.4708</v>
      </c>
      <c r="G50" s="27">
        <v>0</v>
      </c>
      <c r="H50" s="27">
        <v>0</v>
      </c>
      <c r="I50" s="27">
        <v>333.96109999999999</v>
      </c>
      <c r="J50" s="27">
        <v>166.98060000000001</v>
      </c>
      <c r="K50" s="27">
        <v>333.96109999999999</v>
      </c>
      <c r="L50" s="27">
        <v>250.4708</v>
      </c>
      <c r="M50" s="27">
        <v>0</v>
      </c>
      <c r="N50" s="27">
        <v>0</v>
      </c>
      <c r="O50" s="27">
        <v>83.490300000000005</v>
      </c>
      <c r="P50" s="27">
        <v>0</v>
      </c>
    </row>
    <row r="51" spans="1:16" x14ac:dyDescent="0.25">
      <c r="A51" s="17">
        <v>0.88900000000000001</v>
      </c>
      <c r="B51" s="27">
        <v>1671.6859999999999</v>
      </c>
      <c r="C51" s="31">
        <v>1.1000000000000001E-3</v>
      </c>
      <c r="D51" s="27">
        <v>0</v>
      </c>
      <c r="E51" s="27">
        <v>250.75290000000001</v>
      </c>
      <c r="F51" s="27">
        <v>250.75290000000001</v>
      </c>
      <c r="G51" s="27">
        <v>0</v>
      </c>
      <c r="H51" s="27">
        <v>0</v>
      </c>
      <c r="I51" s="27">
        <v>334.3372</v>
      </c>
      <c r="J51" s="27">
        <v>167.1686</v>
      </c>
      <c r="K51" s="27">
        <v>334.3372</v>
      </c>
      <c r="L51" s="27">
        <v>250.75290000000001</v>
      </c>
      <c r="M51" s="27">
        <v>0</v>
      </c>
      <c r="N51" s="27">
        <v>0</v>
      </c>
      <c r="O51" s="27">
        <v>83.584299999999999</v>
      </c>
      <c r="P51" s="27">
        <v>0</v>
      </c>
    </row>
    <row r="52" spans="1:16" x14ac:dyDescent="0.25">
      <c r="A52" s="17">
        <v>0.89</v>
      </c>
      <c r="B52" s="27">
        <v>1673.5663999999999</v>
      </c>
      <c r="C52" s="31">
        <v>1.1000000000000001E-3</v>
      </c>
      <c r="D52" s="27">
        <v>0</v>
      </c>
      <c r="E52" s="27">
        <v>251.035</v>
      </c>
      <c r="F52" s="27">
        <v>251.035</v>
      </c>
      <c r="G52" s="27">
        <v>0</v>
      </c>
      <c r="H52" s="27">
        <v>0</v>
      </c>
      <c r="I52" s="27">
        <v>334.7133</v>
      </c>
      <c r="J52" s="27">
        <v>167.35659999999999</v>
      </c>
      <c r="K52" s="27">
        <v>334.7133</v>
      </c>
      <c r="L52" s="27">
        <v>251.035</v>
      </c>
      <c r="M52" s="27">
        <v>0</v>
      </c>
      <c r="N52" s="27">
        <v>0</v>
      </c>
      <c r="O52" s="27">
        <v>83.678299999999993</v>
      </c>
      <c r="P52" s="27">
        <v>0</v>
      </c>
    </row>
    <row r="53" spans="1:16" x14ac:dyDescent="0.25">
      <c r="A53" s="17">
        <v>0.89100000000000001</v>
      </c>
      <c r="B53" s="27">
        <v>1675.4467999999999</v>
      </c>
      <c r="C53" s="31">
        <v>1.1000000000000001E-3</v>
      </c>
      <c r="D53" s="27">
        <v>0</v>
      </c>
      <c r="E53" s="27">
        <v>251.31700000000001</v>
      </c>
      <c r="F53" s="27">
        <v>251.31700000000001</v>
      </c>
      <c r="G53" s="27">
        <v>0</v>
      </c>
      <c r="H53" s="27">
        <v>0</v>
      </c>
      <c r="I53" s="27">
        <v>335.08940000000001</v>
      </c>
      <c r="J53" s="27">
        <v>167.54470000000001</v>
      </c>
      <c r="K53" s="27">
        <v>335.08940000000001</v>
      </c>
      <c r="L53" s="27">
        <v>251.31700000000001</v>
      </c>
      <c r="M53" s="27">
        <v>0</v>
      </c>
      <c r="N53" s="27">
        <v>0</v>
      </c>
      <c r="O53" s="27">
        <v>83.772300000000001</v>
      </c>
      <c r="P53" s="27">
        <v>0</v>
      </c>
    </row>
    <row r="54" spans="1:16" x14ac:dyDescent="0.25">
      <c r="A54" s="17">
        <v>0.89200000000000002</v>
      </c>
      <c r="B54" s="27">
        <v>1677.3271999999999</v>
      </c>
      <c r="C54" s="31">
        <v>1.1000000000000001E-3</v>
      </c>
      <c r="D54" s="27">
        <v>0</v>
      </c>
      <c r="E54" s="27">
        <v>251.59909999999999</v>
      </c>
      <c r="F54" s="27">
        <v>251.59909999999999</v>
      </c>
      <c r="G54" s="27">
        <v>0</v>
      </c>
      <c r="H54" s="27">
        <v>0</v>
      </c>
      <c r="I54" s="27">
        <v>335.46539999999999</v>
      </c>
      <c r="J54" s="27">
        <v>167.73269999999999</v>
      </c>
      <c r="K54" s="27">
        <v>335.46539999999999</v>
      </c>
      <c r="L54" s="27">
        <v>251.59909999999999</v>
      </c>
      <c r="M54" s="27">
        <v>0</v>
      </c>
      <c r="N54" s="27">
        <v>0</v>
      </c>
      <c r="O54" s="27">
        <v>83.866399999999999</v>
      </c>
      <c r="P54" s="27">
        <v>0</v>
      </c>
    </row>
    <row r="55" spans="1:16" x14ac:dyDescent="0.25">
      <c r="A55" s="17">
        <v>0.89300000000000002</v>
      </c>
      <c r="B55" s="27">
        <v>1679.2076</v>
      </c>
      <c r="C55" s="31">
        <v>1.1000000000000001E-3</v>
      </c>
      <c r="D55" s="27">
        <v>0</v>
      </c>
      <c r="E55" s="27">
        <v>251.8811</v>
      </c>
      <c r="F55" s="27">
        <v>251.8811</v>
      </c>
      <c r="G55" s="27">
        <v>0</v>
      </c>
      <c r="H55" s="27">
        <v>0</v>
      </c>
      <c r="I55" s="27">
        <v>335.8415</v>
      </c>
      <c r="J55" s="27">
        <v>167.92080000000001</v>
      </c>
      <c r="K55" s="27">
        <v>335.8415</v>
      </c>
      <c r="L55" s="27">
        <v>251.8811</v>
      </c>
      <c r="M55" s="27">
        <v>0</v>
      </c>
      <c r="N55" s="27">
        <v>0</v>
      </c>
      <c r="O55" s="27">
        <v>83.960400000000007</v>
      </c>
      <c r="P55" s="27">
        <v>0</v>
      </c>
    </row>
    <row r="56" spans="1:16" x14ac:dyDescent="0.25">
      <c r="A56" s="17">
        <v>0.89400000000000002</v>
      </c>
      <c r="B56" s="27">
        <v>1681.088</v>
      </c>
      <c r="C56" s="31">
        <v>1.1000000000000001E-3</v>
      </c>
      <c r="D56" s="27">
        <v>0</v>
      </c>
      <c r="E56" s="27">
        <v>252.16319999999999</v>
      </c>
      <c r="F56" s="27">
        <v>252.16319999999999</v>
      </c>
      <c r="G56" s="27">
        <v>0</v>
      </c>
      <c r="H56" s="27">
        <v>0</v>
      </c>
      <c r="I56" s="27">
        <v>336.2176</v>
      </c>
      <c r="J56" s="27">
        <v>168.1088</v>
      </c>
      <c r="K56" s="27">
        <v>336.2176</v>
      </c>
      <c r="L56" s="27">
        <v>252.16319999999999</v>
      </c>
      <c r="M56" s="27">
        <v>0</v>
      </c>
      <c r="N56" s="27">
        <v>0</v>
      </c>
      <c r="O56" s="27">
        <v>84.054400000000001</v>
      </c>
      <c r="P56" s="27">
        <v>0</v>
      </c>
    </row>
    <row r="57" spans="1:16" x14ac:dyDescent="0.25">
      <c r="A57" s="17">
        <v>0.89500000000000002</v>
      </c>
      <c r="B57" s="27">
        <v>1682.9684</v>
      </c>
      <c r="C57" s="31">
        <v>1.1000000000000001E-3</v>
      </c>
      <c r="D57" s="27">
        <v>0</v>
      </c>
      <c r="E57" s="27">
        <v>252.4453</v>
      </c>
      <c r="F57" s="27">
        <v>252.4453</v>
      </c>
      <c r="G57" s="27">
        <v>0</v>
      </c>
      <c r="H57" s="27">
        <v>0</v>
      </c>
      <c r="I57" s="27">
        <v>336.59370000000001</v>
      </c>
      <c r="J57" s="27">
        <v>168.29679999999999</v>
      </c>
      <c r="K57" s="27">
        <v>336.59370000000001</v>
      </c>
      <c r="L57" s="27">
        <v>252.4453</v>
      </c>
      <c r="M57" s="27">
        <v>0</v>
      </c>
      <c r="N57" s="27">
        <v>0</v>
      </c>
      <c r="O57" s="27">
        <v>84.148399999999995</v>
      </c>
      <c r="P57" s="27">
        <v>0</v>
      </c>
    </row>
    <row r="58" spans="1:16" x14ac:dyDescent="0.25">
      <c r="A58" s="17">
        <v>0.89600000000000002</v>
      </c>
      <c r="B58" s="27">
        <v>1684.8489</v>
      </c>
      <c r="C58" s="31">
        <v>1.1000000000000001E-3</v>
      </c>
      <c r="D58" s="27">
        <v>0</v>
      </c>
      <c r="E58" s="27">
        <v>252.72730000000001</v>
      </c>
      <c r="F58" s="27">
        <v>252.72730000000001</v>
      </c>
      <c r="G58" s="27">
        <v>0</v>
      </c>
      <c r="H58" s="27">
        <v>0</v>
      </c>
      <c r="I58" s="27">
        <v>336.96980000000002</v>
      </c>
      <c r="J58" s="27">
        <v>168.48490000000001</v>
      </c>
      <c r="K58" s="27">
        <v>336.96980000000002</v>
      </c>
      <c r="L58" s="27">
        <v>252.72730000000001</v>
      </c>
      <c r="M58" s="27">
        <v>0</v>
      </c>
      <c r="N58" s="27">
        <v>0</v>
      </c>
      <c r="O58" s="27">
        <v>84.242400000000004</v>
      </c>
      <c r="P58" s="27">
        <v>0</v>
      </c>
    </row>
    <row r="59" spans="1:16" x14ac:dyDescent="0.25">
      <c r="A59" s="17">
        <v>0.89700000000000002</v>
      </c>
      <c r="B59" s="27">
        <v>1686.7293</v>
      </c>
      <c r="C59" s="31">
        <v>1.1000000000000001E-3</v>
      </c>
      <c r="D59" s="27">
        <v>0</v>
      </c>
      <c r="E59" s="27">
        <v>253.0094</v>
      </c>
      <c r="F59" s="27">
        <v>253.0094</v>
      </c>
      <c r="G59" s="27">
        <v>0</v>
      </c>
      <c r="H59" s="27">
        <v>0</v>
      </c>
      <c r="I59" s="27">
        <v>337.34589999999997</v>
      </c>
      <c r="J59" s="27">
        <v>168.6729</v>
      </c>
      <c r="K59" s="27">
        <v>337.34589999999997</v>
      </c>
      <c r="L59" s="27">
        <v>253.0094</v>
      </c>
      <c r="M59" s="27">
        <v>0</v>
      </c>
      <c r="N59" s="27">
        <v>0</v>
      </c>
      <c r="O59" s="27">
        <v>84.336500000000001</v>
      </c>
      <c r="P59" s="27">
        <v>0</v>
      </c>
    </row>
    <row r="60" spans="1:16" x14ac:dyDescent="0.25">
      <c r="A60" s="17">
        <v>0.89800000000000002</v>
      </c>
      <c r="B60" s="27">
        <v>1688.6097</v>
      </c>
      <c r="C60" s="31">
        <v>1.1000000000000001E-3</v>
      </c>
      <c r="D60" s="27">
        <v>0</v>
      </c>
      <c r="E60" s="27">
        <v>253.29150000000001</v>
      </c>
      <c r="F60" s="27">
        <v>253.29150000000001</v>
      </c>
      <c r="G60" s="27">
        <v>0</v>
      </c>
      <c r="H60" s="27">
        <v>0</v>
      </c>
      <c r="I60" s="27">
        <v>337.72190000000001</v>
      </c>
      <c r="J60" s="27">
        <v>168.86099999999999</v>
      </c>
      <c r="K60" s="27">
        <v>337.72190000000001</v>
      </c>
      <c r="L60" s="27">
        <v>253.29150000000001</v>
      </c>
      <c r="M60" s="27">
        <v>0</v>
      </c>
      <c r="N60" s="27">
        <v>0</v>
      </c>
      <c r="O60" s="27">
        <v>84.430499999999995</v>
      </c>
      <c r="P60" s="27">
        <v>0</v>
      </c>
    </row>
    <row r="61" spans="1:16" x14ac:dyDescent="0.25">
      <c r="A61" s="17">
        <v>0.89900000000000002</v>
      </c>
      <c r="B61" s="27">
        <v>1690.4901</v>
      </c>
      <c r="C61" s="31">
        <v>1.1000000000000001E-3</v>
      </c>
      <c r="D61" s="27">
        <v>0</v>
      </c>
      <c r="E61" s="27">
        <v>253.5735</v>
      </c>
      <c r="F61" s="27">
        <v>253.5735</v>
      </c>
      <c r="G61" s="27">
        <v>0</v>
      </c>
      <c r="H61" s="27">
        <v>0</v>
      </c>
      <c r="I61" s="27">
        <v>338.09800000000001</v>
      </c>
      <c r="J61" s="27">
        <v>169.04900000000001</v>
      </c>
      <c r="K61" s="27">
        <v>338.09800000000001</v>
      </c>
      <c r="L61" s="27">
        <v>253.5735</v>
      </c>
      <c r="M61" s="27">
        <v>0</v>
      </c>
      <c r="N61" s="27">
        <v>0</v>
      </c>
      <c r="O61" s="27">
        <v>84.524500000000003</v>
      </c>
      <c r="P61" s="27">
        <v>0</v>
      </c>
    </row>
    <row r="62" spans="1:16" x14ac:dyDescent="0.25">
      <c r="A62" s="17">
        <v>0.9</v>
      </c>
      <c r="B62" s="27">
        <v>2538.5556999999999</v>
      </c>
      <c r="C62" s="31">
        <v>0.50170000000000003</v>
      </c>
      <c r="D62" s="27">
        <v>0</v>
      </c>
      <c r="E62" s="27">
        <v>380.78339999999997</v>
      </c>
      <c r="F62" s="27">
        <v>380.78339999999997</v>
      </c>
      <c r="G62" s="27">
        <v>0</v>
      </c>
      <c r="H62" s="27">
        <v>0</v>
      </c>
      <c r="I62" s="27">
        <v>507.71109999999999</v>
      </c>
      <c r="J62" s="27">
        <v>253.85560000000001</v>
      </c>
      <c r="K62" s="27">
        <v>507.71109999999999</v>
      </c>
      <c r="L62" s="27">
        <v>380.78339999999997</v>
      </c>
      <c r="M62" s="27">
        <v>0</v>
      </c>
      <c r="N62" s="27">
        <v>0</v>
      </c>
      <c r="O62" s="27">
        <v>126.9278</v>
      </c>
      <c r="P62" s="27">
        <v>0</v>
      </c>
    </row>
    <row r="63" spans="1:16" x14ac:dyDescent="0.25">
      <c r="A63" s="17">
        <v>0.90100000000000002</v>
      </c>
      <c r="B63" s="27">
        <v>2541.3764000000001</v>
      </c>
      <c r="C63" s="31">
        <v>1.1000000000000001E-3</v>
      </c>
      <c r="D63" s="27">
        <v>0</v>
      </c>
      <c r="E63" s="27">
        <v>381.20650000000001</v>
      </c>
      <c r="F63" s="27">
        <v>381.20650000000001</v>
      </c>
      <c r="G63" s="27">
        <v>0</v>
      </c>
      <c r="H63" s="27">
        <v>0</v>
      </c>
      <c r="I63" s="27">
        <v>508.27530000000002</v>
      </c>
      <c r="J63" s="27">
        <v>254.13759999999999</v>
      </c>
      <c r="K63" s="27">
        <v>508.27530000000002</v>
      </c>
      <c r="L63" s="27">
        <v>381.20650000000001</v>
      </c>
      <c r="M63" s="27">
        <v>0</v>
      </c>
      <c r="N63" s="27">
        <v>0</v>
      </c>
      <c r="O63" s="27">
        <v>127.0688</v>
      </c>
      <c r="P63" s="27">
        <v>0</v>
      </c>
    </row>
    <row r="64" spans="1:16" x14ac:dyDescent="0.25">
      <c r="A64" s="17">
        <v>0.90200000000000002</v>
      </c>
      <c r="B64" s="27">
        <v>2544.1970000000001</v>
      </c>
      <c r="C64" s="31">
        <v>1.1000000000000001E-3</v>
      </c>
      <c r="D64" s="27">
        <v>0</v>
      </c>
      <c r="E64" s="27">
        <v>381.62950000000001</v>
      </c>
      <c r="F64" s="27">
        <v>381.62950000000001</v>
      </c>
      <c r="G64" s="27">
        <v>0</v>
      </c>
      <c r="H64" s="27">
        <v>0</v>
      </c>
      <c r="I64" s="27">
        <v>508.83940000000001</v>
      </c>
      <c r="J64" s="27">
        <v>254.41970000000001</v>
      </c>
      <c r="K64" s="27">
        <v>508.83940000000001</v>
      </c>
      <c r="L64" s="27">
        <v>381.62950000000001</v>
      </c>
      <c r="M64" s="27">
        <v>0</v>
      </c>
      <c r="N64" s="27">
        <v>0</v>
      </c>
      <c r="O64" s="27">
        <v>127.2098</v>
      </c>
      <c r="P64" s="27">
        <v>0</v>
      </c>
    </row>
    <row r="65" spans="1:16" x14ac:dyDescent="0.25">
      <c r="A65" s="17">
        <v>0.90300000000000002</v>
      </c>
      <c r="B65" s="27">
        <v>2547.0176000000001</v>
      </c>
      <c r="C65" s="31">
        <v>1.1000000000000001E-3</v>
      </c>
      <c r="D65" s="27">
        <v>0</v>
      </c>
      <c r="E65" s="27">
        <v>382.05259999999998</v>
      </c>
      <c r="F65" s="27">
        <v>382.05259999999998</v>
      </c>
      <c r="G65" s="27">
        <v>0</v>
      </c>
      <c r="H65" s="27">
        <v>0</v>
      </c>
      <c r="I65" s="27">
        <v>509.40350000000001</v>
      </c>
      <c r="J65" s="27">
        <v>254.70179999999999</v>
      </c>
      <c r="K65" s="27">
        <v>509.40350000000001</v>
      </c>
      <c r="L65" s="27">
        <v>382.05259999999998</v>
      </c>
      <c r="M65" s="27">
        <v>0</v>
      </c>
      <c r="N65" s="27">
        <v>0</v>
      </c>
      <c r="O65" s="27">
        <v>127.3509</v>
      </c>
      <c r="P65" s="27">
        <v>0</v>
      </c>
    </row>
    <row r="66" spans="1:16" x14ac:dyDescent="0.25">
      <c r="A66" s="17">
        <v>0.90400000000000003</v>
      </c>
      <c r="B66" s="27">
        <v>2549.8382000000001</v>
      </c>
      <c r="C66" s="31">
        <v>1.1000000000000001E-3</v>
      </c>
      <c r="D66" s="27">
        <v>0</v>
      </c>
      <c r="E66" s="27">
        <v>382.47570000000002</v>
      </c>
      <c r="F66" s="27">
        <v>382.47570000000002</v>
      </c>
      <c r="G66" s="27">
        <v>0</v>
      </c>
      <c r="H66" s="27">
        <v>0</v>
      </c>
      <c r="I66" s="27">
        <v>509.9676</v>
      </c>
      <c r="J66" s="27">
        <v>254.9838</v>
      </c>
      <c r="K66" s="27">
        <v>509.9676</v>
      </c>
      <c r="L66" s="27">
        <v>382.47570000000002</v>
      </c>
      <c r="M66" s="27">
        <v>0</v>
      </c>
      <c r="N66" s="27">
        <v>0</v>
      </c>
      <c r="O66" s="27">
        <v>127.4919</v>
      </c>
      <c r="P66" s="27">
        <v>0</v>
      </c>
    </row>
    <row r="67" spans="1:16" x14ac:dyDescent="0.25">
      <c r="A67" s="17">
        <v>0.90500000000000003</v>
      </c>
      <c r="B67" s="27">
        <v>2552.6588000000002</v>
      </c>
      <c r="C67" s="31">
        <v>1.1000000000000001E-3</v>
      </c>
      <c r="D67" s="27">
        <v>0</v>
      </c>
      <c r="E67" s="27">
        <v>382.89879999999999</v>
      </c>
      <c r="F67" s="27">
        <v>382.89879999999999</v>
      </c>
      <c r="G67" s="27">
        <v>0</v>
      </c>
      <c r="H67" s="27">
        <v>0</v>
      </c>
      <c r="I67" s="27">
        <v>510.53179999999998</v>
      </c>
      <c r="J67" s="27">
        <v>255.26589999999999</v>
      </c>
      <c r="K67" s="27">
        <v>510.53179999999998</v>
      </c>
      <c r="L67" s="27">
        <v>382.89879999999999</v>
      </c>
      <c r="M67" s="27">
        <v>0</v>
      </c>
      <c r="N67" s="27">
        <v>0</v>
      </c>
      <c r="O67" s="27">
        <v>127.63290000000001</v>
      </c>
      <c r="P67" s="27">
        <v>0</v>
      </c>
    </row>
    <row r="68" spans="1:16" x14ac:dyDescent="0.25">
      <c r="A68" s="17">
        <v>0.90600000000000003</v>
      </c>
      <c r="B68" s="27">
        <v>2555.4794000000002</v>
      </c>
      <c r="C68" s="31">
        <v>1.1000000000000001E-3</v>
      </c>
      <c r="D68" s="27">
        <v>0</v>
      </c>
      <c r="E68" s="27">
        <v>383.32190000000003</v>
      </c>
      <c r="F68" s="27">
        <v>383.32190000000003</v>
      </c>
      <c r="G68" s="27">
        <v>0</v>
      </c>
      <c r="H68" s="27">
        <v>0</v>
      </c>
      <c r="I68" s="27">
        <v>511.09589999999997</v>
      </c>
      <c r="J68" s="27">
        <v>255.5479</v>
      </c>
      <c r="K68" s="27">
        <v>511.09589999999997</v>
      </c>
      <c r="L68" s="27">
        <v>383.32190000000003</v>
      </c>
      <c r="M68" s="27">
        <v>0</v>
      </c>
      <c r="N68" s="27">
        <v>0</v>
      </c>
      <c r="O68" s="27">
        <v>127.774</v>
      </c>
      <c r="P68" s="27">
        <v>0</v>
      </c>
    </row>
    <row r="69" spans="1:16" x14ac:dyDescent="0.25">
      <c r="A69" s="17">
        <v>0.90700000000000003</v>
      </c>
      <c r="B69" s="27">
        <v>2558.3000999999999</v>
      </c>
      <c r="C69" s="31">
        <v>1.1000000000000001E-3</v>
      </c>
      <c r="D69" s="27">
        <v>0</v>
      </c>
      <c r="E69" s="27">
        <v>383.745</v>
      </c>
      <c r="F69" s="27">
        <v>383.745</v>
      </c>
      <c r="G69" s="27">
        <v>0</v>
      </c>
      <c r="H69" s="27">
        <v>0</v>
      </c>
      <c r="I69" s="27">
        <v>511.66</v>
      </c>
      <c r="J69" s="27">
        <v>255.83</v>
      </c>
      <c r="K69" s="27">
        <v>511.66</v>
      </c>
      <c r="L69" s="27">
        <v>383.745</v>
      </c>
      <c r="M69" s="27">
        <v>0</v>
      </c>
      <c r="N69" s="27">
        <v>0</v>
      </c>
      <c r="O69" s="27">
        <v>127.91500000000001</v>
      </c>
      <c r="P69" s="27">
        <v>0</v>
      </c>
    </row>
    <row r="70" spans="1:16" x14ac:dyDescent="0.25">
      <c r="A70" s="17">
        <v>0.90800000000000003</v>
      </c>
      <c r="B70" s="27">
        <v>2561.1206999999999</v>
      </c>
      <c r="C70" s="31">
        <v>1.1000000000000001E-3</v>
      </c>
      <c r="D70" s="27">
        <v>0</v>
      </c>
      <c r="E70" s="27">
        <v>384.16809999999998</v>
      </c>
      <c r="F70" s="27">
        <v>384.16809999999998</v>
      </c>
      <c r="G70" s="27">
        <v>0</v>
      </c>
      <c r="H70" s="27">
        <v>0</v>
      </c>
      <c r="I70" s="27">
        <v>512.22410000000002</v>
      </c>
      <c r="J70" s="27">
        <v>256.1121</v>
      </c>
      <c r="K70" s="27">
        <v>512.22410000000002</v>
      </c>
      <c r="L70" s="27">
        <v>384.16809999999998</v>
      </c>
      <c r="M70" s="27">
        <v>0</v>
      </c>
      <c r="N70" s="27">
        <v>0</v>
      </c>
      <c r="O70" s="27">
        <v>128.05600000000001</v>
      </c>
      <c r="P70" s="27">
        <v>0</v>
      </c>
    </row>
    <row r="71" spans="1:16" x14ac:dyDescent="0.25">
      <c r="A71" s="17">
        <v>0.90900000000000003</v>
      </c>
      <c r="B71" s="27">
        <v>2563.9413</v>
      </c>
      <c r="C71" s="31">
        <v>1.1000000000000001E-3</v>
      </c>
      <c r="D71" s="27">
        <v>0</v>
      </c>
      <c r="E71" s="27">
        <v>384.59120000000001</v>
      </c>
      <c r="F71" s="27">
        <v>384.59120000000001</v>
      </c>
      <c r="G71" s="27">
        <v>0</v>
      </c>
      <c r="H71" s="27">
        <v>0</v>
      </c>
      <c r="I71" s="27">
        <v>512.78830000000005</v>
      </c>
      <c r="J71" s="27">
        <v>256.39409999999998</v>
      </c>
      <c r="K71" s="27">
        <v>512.78830000000005</v>
      </c>
      <c r="L71" s="27">
        <v>384.59120000000001</v>
      </c>
      <c r="M71" s="27">
        <v>0</v>
      </c>
      <c r="N71" s="27">
        <v>0</v>
      </c>
      <c r="O71" s="27">
        <v>128.19710000000001</v>
      </c>
      <c r="P71" s="27">
        <v>0</v>
      </c>
    </row>
    <row r="72" spans="1:16" x14ac:dyDescent="0.25">
      <c r="A72" s="17">
        <v>0.91</v>
      </c>
      <c r="B72" s="27">
        <v>2566.7619</v>
      </c>
      <c r="C72" s="31">
        <v>1.1000000000000001E-3</v>
      </c>
      <c r="D72" s="27">
        <v>0</v>
      </c>
      <c r="E72" s="27">
        <v>385.01429999999999</v>
      </c>
      <c r="F72" s="27">
        <v>385.01429999999999</v>
      </c>
      <c r="G72" s="27">
        <v>0</v>
      </c>
      <c r="H72" s="27">
        <v>0</v>
      </c>
      <c r="I72" s="27">
        <v>513.35239999999999</v>
      </c>
      <c r="J72" s="27">
        <v>256.67619999999999</v>
      </c>
      <c r="K72" s="27">
        <v>513.35239999999999</v>
      </c>
      <c r="L72" s="27">
        <v>385.01429999999999</v>
      </c>
      <c r="M72" s="27">
        <v>0</v>
      </c>
      <c r="N72" s="27">
        <v>0</v>
      </c>
      <c r="O72" s="27">
        <v>128.3381</v>
      </c>
      <c r="P72" s="27">
        <v>0</v>
      </c>
    </row>
    <row r="73" spans="1:16" x14ac:dyDescent="0.25">
      <c r="A73" s="17">
        <v>0.91100000000000003</v>
      </c>
      <c r="B73" s="27">
        <v>2569.5825</v>
      </c>
      <c r="C73" s="31">
        <v>1.1000000000000001E-3</v>
      </c>
      <c r="D73" s="27">
        <v>0</v>
      </c>
      <c r="E73" s="27">
        <v>385.43740000000003</v>
      </c>
      <c r="F73" s="27">
        <v>385.43740000000003</v>
      </c>
      <c r="G73" s="27">
        <v>0</v>
      </c>
      <c r="H73" s="27">
        <v>0</v>
      </c>
      <c r="I73" s="27">
        <v>513.91650000000004</v>
      </c>
      <c r="J73" s="27">
        <v>256.95830000000001</v>
      </c>
      <c r="K73" s="27">
        <v>513.91650000000004</v>
      </c>
      <c r="L73" s="27">
        <v>385.43740000000003</v>
      </c>
      <c r="M73" s="27">
        <v>0</v>
      </c>
      <c r="N73" s="27">
        <v>0</v>
      </c>
      <c r="O73" s="27">
        <v>128.47909999999999</v>
      </c>
      <c r="P73" s="27">
        <v>0</v>
      </c>
    </row>
    <row r="74" spans="1:16" x14ac:dyDescent="0.25">
      <c r="A74" s="17">
        <v>0.91200000000000003</v>
      </c>
      <c r="B74" s="27">
        <v>2572.4032000000002</v>
      </c>
      <c r="C74" s="31">
        <v>1.1000000000000001E-3</v>
      </c>
      <c r="D74" s="27">
        <v>0</v>
      </c>
      <c r="E74" s="27">
        <v>385.8605</v>
      </c>
      <c r="F74" s="27">
        <v>385.8605</v>
      </c>
      <c r="G74" s="27">
        <v>0</v>
      </c>
      <c r="H74" s="27">
        <v>0</v>
      </c>
      <c r="I74" s="27">
        <v>514.48059999999998</v>
      </c>
      <c r="J74" s="27">
        <v>257.24029999999999</v>
      </c>
      <c r="K74" s="27">
        <v>514.48059999999998</v>
      </c>
      <c r="L74" s="27">
        <v>385.8605</v>
      </c>
      <c r="M74" s="27">
        <v>0</v>
      </c>
      <c r="N74" s="27">
        <v>0</v>
      </c>
      <c r="O74" s="27">
        <v>128.62020000000001</v>
      </c>
      <c r="P74" s="27">
        <v>0</v>
      </c>
    </row>
    <row r="75" spans="1:16" x14ac:dyDescent="0.25">
      <c r="A75" s="17">
        <v>0.91300000000000003</v>
      </c>
      <c r="B75" s="27">
        <v>2575.2238000000002</v>
      </c>
      <c r="C75" s="31">
        <v>1.1000000000000001E-3</v>
      </c>
      <c r="D75" s="27">
        <v>0</v>
      </c>
      <c r="E75" s="27">
        <v>386.28359999999998</v>
      </c>
      <c r="F75" s="27">
        <v>386.28359999999998</v>
      </c>
      <c r="G75" s="27">
        <v>0</v>
      </c>
      <c r="H75" s="27">
        <v>0</v>
      </c>
      <c r="I75" s="27">
        <v>515.04480000000001</v>
      </c>
      <c r="J75" s="27">
        <v>257.5224</v>
      </c>
      <c r="K75" s="27">
        <v>515.04480000000001</v>
      </c>
      <c r="L75" s="27">
        <v>386.28359999999998</v>
      </c>
      <c r="M75" s="27">
        <v>0</v>
      </c>
      <c r="N75" s="27">
        <v>0</v>
      </c>
      <c r="O75" s="27">
        <v>128.7612</v>
      </c>
      <c r="P75" s="27">
        <v>0</v>
      </c>
    </row>
    <row r="76" spans="1:16" x14ac:dyDescent="0.25">
      <c r="A76" s="17">
        <v>0.91400000000000003</v>
      </c>
      <c r="B76" s="27">
        <v>2578.0444000000002</v>
      </c>
      <c r="C76" s="31">
        <v>1.1000000000000001E-3</v>
      </c>
      <c r="D76" s="27">
        <v>0</v>
      </c>
      <c r="E76" s="27">
        <v>386.70670000000001</v>
      </c>
      <c r="F76" s="27">
        <v>386.70670000000001</v>
      </c>
      <c r="G76" s="27">
        <v>0</v>
      </c>
      <c r="H76" s="27">
        <v>0</v>
      </c>
      <c r="I76" s="27">
        <v>515.60889999999995</v>
      </c>
      <c r="J76" s="27">
        <v>257.80439999999999</v>
      </c>
      <c r="K76" s="27">
        <v>515.60889999999995</v>
      </c>
      <c r="L76" s="27">
        <v>386.70670000000001</v>
      </c>
      <c r="M76" s="27">
        <v>0</v>
      </c>
      <c r="N76" s="27">
        <v>0</v>
      </c>
      <c r="O76" s="27">
        <v>128.90219999999999</v>
      </c>
      <c r="P76" s="27">
        <v>0</v>
      </c>
    </row>
    <row r="77" spans="1:16" x14ac:dyDescent="0.25">
      <c r="A77" s="17">
        <v>0.91500000000000004</v>
      </c>
      <c r="B77" s="27">
        <v>2580.8649999999998</v>
      </c>
      <c r="C77" s="31">
        <v>1.1000000000000001E-3</v>
      </c>
      <c r="D77" s="27">
        <v>0</v>
      </c>
      <c r="E77" s="27">
        <v>387.12979999999999</v>
      </c>
      <c r="F77" s="27">
        <v>387.12979999999999</v>
      </c>
      <c r="G77" s="27">
        <v>0</v>
      </c>
      <c r="H77" s="27">
        <v>0</v>
      </c>
      <c r="I77" s="27">
        <v>516.173</v>
      </c>
      <c r="J77" s="27">
        <v>258.0865</v>
      </c>
      <c r="K77" s="27">
        <v>516.173</v>
      </c>
      <c r="L77" s="27">
        <v>387.12979999999999</v>
      </c>
      <c r="M77" s="27">
        <v>0</v>
      </c>
      <c r="N77" s="27">
        <v>0</v>
      </c>
      <c r="O77" s="27">
        <v>129.04329999999999</v>
      </c>
      <c r="P77" s="27">
        <v>0</v>
      </c>
    </row>
    <row r="78" spans="1:16" x14ac:dyDescent="0.25">
      <c r="A78" s="17">
        <v>0.91600000000000004</v>
      </c>
      <c r="B78" s="27">
        <v>2583.6855999999998</v>
      </c>
      <c r="C78" s="31">
        <v>1.1000000000000001E-3</v>
      </c>
      <c r="D78" s="27">
        <v>0</v>
      </c>
      <c r="E78" s="27">
        <v>387.55279999999999</v>
      </c>
      <c r="F78" s="27">
        <v>387.55279999999999</v>
      </c>
      <c r="G78" s="27">
        <v>0</v>
      </c>
      <c r="H78" s="27">
        <v>0</v>
      </c>
      <c r="I78" s="27">
        <v>516.73710000000005</v>
      </c>
      <c r="J78" s="27">
        <v>258.36860000000001</v>
      </c>
      <c r="K78" s="27">
        <v>516.73710000000005</v>
      </c>
      <c r="L78" s="27">
        <v>387.55279999999999</v>
      </c>
      <c r="M78" s="27">
        <v>0</v>
      </c>
      <c r="N78" s="27">
        <v>0</v>
      </c>
      <c r="O78" s="27">
        <v>129.18430000000001</v>
      </c>
      <c r="P78" s="27">
        <v>0</v>
      </c>
    </row>
    <row r="79" spans="1:16" x14ac:dyDescent="0.25">
      <c r="A79" s="17">
        <v>0.91700000000000004</v>
      </c>
      <c r="B79" s="27">
        <v>2586.5061999999998</v>
      </c>
      <c r="C79" s="31">
        <v>1.1000000000000001E-3</v>
      </c>
      <c r="D79" s="27">
        <v>0</v>
      </c>
      <c r="E79" s="27">
        <v>387.97590000000002</v>
      </c>
      <c r="F79" s="27">
        <v>387.97590000000002</v>
      </c>
      <c r="G79" s="27">
        <v>0</v>
      </c>
      <c r="H79" s="27">
        <v>0</v>
      </c>
      <c r="I79" s="27">
        <v>517.30119999999999</v>
      </c>
      <c r="J79" s="27">
        <v>258.6506</v>
      </c>
      <c r="K79" s="27">
        <v>517.30119999999999</v>
      </c>
      <c r="L79" s="27">
        <v>387.97590000000002</v>
      </c>
      <c r="M79" s="27">
        <v>0</v>
      </c>
      <c r="N79" s="27">
        <v>0</v>
      </c>
      <c r="O79" s="27">
        <v>129.3253</v>
      </c>
      <c r="P79" s="27">
        <v>0</v>
      </c>
    </row>
    <row r="80" spans="1:16" x14ac:dyDescent="0.25">
      <c r="A80" s="17">
        <v>0.91800000000000004</v>
      </c>
      <c r="B80" s="27">
        <v>2589.3269</v>
      </c>
      <c r="C80" s="31">
        <v>1.1000000000000001E-3</v>
      </c>
      <c r="D80" s="27">
        <v>0</v>
      </c>
      <c r="E80" s="27">
        <v>388.399</v>
      </c>
      <c r="F80" s="27">
        <v>388.399</v>
      </c>
      <c r="G80" s="27">
        <v>0</v>
      </c>
      <c r="H80" s="27">
        <v>0</v>
      </c>
      <c r="I80" s="27">
        <v>517.86540000000002</v>
      </c>
      <c r="J80" s="27">
        <v>258.93270000000001</v>
      </c>
      <c r="K80" s="27">
        <v>517.86540000000002</v>
      </c>
      <c r="L80" s="27">
        <v>388.399</v>
      </c>
      <c r="M80" s="27">
        <v>0</v>
      </c>
      <c r="N80" s="27">
        <v>0</v>
      </c>
      <c r="O80" s="27">
        <v>129.46629999999999</v>
      </c>
      <c r="P80" s="27">
        <v>0</v>
      </c>
    </row>
    <row r="81" spans="1:16" x14ac:dyDescent="0.25">
      <c r="A81" s="17">
        <v>0.91900000000000004</v>
      </c>
      <c r="B81" s="27">
        <v>2592.1475</v>
      </c>
      <c r="C81" s="31">
        <v>1.1000000000000001E-3</v>
      </c>
      <c r="D81" s="27">
        <v>0</v>
      </c>
      <c r="E81" s="27">
        <v>388.82209999999998</v>
      </c>
      <c r="F81" s="27">
        <v>388.82209999999998</v>
      </c>
      <c r="G81" s="27">
        <v>0</v>
      </c>
      <c r="H81" s="27">
        <v>0</v>
      </c>
      <c r="I81" s="27">
        <v>518.42949999999996</v>
      </c>
      <c r="J81" s="27">
        <v>259.21469999999999</v>
      </c>
      <c r="K81" s="27">
        <v>518.42949999999996</v>
      </c>
      <c r="L81" s="27">
        <v>388.82209999999998</v>
      </c>
      <c r="M81" s="27">
        <v>0</v>
      </c>
      <c r="N81" s="27">
        <v>0</v>
      </c>
      <c r="O81" s="27">
        <v>129.60740000000001</v>
      </c>
      <c r="P81" s="27">
        <v>0</v>
      </c>
    </row>
    <row r="82" spans="1:16" x14ac:dyDescent="0.25">
      <c r="A82" s="17">
        <v>0.92</v>
      </c>
      <c r="B82" s="27">
        <v>2594.9681</v>
      </c>
      <c r="C82" s="31">
        <v>1.1000000000000001E-3</v>
      </c>
      <c r="D82" s="27">
        <v>0</v>
      </c>
      <c r="E82" s="27">
        <v>389.24520000000001</v>
      </c>
      <c r="F82" s="27">
        <v>389.24520000000001</v>
      </c>
      <c r="G82" s="27">
        <v>0</v>
      </c>
      <c r="H82" s="27">
        <v>0</v>
      </c>
      <c r="I82" s="27">
        <v>518.99360000000001</v>
      </c>
      <c r="J82" s="27">
        <v>259.49680000000001</v>
      </c>
      <c r="K82" s="27">
        <v>518.99360000000001</v>
      </c>
      <c r="L82" s="27">
        <v>389.24520000000001</v>
      </c>
      <c r="M82" s="27">
        <v>0</v>
      </c>
      <c r="N82" s="27">
        <v>0</v>
      </c>
      <c r="O82" s="27">
        <v>129.7484</v>
      </c>
      <c r="P82" s="27">
        <v>0</v>
      </c>
    </row>
    <row r="83" spans="1:16" x14ac:dyDescent="0.25">
      <c r="A83" s="17">
        <v>0.92100000000000004</v>
      </c>
      <c r="B83" s="27">
        <v>2597.7887000000001</v>
      </c>
      <c r="C83" s="31">
        <v>1.1000000000000001E-3</v>
      </c>
      <c r="D83" s="27">
        <v>0</v>
      </c>
      <c r="E83" s="27">
        <v>389.66829999999999</v>
      </c>
      <c r="F83" s="27">
        <v>389.66829999999999</v>
      </c>
      <c r="G83" s="27">
        <v>0</v>
      </c>
      <c r="H83" s="27">
        <v>0</v>
      </c>
      <c r="I83" s="27">
        <v>519.55769999999995</v>
      </c>
      <c r="J83" s="27">
        <v>259.77890000000002</v>
      </c>
      <c r="K83" s="27">
        <v>519.55769999999995</v>
      </c>
      <c r="L83" s="27">
        <v>389.66829999999999</v>
      </c>
      <c r="M83" s="27">
        <v>0</v>
      </c>
      <c r="N83" s="27">
        <v>0</v>
      </c>
      <c r="O83" s="27">
        <v>129.88939999999999</v>
      </c>
      <c r="P83" s="27">
        <v>0</v>
      </c>
    </row>
    <row r="84" spans="1:16" x14ac:dyDescent="0.25">
      <c r="A84" s="17">
        <v>0.92200000000000004</v>
      </c>
      <c r="B84" s="27">
        <v>2600.6093000000001</v>
      </c>
      <c r="C84" s="31">
        <v>1.1000000000000001E-3</v>
      </c>
      <c r="D84" s="27">
        <v>0</v>
      </c>
      <c r="E84" s="27">
        <v>390.09140000000002</v>
      </c>
      <c r="F84" s="27">
        <v>390.09140000000002</v>
      </c>
      <c r="G84" s="27">
        <v>0</v>
      </c>
      <c r="H84" s="27">
        <v>0</v>
      </c>
      <c r="I84" s="27">
        <v>520.12189999999998</v>
      </c>
      <c r="J84" s="27">
        <v>260.0609</v>
      </c>
      <c r="K84" s="27">
        <v>520.12189999999998</v>
      </c>
      <c r="L84" s="27">
        <v>390.09140000000002</v>
      </c>
      <c r="M84" s="27">
        <v>0</v>
      </c>
      <c r="N84" s="27">
        <v>0</v>
      </c>
      <c r="O84" s="27">
        <v>130.03049999999999</v>
      </c>
      <c r="P84" s="27">
        <v>0</v>
      </c>
    </row>
    <row r="85" spans="1:16" x14ac:dyDescent="0.25">
      <c r="A85" s="17">
        <v>0.92300000000000004</v>
      </c>
      <c r="B85" s="27">
        <v>2603.4299000000001</v>
      </c>
      <c r="C85" s="31">
        <v>1.1000000000000001E-3</v>
      </c>
      <c r="D85" s="27">
        <v>0</v>
      </c>
      <c r="E85" s="27">
        <v>390.5145</v>
      </c>
      <c r="F85" s="27">
        <v>390.5145</v>
      </c>
      <c r="G85" s="27">
        <v>0</v>
      </c>
      <c r="H85" s="27">
        <v>0</v>
      </c>
      <c r="I85" s="27">
        <v>520.68600000000004</v>
      </c>
      <c r="J85" s="27">
        <v>260.34300000000002</v>
      </c>
      <c r="K85" s="27">
        <v>520.68600000000004</v>
      </c>
      <c r="L85" s="27">
        <v>390.5145</v>
      </c>
      <c r="M85" s="27">
        <v>0</v>
      </c>
      <c r="N85" s="27">
        <v>0</v>
      </c>
      <c r="O85" s="27">
        <v>130.17150000000001</v>
      </c>
      <c r="P85" s="27">
        <v>0</v>
      </c>
    </row>
    <row r="86" spans="1:16" x14ac:dyDescent="0.25">
      <c r="A86" s="17">
        <v>0.92400000000000004</v>
      </c>
      <c r="B86" s="27">
        <v>2606.2505999999998</v>
      </c>
      <c r="C86" s="31">
        <v>1.1000000000000001E-3</v>
      </c>
      <c r="D86" s="27">
        <v>0</v>
      </c>
      <c r="E86" s="27">
        <v>390.93759999999997</v>
      </c>
      <c r="F86" s="27">
        <v>390.93759999999997</v>
      </c>
      <c r="G86" s="27">
        <v>0</v>
      </c>
      <c r="H86" s="27">
        <v>0</v>
      </c>
      <c r="I86" s="27">
        <v>521.25009999999997</v>
      </c>
      <c r="J86" s="27">
        <v>260.62509999999997</v>
      </c>
      <c r="K86" s="27">
        <v>521.25009999999997</v>
      </c>
      <c r="L86" s="27">
        <v>390.93759999999997</v>
      </c>
      <c r="M86" s="27">
        <v>0</v>
      </c>
      <c r="N86" s="27">
        <v>0</v>
      </c>
      <c r="O86" s="27">
        <v>130.3125</v>
      </c>
      <c r="P86" s="27">
        <v>0</v>
      </c>
    </row>
    <row r="87" spans="1:16" x14ac:dyDescent="0.25">
      <c r="A87" s="17">
        <v>0.92500000000000004</v>
      </c>
      <c r="B87" s="27">
        <v>2609.0711999999999</v>
      </c>
      <c r="C87" s="31">
        <v>1.1000000000000001E-3</v>
      </c>
      <c r="D87" s="27">
        <v>0</v>
      </c>
      <c r="E87" s="27">
        <v>391.36070000000001</v>
      </c>
      <c r="F87" s="27">
        <v>391.36070000000001</v>
      </c>
      <c r="G87" s="27">
        <v>0</v>
      </c>
      <c r="H87" s="27">
        <v>0</v>
      </c>
      <c r="I87" s="27">
        <v>521.81420000000003</v>
      </c>
      <c r="J87" s="27">
        <v>260.90710000000001</v>
      </c>
      <c r="K87" s="27">
        <v>521.81420000000003</v>
      </c>
      <c r="L87" s="27">
        <v>391.36070000000001</v>
      </c>
      <c r="M87" s="27">
        <v>0</v>
      </c>
      <c r="N87" s="27">
        <v>0</v>
      </c>
      <c r="O87" s="27">
        <v>130.45359999999999</v>
      </c>
      <c r="P87" s="27">
        <v>0</v>
      </c>
    </row>
    <row r="88" spans="1:16" x14ac:dyDescent="0.25">
      <c r="A88" s="17">
        <v>0.92600000000000005</v>
      </c>
      <c r="B88" s="27">
        <v>2611.8917999999999</v>
      </c>
      <c r="C88" s="31">
        <v>1.1000000000000001E-3</v>
      </c>
      <c r="D88" s="27">
        <v>0</v>
      </c>
      <c r="E88" s="27">
        <v>391.78379999999999</v>
      </c>
      <c r="F88" s="27">
        <v>391.78379999999999</v>
      </c>
      <c r="G88" s="27">
        <v>0</v>
      </c>
      <c r="H88" s="27">
        <v>0</v>
      </c>
      <c r="I88" s="27">
        <v>522.37840000000006</v>
      </c>
      <c r="J88" s="27">
        <v>261.18920000000003</v>
      </c>
      <c r="K88" s="27">
        <v>522.37840000000006</v>
      </c>
      <c r="L88" s="27">
        <v>391.78379999999999</v>
      </c>
      <c r="M88" s="27">
        <v>0</v>
      </c>
      <c r="N88" s="27">
        <v>0</v>
      </c>
      <c r="O88" s="27">
        <v>130.59460000000001</v>
      </c>
      <c r="P88" s="27">
        <v>0</v>
      </c>
    </row>
    <row r="89" spans="1:16" x14ac:dyDescent="0.25">
      <c r="A89" s="17">
        <v>0.92700000000000005</v>
      </c>
      <c r="B89" s="27">
        <v>2614.7123999999999</v>
      </c>
      <c r="C89" s="31">
        <v>1.1000000000000001E-3</v>
      </c>
      <c r="D89" s="27">
        <v>0</v>
      </c>
      <c r="E89" s="27">
        <v>392.20690000000002</v>
      </c>
      <c r="F89" s="27">
        <v>392.20690000000002</v>
      </c>
      <c r="G89" s="27">
        <v>0</v>
      </c>
      <c r="H89" s="27">
        <v>0</v>
      </c>
      <c r="I89" s="27">
        <v>522.9425</v>
      </c>
      <c r="J89" s="27">
        <v>261.47120000000001</v>
      </c>
      <c r="K89" s="27">
        <v>522.9425</v>
      </c>
      <c r="L89" s="27">
        <v>392.20690000000002</v>
      </c>
      <c r="M89" s="27">
        <v>0</v>
      </c>
      <c r="N89" s="27">
        <v>0</v>
      </c>
      <c r="O89" s="27">
        <v>130.73560000000001</v>
      </c>
      <c r="P89" s="27">
        <v>0</v>
      </c>
    </row>
    <row r="90" spans="1:16" x14ac:dyDescent="0.25">
      <c r="A90" s="17">
        <v>0.92800000000000005</v>
      </c>
      <c r="B90" s="27">
        <v>2617.5329999999999</v>
      </c>
      <c r="C90" s="31">
        <v>1.1000000000000001E-3</v>
      </c>
      <c r="D90" s="27">
        <v>0</v>
      </c>
      <c r="E90" s="27">
        <v>392.63</v>
      </c>
      <c r="F90" s="27">
        <v>392.63</v>
      </c>
      <c r="G90" s="27">
        <v>0</v>
      </c>
      <c r="H90" s="27">
        <v>0</v>
      </c>
      <c r="I90" s="27">
        <v>523.50660000000005</v>
      </c>
      <c r="J90" s="27">
        <v>261.75330000000002</v>
      </c>
      <c r="K90" s="27">
        <v>523.50660000000005</v>
      </c>
      <c r="L90" s="27">
        <v>392.63</v>
      </c>
      <c r="M90" s="27">
        <v>0</v>
      </c>
      <c r="N90" s="27">
        <v>0</v>
      </c>
      <c r="O90" s="27">
        <v>130.8767</v>
      </c>
      <c r="P90" s="27">
        <v>0</v>
      </c>
    </row>
    <row r="91" spans="1:16" x14ac:dyDescent="0.25">
      <c r="A91" s="17">
        <v>0.92900000000000005</v>
      </c>
      <c r="B91" s="27">
        <v>2620.3537000000001</v>
      </c>
      <c r="C91" s="31">
        <v>1.1000000000000001E-3</v>
      </c>
      <c r="D91" s="27">
        <v>0</v>
      </c>
      <c r="E91" s="27">
        <v>393.053</v>
      </c>
      <c r="F91" s="27">
        <v>393.053</v>
      </c>
      <c r="G91" s="27">
        <v>0</v>
      </c>
      <c r="H91" s="27">
        <v>0</v>
      </c>
      <c r="I91" s="27">
        <v>524.07069999999999</v>
      </c>
      <c r="J91" s="27">
        <v>262.03539999999998</v>
      </c>
      <c r="K91" s="27">
        <v>524.07069999999999</v>
      </c>
      <c r="L91" s="27">
        <v>393.053</v>
      </c>
      <c r="M91" s="27">
        <v>0</v>
      </c>
      <c r="N91" s="27">
        <v>0</v>
      </c>
      <c r="O91" s="27">
        <v>131.01769999999999</v>
      </c>
      <c r="P91" s="27">
        <v>0</v>
      </c>
    </row>
    <row r="92" spans="1:16" x14ac:dyDescent="0.25">
      <c r="A92" s="17">
        <v>0.93</v>
      </c>
      <c r="B92" s="27">
        <v>2623.1743000000001</v>
      </c>
      <c r="C92" s="31">
        <v>1.1000000000000001E-3</v>
      </c>
      <c r="D92" s="27">
        <v>0</v>
      </c>
      <c r="E92" s="27">
        <v>393.47609999999997</v>
      </c>
      <c r="F92" s="27">
        <v>393.47609999999997</v>
      </c>
      <c r="G92" s="27">
        <v>0</v>
      </c>
      <c r="H92" s="27">
        <v>0</v>
      </c>
      <c r="I92" s="27">
        <v>524.63490000000002</v>
      </c>
      <c r="J92" s="27">
        <v>262.31740000000002</v>
      </c>
      <c r="K92" s="27">
        <v>524.63490000000002</v>
      </c>
      <c r="L92" s="27">
        <v>393.47609999999997</v>
      </c>
      <c r="M92" s="27">
        <v>0</v>
      </c>
      <c r="N92" s="27">
        <v>0</v>
      </c>
      <c r="O92" s="27">
        <v>131.15870000000001</v>
      </c>
      <c r="P92" s="27">
        <v>0</v>
      </c>
    </row>
    <row r="93" spans="1:16" x14ac:dyDescent="0.25">
      <c r="A93" s="17">
        <v>0.93100000000000005</v>
      </c>
      <c r="B93" s="27">
        <v>2625.9949000000001</v>
      </c>
      <c r="C93" s="31">
        <v>1.1000000000000001E-3</v>
      </c>
      <c r="D93" s="27">
        <v>0</v>
      </c>
      <c r="E93" s="27">
        <v>393.89920000000001</v>
      </c>
      <c r="F93" s="27">
        <v>393.89920000000001</v>
      </c>
      <c r="G93" s="27">
        <v>0</v>
      </c>
      <c r="H93" s="27">
        <v>0</v>
      </c>
      <c r="I93" s="27">
        <v>525.19899999999996</v>
      </c>
      <c r="J93" s="27">
        <v>262.59949999999998</v>
      </c>
      <c r="K93" s="27">
        <v>525.19899999999996</v>
      </c>
      <c r="L93" s="27">
        <v>393.89920000000001</v>
      </c>
      <c r="M93" s="27">
        <v>0</v>
      </c>
      <c r="N93" s="27">
        <v>0</v>
      </c>
      <c r="O93" s="27">
        <v>131.2997</v>
      </c>
      <c r="P93" s="27">
        <v>0</v>
      </c>
    </row>
    <row r="94" spans="1:16" x14ac:dyDescent="0.25">
      <c r="A94" s="17">
        <v>0.93200000000000005</v>
      </c>
      <c r="B94" s="27">
        <v>2628.8155000000002</v>
      </c>
      <c r="C94" s="31">
        <v>1.1000000000000001E-3</v>
      </c>
      <c r="D94" s="27">
        <v>0</v>
      </c>
      <c r="E94" s="27">
        <v>394.32229999999998</v>
      </c>
      <c r="F94" s="27">
        <v>394.32229999999998</v>
      </c>
      <c r="G94" s="27">
        <v>0</v>
      </c>
      <c r="H94" s="27">
        <v>0</v>
      </c>
      <c r="I94" s="27">
        <v>525.76310000000001</v>
      </c>
      <c r="J94" s="27">
        <v>262.88159999999999</v>
      </c>
      <c r="K94" s="27">
        <v>525.76310000000001</v>
      </c>
      <c r="L94" s="27">
        <v>394.32229999999998</v>
      </c>
      <c r="M94" s="27">
        <v>0</v>
      </c>
      <c r="N94" s="27">
        <v>0</v>
      </c>
      <c r="O94" s="27">
        <v>131.4408</v>
      </c>
      <c r="P94" s="27">
        <v>0</v>
      </c>
    </row>
    <row r="95" spans="1:16" x14ac:dyDescent="0.25">
      <c r="A95" s="17">
        <v>0.93300000000000005</v>
      </c>
      <c r="B95" s="27">
        <v>2631.6361000000002</v>
      </c>
      <c r="C95" s="31">
        <v>1.1000000000000001E-3</v>
      </c>
      <c r="D95" s="27">
        <v>0</v>
      </c>
      <c r="E95" s="27">
        <v>394.74540000000002</v>
      </c>
      <c r="F95" s="27">
        <v>394.74540000000002</v>
      </c>
      <c r="G95" s="27">
        <v>0</v>
      </c>
      <c r="H95" s="27">
        <v>0</v>
      </c>
      <c r="I95" s="27">
        <v>526.32719999999995</v>
      </c>
      <c r="J95" s="27">
        <v>263.16359999999997</v>
      </c>
      <c r="K95" s="27">
        <v>526.32719999999995</v>
      </c>
      <c r="L95" s="27">
        <v>394.74540000000002</v>
      </c>
      <c r="M95" s="27">
        <v>0</v>
      </c>
      <c r="N95" s="27">
        <v>0</v>
      </c>
      <c r="O95" s="27">
        <v>131.58179999999999</v>
      </c>
      <c r="P95" s="27">
        <v>0</v>
      </c>
    </row>
    <row r="96" spans="1:16" x14ac:dyDescent="0.25">
      <c r="A96" s="17">
        <v>0.93400000000000005</v>
      </c>
      <c r="B96" s="27">
        <v>2634.4567000000002</v>
      </c>
      <c r="C96" s="31">
        <v>1.1000000000000001E-3</v>
      </c>
      <c r="D96" s="27">
        <v>0</v>
      </c>
      <c r="E96" s="27">
        <v>395.16849999999999</v>
      </c>
      <c r="F96" s="27">
        <v>395.16849999999999</v>
      </c>
      <c r="G96" s="27">
        <v>0</v>
      </c>
      <c r="H96" s="27">
        <v>0</v>
      </c>
      <c r="I96" s="27">
        <v>526.8913</v>
      </c>
      <c r="J96" s="27">
        <v>263.44569999999999</v>
      </c>
      <c r="K96" s="27">
        <v>526.8913</v>
      </c>
      <c r="L96" s="27">
        <v>395.16849999999999</v>
      </c>
      <c r="M96" s="27">
        <v>0</v>
      </c>
      <c r="N96" s="27">
        <v>0</v>
      </c>
      <c r="O96" s="27">
        <v>131.72280000000001</v>
      </c>
      <c r="P96" s="27">
        <v>0</v>
      </c>
    </row>
    <row r="97" spans="1:16" x14ac:dyDescent="0.25">
      <c r="A97" s="17">
        <v>0.93500000000000005</v>
      </c>
      <c r="B97" s="27">
        <v>2637.2773999999999</v>
      </c>
      <c r="C97" s="31">
        <v>1.1000000000000001E-3</v>
      </c>
      <c r="D97" s="27">
        <v>0</v>
      </c>
      <c r="E97" s="27">
        <v>395.59160000000003</v>
      </c>
      <c r="F97" s="27">
        <v>395.59160000000003</v>
      </c>
      <c r="G97" s="27">
        <v>0</v>
      </c>
      <c r="H97" s="27">
        <v>0</v>
      </c>
      <c r="I97" s="27">
        <v>527.45550000000003</v>
      </c>
      <c r="J97" s="27">
        <v>263.72770000000003</v>
      </c>
      <c r="K97" s="27">
        <v>527.45550000000003</v>
      </c>
      <c r="L97" s="27">
        <v>395.59160000000003</v>
      </c>
      <c r="M97" s="27">
        <v>0</v>
      </c>
      <c r="N97" s="27">
        <v>0</v>
      </c>
      <c r="O97" s="27">
        <v>131.8639</v>
      </c>
      <c r="P97" s="27">
        <v>0</v>
      </c>
    </row>
    <row r="98" spans="1:16" x14ac:dyDescent="0.25">
      <c r="A98" s="17">
        <v>0.93600000000000005</v>
      </c>
      <c r="B98" s="27">
        <v>2640.098</v>
      </c>
      <c r="C98" s="31">
        <v>1.1000000000000001E-3</v>
      </c>
      <c r="D98" s="27">
        <v>0</v>
      </c>
      <c r="E98" s="27">
        <v>396.0147</v>
      </c>
      <c r="F98" s="27">
        <v>396.0147</v>
      </c>
      <c r="G98" s="27">
        <v>0</v>
      </c>
      <c r="H98" s="27">
        <v>0</v>
      </c>
      <c r="I98" s="27">
        <v>528.01959999999997</v>
      </c>
      <c r="J98" s="27">
        <v>264.00979999999998</v>
      </c>
      <c r="K98" s="27">
        <v>528.01959999999997</v>
      </c>
      <c r="L98" s="27">
        <v>396.0147</v>
      </c>
      <c r="M98" s="27">
        <v>0</v>
      </c>
      <c r="N98" s="27">
        <v>0</v>
      </c>
      <c r="O98" s="27">
        <v>132.00489999999999</v>
      </c>
      <c r="P98" s="27">
        <v>0</v>
      </c>
    </row>
    <row r="99" spans="1:16" x14ac:dyDescent="0.25">
      <c r="A99" s="17">
        <v>0.93700000000000006</v>
      </c>
      <c r="B99" s="27">
        <v>2642.9186</v>
      </c>
      <c r="C99" s="31">
        <v>1.1000000000000001E-3</v>
      </c>
      <c r="D99" s="27">
        <v>0</v>
      </c>
      <c r="E99" s="27">
        <v>396.43779999999998</v>
      </c>
      <c r="F99" s="27">
        <v>396.43779999999998</v>
      </c>
      <c r="G99" s="27">
        <v>0</v>
      </c>
      <c r="H99" s="27">
        <v>0</v>
      </c>
      <c r="I99" s="27">
        <v>528.58370000000002</v>
      </c>
      <c r="J99" s="27">
        <v>264.2919</v>
      </c>
      <c r="K99" s="27">
        <v>528.58370000000002</v>
      </c>
      <c r="L99" s="27">
        <v>396.43779999999998</v>
      </c>
      <c r="M99" s="27">
        <v>0</v>
      </c>
      <c r="N99" s="27">
        <v>0</v>
      </c>
      <c r="O99" s="27">
        <v>132.14590000000001</v>
      </c>
      <c r="P99" s="27">
        <v>0</v>
      </c>
    </row>
    <row r="100" spans="1:16" x14ac:dyDescent="0.25">
      <c r="A100" s="17">
        <v>0.93799999999999994</v>
      </c>
      <c r="B100" s="27">
        <v>2645.7392</v>
      </c>
      <c r="C100" s="31">
        <v>1.1000000000000001E-3</v>
      </c>
      <c r="D100" s="27">
        <v>0</v>
      </c>
      <c r="E100" s="27">
        <v>396.86090000000002</v>
      </c>
      <c r="F100" s="27">
        <v>396.86090000000002</v>
      </c>
      <c r="G100" s="27">
        <v>0</v>
      </c>
      <c r="H100" s="27">
        <v>0</v>
      </c>
      <c r="I100" s="27">
        <v>529.14779999999996</v>
      </c>
      <c r="J100" s="27">
        <v>264.57389999999998</v>
      </c>
      <c r="K100" s="27">
        <v>529.14779999999996</v>
      </c>
      <c r="L100" s="27">
        <v>396.86090000000002</v>
      </c>
      <c r="M100" s="27">
        <v>0</v>
      </c>
      <c r="N100" s="27">
        <v>0</v>
      </c>
      <c r="O100" s="27">
        <v>132.28700000000001</v>
      </c>
      <c r="P100" s="27">
        <v>0</v>
      </c>
    </row>
    <row r="101" spans="1:16" x14ac:dyDescent="0.25">
      <c r="A101" s="17">
        <v>0.93899999999999995</v>
      </c>
      <c r="B101" s="27">
        <v>2648.5598</v>
      </c>
      <c r="C101" s="31">
        <v>1.1000000000000001E-3</v>
      </c>
      <c r="D101" s="27">
        <v>0</v>
      </c>
      <c r="E101" s="27">
        <v>397.28399999999999</v>
      </c>
      <c r="F101" s="27">
        <v>397.28399999999999</v>
      </c>
      <c r="G101" s="27">
        <v>0</v>
      </c>
      <c r="H101" s="27">
        <v>0</v>
      </c>
      <c r="I101" s="27">
        <v>529.71199999999999</v>
      </c>
      <c r="J101" s="27">
        <v>264.85599999999999</v>
      </c>
      <c r="K101" s="27">
        <v>529.71199999999999</v>
      </c>
      <c r="L101" s="27">
        <v>397.28399999999999</v>
      </c>
      <c r="M101" s="27">
        <v>0</v>
      </c>
      <c r="N101" s="27">
        <v>0</v>
      </c>
      <c r="O101" s="27">
        <v>132.428</v>
      </c>
      <c r="P101" s="27">
        <v>0</v>
      </c>
    </row>
    <row r="102" spans="1:16" x14ac:dyDescent="0.25">
      <c r="A102" s="17">
        <v>0.94</v>
      </c>
      <c r="B102" s="27">
        <v>2651.3804</v>
      </c>
      <c r="C102" s="31">
        <v>1.1000000000000001E-3</v>
      </c>
      <c r="D102" s="27">
        <v>0</v>
      </c>
      <c r="E102" s="27">
        <v>397.70710000000003</v>
      </c>
      <c r="F102" s="27">
        <v>397.70710000000003</v>
      </c>
      <c r="G102" s="27">
        <v>0</v>
      </c>
      <c r="H102" s="27">
        <v>0</v>
      </c>
      <c r="I102" s="27">
        <v>530.27610000000004</v>
      </c>
      <c r="J102" s="27">
        <v>265.13799999999998</v>
      </c>
      <c r="K102" s="27">
        <v>530.27610000000004</v>
      </c>
      <c r="L102" s="27">
        <v>397.70710000000003</v>
      </c>
      <c r="M102" s="27">
        <v>0</v>
      </c>
      <c r="N102" s="27">
        <v>0</v>
      </c>
      <c r="O102" s="27">
        <v>132.56899999999999</v>
      </c>
      <c r="P102" s="27">
        <v>0</v>
      </c>
    </row>
    <row r="103" spans="1:16" x14ac:dyDescent="0.25">
      <c r="A103" s="17">
        <v>0.94099999999999995</v>
      </c>
      <c r="B103" s="27">
        <v>2654.2011000000002</v>
      </c>
      <c r="C103" s="31">
        <v>1.1000000000000001E-3</v>
      </c>
      <c r="D103" s="27">
        <v>0</v>
      </c>
      <c r="E103" s="27">
        <v>398.1302</v>
      </c>
      <c r="F103" s="27">
        <v>398.1302</v>
      </c>
      <c r="G103" s="27">
        <v>0</v>
      </c>
      <c r="H103" s="27">
        <v>0</v>
      </c>
      <c r="I103" s="27">
        <v>530.84019999999998</v>
      </c>
      <c r="J103" s="27">
        <v>265.42009999999999</v>
      </c>
      <c r="K103" s="27">
        <v>530.84019999999998</v>
      </c>
      <c r="L103" s="27">
        <v>398.1302</v>
      </c>
      <c r="M103" s="27">
        <v>0</v>
      </c>
      <c r="N103" s="27">
        <v>0</v>
      </c>
      <c r="O103" s="27">
        <v>132.71010000000001</v>
      </c>
      <c r="P103" s="27">
        <v>0</v>
      </c>
    </row>
    <row r="104" spans="1:16" x14ac:dyDescent="0.25">
      <c r="A104" s="17">
        <v>0.94199999999999995</v>
      </c>
      <c r="B104" s="27">
        <v>2657.0216999999998</v>
      </c>
      <c r="C104" s="31">
        <v>1.1000000000000001E-3</v>
      </c>
      <c r="D104" s="27">
        <v>0</v>
      </c>
      <c r="E104" s="27">
        <v>398.55329999999998</v>
      </c>
      <c r="F104" s="27">
        <v>398.55329999999998</v>
      </c>
      <c r="G104" s="27">
        <v>0</v>
      </c>
      <c r="H104" s="27">
        <v>0</v>
      </c>
      <c r="I104" s="27">
        <v>531.40430000000003</v>
      </c>
      <c r="J104" s="27">
        <v>265.7022</v>
      </c>
      <c r="K104" s="27">
        <v>531.40430000000003</v>
      </c>
      <c r="L104" s="27">
        <v>398.55329999999998</v>
      </c>
      <c r="M104" s="27">
        <v>0</v>
      </c>
      <c r="N104" s="27">
        <v>0</v>
      </c>
      <c r="O104" s="27">
        <v>132.8511</v>
      </c>
      <c r="P104" s="27">
        <v>0</v>
      </c>
    </row>
    <row r="105" spans="1:16" x14ac:dyDescent="0.25">
      <c r="A105" s="17">
        <v>0.94299999999999995</v>
      </c>
      <c r="B105" s="27">
        <v>2659.8422999999998</v>
      </c>
      <c r="C105" s="31">
        <v>1.1000000000000001E-3</v>
      </c>
      <c r="D105" s="27">
        <v>0</v>
      </c>
      <c r="E105" s="27">
        <v>398.97629999999998</v>
      </c>
      <c r="F105" s="27">
        <v>398.97629999999998</v>
      </c>
      <c r="G105" s="27">
        <v>0</v>
      </c>
      <c r="H105" s="27">
        <v>0</v>
      </c>
      <c r="I105" s="27">
        <v>531.96849999999995</v>
      </c>
      <c r="J105" s="27">
        <v>265.98419999999999</v>
      </c>
      <c r="K105" s="27">
        <v>531.96849999999995</v>
      </c>
      <c r="L105" s="27">
        <v>398.97629999999998</v>
      </c>
      <c r="M105" s="27">
        <v>0</v>
      </c>
      <c r="N105" s="27">
        <v>0</v>
      </c>
      <c r="O105" s="27">
        <v>132.99209999999999</v>
      </c>
      <c r="P105" s="27">
        <v>0</v>
      </c>
    </row>
    <row r="106" spans="1:16" x14ac:dyDescent="0.25">
      <c r="A106" s="17">
        <v>0.94399999999999995</v>
      </c>
      <c r="B106" s="27">
        <v>2662.6628999999998</v>
      </c>
      <c r="C106" s="31">
        <v>1.1000000000000001E-3</v>
      </c>
      <c r="D106" s="27">
        <v>0</v>
      </c>
      <c r="E106" s="27">
        <v>399.39940000000001</v>
      </c>
      <c r="F106" s="27">
        <v>399.39940000000001</v>
      </c>
      <c r="G106" s="27">
        <v>0</v>
      </c>
      <c r="H106" s="27">
        <v>0</v>
      </c>
      <c r="I106" s="27">
        <v>532.5326</v>
      </c>
      <c r="J106" s="27">
        <v>266.2663</v>
      </c>
      <c r="K106" s="27">
        <v>532.5326</v>
      </c>
      <c r="L106" s="27">
        <v>399.39940000000001</v>
      </c>
      <c r="M106" s="27">
        <v>0</v>
      </c>
      <c r="N106" s="27">
        <v>0</v>
      </c>
      <c r="O106" s="27">
        <v>133.13310000000001</v>
      </c>
      <c r="P106" s="27">
        <v>0</v>
      </c>
    </row>
    <row r="107" spans="1:16" x14ac:dyDescent="0.25">
      <c r="A107" s="17">
        <v>0.94499999999999995</v>
      </c>
      <c r="B107" s="27">
        <v>2665.4834999999998</v>
      </c>
      <c r="C107" s="31">
        <v>1.1000000000000001E-3</v>
      </c>
      <c r="D107" s="27">
        <v>0</v>
      </c>
      <c r="E107" s="27">
        <v>399.82249999999999</v>
      </c>
      <c r="F107" s="27">
        <v>399.82249999999999</v>
      </c>
      <c r="G107" s="27">
        <v>0</v>
      </c>
      <c r="H107" s="27">
        <v>0</v>
      </c>
      <c r="I107" s="27">
        <v>533.09670000000006</v>
      </c>
      <c r="J107" s="27">
        <v>266.54840000000002</v>
      </c>
      <c r="K107" s="27">
        <v>533.09670000000006</v>
      </c>
      <c r="L107" s="27">
        <v>399.82249999999999</v>
      </c>
      <c r="M107" s="27">
        <v>0</v>
      </c>
      <c r="N107" s="27">
        <v>0</v>
      </c>
      <c r="O107" s="27">
        <v>133.27420000000001</v>
      </c>
      <c r="P107" s="27">
        <v>0</v>
      </c>
    </row>
    <row r="108" spans="1:16" x14ac:dyDescent="0.25">
      <c r="A108" s="17">
        <v>0.94599999999999995</v>
      </c>
      <c r="B108" s="27">
        <v>2668.3040999999998</v>
      </c>
      <c r="C108" s="31">
        <v>1.1000000000000001E-3</v>
      </c>
      <c r="D108" s="27">
        <v>0</v>
      </c>
      <c r="E108" s="27">
        <v>400.24560000000002</v>
      </c>
      <c r="F108" s="27">
        <v>400.24560000000002</v>
      </c>
      <c r="G108" s="27">
        <v>0</v>
      </c>
      <c r="H108" s="27">
        <v>0</v>
      </c>
      <c r="I108" s="27">
        <v>533.66079999999999</v>
      </c>
      <c r="J108" s="27">
        <v>266.8304</v>
      </c>
      <c r="K108" s="27">
        <v>533.66079999999999</v>
      </c>
      <c r="L108" s="27">
        <v>400.24560000000002</v>
      </c>
      <c r="M108" s="27">
        <v>0</v>
      </c>
      <c r="N108" s="27">
        <v>0</v>
      </c>
      <c r="O108" s="27">
        <v>133.4152</v>
      </c>
      <c r="P108" s="27">
        <v>0</v>
      </c>
    </row>
    <row r="109" spans="1:16" x14ac:dyDescent="0.25">
      <c r="A109" s="17">
        <v>0.94699999999999995</v>
      </c>
      <c r="B109" s="27">
        <v>2671.1248000000001</v>
      </c>
      <c r="C109" s="31">
        <v>1.1000000000000001E-3</v>
      </c>
      <c r="D109" s="27">
        <v>0</v>
      </c>
      <c r="E109" s="27">
        <v>400.6687</v>
      </c>
      <c r="F109" s="27">
        <v>400.6687</v>
      </c>
      <c r="G109" s="27">
        <v>0</v>
      </c>
      <c r="H109" s="27">
        <v>0</v>
      </c>
      <c r="I109" s="27">
        <v>534.22500000000002</v>
      </c>
      <c r="J109" s="27">
        <v>267.11250000000001</v>
      </c>
      <c r="K109" s="27">
        <v>534.22500000000002</v>
      </c>
      <c r="L109" s="27">
        <v>400.6687</v>
      </c>
      <c r="M109" s="27">
        <v>0</v>
      </c>
      <c r="N109" s="27">
        <v>0</v>
      </c>
      <c r="O109" s="27">
        <v>133.55619999999999</v>
      </c>
      <c r="P109" s="27">
        <v>0</v>
      </c>
    </row>
    <row r="110" spans="1:16" x14ac:dyDescent="0.25">
      <c r="A110" s="17">
        <v>0.94799999999999995</v>
      </c>
      <c r="B110" s="27">
        <v>2673.9454000000001</v>
      </c>
      <c r="C110" s="31">
        <v>1.1000000000000001E-3</v>
      </c>
      <c r="D110" s="27">
        <v>0</v>
      </c>
      <c r="E110" s="27">
        <v>401.09179999999998</v>
      </c>
      <c r="F110" s="27">
        <v>401.09179999999998</v>
      </c>
      <c r="G110" s="27">
        <v>0</v>
      </c>
      <c r="H110" s="27">
        <v>0</v>
      </c>
      <c r="I110" s="27">
        <v>534.78909999999996</v>
      </c>
      <c r="J110" s="27">
        <v>267.39449999999999</v>
      </c>
      <c r="K110" s="27">
        <v>534.78909999999996</v>
      </c>
      <c r="L110" s="27">
        <v>401.09179999999998</v>
      </c>
      <c r="M110" s="27">
        <v>0</v>
      </c>
      <c r="N110" s="27">
        <v>0</v>
      </c>
      <c r="O110" s="27">
        <v>133.69730000000001</v>
      </c>
      <c r="P110" s="27">
        <v>0</v>
      </c>
    </row>
    <row r="111" spans="1:16" x14ac:dyDescent="0.25">
      <c r="A111" s="17">
        <v>0.94899999999999995</v>
      </c>
      <c r="B111" s="27">
        <v>2676.7660000000001</v>
      </c>
      <c r="C111" s="31">
        <v>1.1000000000000001E-3</v>
      </c>
      <c r="D111" s="27">
        <v>0</v>
      </c>
      <c r="E111" s="27">
        <v>401.51490000000001</v>
      </c>
      <c r="F111" s="27">
        <v>401.51490000000001</v>
      </c>
      <c r="G111" s="27">
        <v>0</v>
      </c>
      <c r="H111" s="27">
        <v>0</v>
      </c>
      <c r="I111" s="27">
        <v>535.35320000000002</v>
      </c>
      <c r="J111" s="27">
        <v>267.67660000000001</v>
      </c>
      <c r="K111" s="27">
        <v>535.35320000000002</v>
      </c>
      <c r="L111" s="27">
        <v>401.51490000000001</v>
      </c>
      <c r="M111" s="27">
        <v>0</v>
      </c>
      <c r="N111" s="27">
        <v>0</v>
      </c>
      <c r="O111" s="27">
        <v>133.8383</v>
      </c>
      <c r="P111" s="27">
        <v>0</v>
      </c>
    </row>
    <row r="112" spans="1:16" x14ac:dyDescent="0.25">
      <c r="A112" s="17">
        <v>0.95</v>
      </c>
      <c r="B112" s="27">
        <v>2679.5866000000001</v>
      </c>
      <c r="C112" s="31">
        <v>1.1000000000000001E-3</v>
      </c>
      <c r="D112" s="27">
        <v>0</v>
      </c>
      <c r="E112" s="27">
        <v>401.93799999999999</v>
      </c>
      <c r="F112" s="27">
        <v>401.93799999999999</v>
      </c>
      <c r="G112" s="27">
        <v>0</v>
      </c>
      <c r="H112" s="27">
        <v>0</v>
      </c>
      <c r="I112" s="27">
        <v>535.91729999999995</v>
      </c>
      <c r="J112" s="27">
        <v>267.95870000000002</v>
      </c>
      <c r="K112" s="27">
        <v>535.91729999999995</v>
      </c>
      <c r="L112" s="27">
        <v>401.93799999999999</v>
      </c>
      <c r="M112" s="27">
        <v>0</v>
      </c>
      <c r="N112" s="27">
        <v>0</v>
      </c>
      <c r="O112" s="27">
        <v>133.97929999999999</v>
      </c>
      <c r="P112" s="27">
        <v>0</v>
      </c>
    </row>
    <row r="113" spans="1:16" x14ac:dyDescent="0.25">
      <c r="A113" s="17">
        <v>0.95099999999999996</v>
      </c>
      <c r="B113" s="27">
        <v>2682.4072000000001</v>
      </c>
      <c r="C113" s="31">
        <v>1.1000000000000001E-3</v>
      </c>
      <c r="D113" s="27">
        <v>0</v>
      </c>
      <c r="E113" s="27">
        <v>402.36110000000002</v>
      </c>
      <c r="F113" s="27">
        <v>402.36110000000002</v>
      </c>
      <c r="G113" s="27">
        <v>0</v>
      </c>
      <c r="H113" s="27">
        <v>0</v>
      </c>
      <c r="I113" s="27">
        <v>536.48140000000001</v>
      </c>
      <c r="J113" s="27">
        <v>268.2407</v>
      </c>
      <c r="K113" s="27">
        <v>536.48140000000001</v>
      </c>
      <c r="L113" s="27">
        <v>402.36110000000002</v>
      </c>
      <c r="M113" s="27">
        <v>0</v>
      </c>
      <c r="N113" s="27">
        <v>0</v>
      </c>
      <c r="O113" s="27">
        <v>134.12039999999999</v>
      </c>
      <c r="P113" s="27">
        <v>0</v>
      </c>
    </row>
    <row r="114" spans="1:16" x14ac:dyDescent="0.25">
      <c r="A114" s="17">
        <v>0.95199999999999996</v>
      </c>
      <c r="B114" s="27">
        <v>2685.2278999999999</v>
      </c>
      <c r="C114" s="31">
        <v>1.1000000000000001E-3</v>
      </c>
      <c r="D114" s="27">
        <v>0</v>
      </c>
      <c r="E114" s="27">
        <v>402.7842</v>
      </c>
      <c r="F114" s="27">
        <v>402.7842</v>
      </c>
      <c r="G114" s="27">
        <v>0</v>
      </c>
      <c r="H114" s="27">
        <v>0</v>
      </c>
      <c r="I114" s="27">
        <v>537.04560000000004</v>
      </c>
      <c r="J114" s="27">
        <v>268.52280000000002</v>
      </c>
      <c r="K114" s="27">
        <v>537.04560000000004</v>
      </c>
      <c r="L114" s="27">
        <v>402.7842</v>
      </c>
      <c r="M114" s="27">
        <v>0</v>
      </c>
      <c r="N114" s="27">
        <v>0</v>
      </c>
      <c r="O114" s="27">
        <v>134.26140000000001</v>
      </c>
      <c r="P114" s="27">
        <v>0</v>
      </c>
    </row>
    <row r="115" spans="1:16" x14ac:dyDescent="0.25">
      <c r="A115" s="17">
        <v>0.95299999999999996</v>
      </c>
      <c r="B115" s="27">
        <v>2688.0484999999999</v>
      </c>
      <c r="C115" s="31">
        <v>1.1000000000000001E-3</v>
      </c>
      <c r="D115" s="27">
        <v>0</v>
      </c>
      <c r="E115" s="27">
        <v>403.20729999999998</v>
      </c>
      <c r="F115" s="27">
        <v>403.20729999999998</v>
      </c>
      <c r="G115" s="27">
        <v>0</v>
      </c>
      <c r="H115" s="27">
        <v>0</v>
      </c>
      <c r="I115" s="27">
        <v>537.60969999999998</v>
      </c>
      <c r="J115" s="27">
        <v>268.8048</v>
      </c>
      <c r="K115" s="27">
        <v>537.60969999999998</v>
      </c>
      <c r="L115" s="27">
        <v>403.20729999999998</v>
      </c>
      <c r="M115" s="27">
        <v>0</v>
      </c>
      <c r="N115" s="27">
        <v>0</v>
      </c>
      <c r="O115" s="27">
        <v>134.4024</v>
      </c>
      <c r="P115" s="27">
        <v>0</v>
      </c>
    </row>
    <row r="116" spans="1:16" x14ac:dyDescent="0.25">
      <c r="A116" s="17">
        <v>0.95399999999999996</v>
      </c>
      <c r="B116" s="27">
        <v>2690.8690999999999</v>
      </c>
      <c r="C116" s="31">
        <v>1E-3</v>
      </c>
      <c r="D116" s="27">
        <v>0</v>
      </c>
      <c r="E116" s="27">
        <v>403.63040000000001</v>
      </c>
      <c r="F116" s="27">
        <v>403.63040000000001</v>
      </c>
      <c r="G116" s="27">
        <v>0</v>
      </c>
      <c r="H116" s="27">
        <v>0</v>
      </c>
      <c r="I116" s="27">
        <v>538.17380000000003</v>
      </c>
      <c r="J116" s="27">
        <v>269.08690000000001</v>
      </c>
      <c r="K116" s="27">
        <v>538.17380000000003</v>
      </c>
      <c r="L116" s="27">
        <v>403.63040000000001</v>
      </c>
      <c r="M116" s="27">
        <v>0</v>
      </c>
      <c r="N116" s="27">
        <v>0</v>
      </c>
      <c r="O116" s="27">
        <v>134.54349999999999</v>
      </c>
      <c r="P116" s="27">
        <v>0</v>
      </c>
    </row>
    <row r="117" spans="1:16" x14ac:dyDescent="0.25">
      <c r="A117" s="17">
        <v>0.95499999999999996</v>
      </c>
      <c r="B117" s="27">
        <v>2693.6896999999999</v>
      </c>
      <c r="C117" s="31">
        <v>1E-3</v>
      </c>
      <c r="D117" s="27">
        <v>0</v>
      </c>
      <c r="E117" s="27">
        <v>404.05349999999999</v>
      </c>
      <c r="F117" s="27">
        <v>404.05349999999999</v>
      </c>
      <c r="G117" s="27">
        <v>0</v>
      </c>
      <c r="H117" s="27">
        <v>0</v>
      </c>
      <c r="I117" s="27">
        <v>538.73789999999997</v>
      </c>
      <c r="J117" s="27">
        <v>269.36900000000003</v>
      </c>
      <c r="K117" s="27">
        <v>538.73789999999997</v>
      </c>
      <c r="L117" s="27">
        <v>404.05349999999999</v>
      </c>
      <c r="M117" s="27">
        <v>0</v>
      </c>
      <c r="N117" s="27">
        <v>0</v>
      </c>
      <c r="O117" s="27">
        <v>134.68450000000001</v>
      </c>
      <c r="P117" s="27">
        <v>0</v>
      </c>
    </row>
    <row r="118" spans="1:16" x14ac:dyDescent="0.25">
      <c r="A118" s="17">
        <v>0.95599999999999996</v>
      </c>
      <c r="B118" s="27">
        <v>2696.5102999999999</v>
      </c>
      <c r="C118" s="31">
        <v>1E-3</v>
      </c>
      <c r="D118" s="27">
        <v>0</v>
      </c>
      <c r="E118" s="27">
        <v>404.47649999999999</v>
      </c>
      <c r="F118" s="27">
        <v>404.47649999999999</v>
      </c>
      <c r="G118" s="27">
        <v>0</v>
      </c>
      <c r="H118" s="27">
        <v>0</v>
      </c>
      <c r="I118" s="27">
        <v>539.3021</v>
      </c>
      <c r="J118" s="27">
        <v>269.65100000000001</v>
      </c>
      <c r="K118" s="27">
        <v>539.3021</v>
      </c>
      <c r="L118" s="27">
        <v>404.47649999999999</v>
      </c>
      <c r="M118" s="27">
        <v>0</v>
      </c>
      <c r="N118" s="27">
        <v>0</v>
      </c>
      <c r="O118" s="27">
        <v>134.82550000000001</v>
      </c>
      <c r="P118" s="27">
        <v>0</v>
      </c>
    </row>
    <row r="119" spans="1:16" x14ac:dyDescent="0.25">
      <c r="A119" s="17">
        <v>0.95699999999999996</v>
      </c>
      <c r="B119" s="27">
        <v>2699.3308999999999</v>
      </c>
      <c r="C119" s="31">
        <v>1E-3</v>
      </c>
      <c r="D119" s="27">
        <v>0</v>
      </c>
      <c r="E119" s="27">
        <v>404.89960000000002</v>
      </c>
      <c r="F119" s="27">
        <v>404.89960000000002</v>
      </c>
      <c r="G119" s="27">
        <v>0</v>
      </c>
      <c r="H119" s="27">
        <v>0</v>
      </c>
      <c r="I119" s="27">
        <v>539.86620000000005</v>
      </c>
      <c r="J119" s="27">
        <v>269.93310000000002</v>
      </c>
      <c r="K119" s="27">
        <v>539.86620000000005</v>
      </c>
      <c r="L119" s="27">
        <v>404.89960000000002</v>
      </c>
      <c r="M119" s="27">
        <v>0</v>
      </c>
      <c r="N119" s="27">
        <v>0</v>
      </c>
      <c r="O119" s="27">
        <v>134.9665</v>
      </c>
      <c r="P119" s="27">
        <v>0</v>
      </c>
    </row>
    <row r="120" spans="1:16" x14ac:dyDescent="0.25">
      <c r="A120" s="17">
        <v>0.95799999999999996</v>
      </c>
      <c r="B120" s="27">
        <v>2702.1516000000001</v>
      </c>
      <c r="C120" s="31">
        <v>1E-3</v>
      </c>
      <c r="D120" s="27">
        <v>0</v>
      </c>
      <c r="E120" s="27">
        <v>405.3227</v>
      </c>
      <c r="F120" s="27">
        <v>405.3227</v>
      </c>
      <c r="G120" s="27">
        <v>0</v>
      </c>
      <c r="H120" s="27">
        <v>0</v>
      </c>
      <c r="I120" s="27">
        <v>540.43029999999999</v>
      </c>
      <c r="J120" s="27">
        <v>270.21519999999998</v>
      </c>
      <c r="K120" s="27">
        <v>540.43029999999999</v>
      </c>
      <c r="L120" s="27">
        <v>405.3227</v>
      </c>
      <c r="M120" s="27">
        <v>0</v>
      </c>
      <c r="N120" s="27">
        <v>0</v>
      </c>
      <c r="O120" s="27">
        <v>135.10759999999999</v>
      </c>
      <c r="P120" s="27">
        <v>0</v>
      </c>
    </row>
    <row r="121" spans="1:16" x14ac:dyDescent="0.25">
      <c r="A121" s="17">
        <v>0.95899999999999996</v>
      </c>
      <c r="B121" s="27">
        <v>2704.9722000000002</v>
      </c>
      <c r="C121" s="31">
        <v>1E-3</v>
      </c>
      <c r="D121" s="27">
        <v>0</v>
      </c>
      <c r="E121" s="27">
        <v>405.74579999999997</v>
      </c>
      <c r="F121" s="27">
        <v>405.74579999999997</v>
      </c>
      <c r="G121" s="27">
        <v>0</v>
      </c>
      <c r="H121" s="27">
        <v>0</v>
      </c>
      <c r="I121" s="27">
        <v>540.99440000000004</v>
      </c>
      <c r="J121" s="27">
        <v>270.49720000000002</v>
      </c>
      <c r="K121" s="27">
        <v>540.99440000000004</v>
      </c>
      <c r="L121" s="27">
        <v>405.74579999999997</v>
      </c>
      <c r="M121" s="27">
        <v>0</v>
      </c>
      <c r="N121" s="27">
        <v>0</v>
      </c>
      <c r="O121" s="27">
        <v>135.24860000000001</v>
      </c>
      <c r="P121" s="27">
        <v>0</v>
      </c>
    </row>
    <row r="122" spans="1:16" x14ac:dyDescent="0.25">
      <c r="A122" s="17">
        <v>0.96</v>
      </c>
      <c r="B122" s="27">
        <v>2707.7928000000002</v>
      </c>
      <c r="C122" s="31">
        <v>1E-3</v>
      </c>
      <c r="D122" s="27">
        <v>0</v>
      </c>
      <c r="E122" s="27">
        <v>406.16890000000001</v>
      </c>
      <c r="F122" s="27">
        <v>406.16890000000001</v>
      </c>
      <c r="G122" s="27">
        <v>0</v>
      </c>
      <c r="H122" s="27">
        <v>0</v>
      </c>
      <c r="I122" s="27">
        <v>541.55859999999996</v>
      </c>
      <c r="J122" s="27">
        <v>270.77929999999998</v>
      </c>
      <c r="K122" s="27">
        <v>541.55859999999996</v>
      </c>
      <c r="L122" s="27">
        <v>406.16890000000001</v>
      </c>
      <c r="M122" s="27">
        <v>0</v>
      </c>
      <c r="N122" s="27">
        <v>0</v>
      </c>
      <c r="O122" s="27">
        <v>135.3896</v>
      </c>
      <c r="P122" s="27">
        <v>0</v>
      </c>
    </row>
    <row r="123" spans="1:16" x14ac:dyDescent="0.25">
      <c r="A123" s="17">
        <v>0.96099999999999997</v>
      </c>
      <c r="B123" s="27">
        <v>2710.6134000000002</v>
      </c>
      <c r="C123" s="31">
        <v>1E-3</v>
      </c>
      <c r="D123" s="27">
        <v>0</v>
      </c>
      <c r="E123" s="27">
        <v>406.59199999999998</v>
      </c>
      <c r="F123" s="27">
        <v>406.59199999999998</v>
      </c>
      <c r="G123" s="27">
        <v>0</v>
      </c>
      <c r="H123" s="27">
        <v>0</v>
      </c>
      <c r="I123" s="27">
        <v>542.12270000000001</v>
      </c>
      <c r="J123" s="27">
        <v>271.06130000000002</v>
      </c>
      <c r="K123" s="27">
        <v>542.12270000000001</v>
      </c>
      <c r="L123" s="27">
        <v>406.59199999999998</v>
      </c>
      <c r="M123" s="27">
        <v>0</v>
      </c>
      <c r="N123" s="27">
        <v>0</v>
      </c>
      <c r="O123" s="27">
        <v>135.5307</v>
      </c>
      <c r="P123" s="27">
        <v>0</v>
      </c>
    </row>
    <row r="124" spans="1:16" x14ac:dyDescent="0.25">
      <c r="A124" s="17">
        <v>0.96199999999999997</v>
      </c>
      <c r="B124" s="27">
        <v>2713.4340000000002</v>
      </c>
      <c r="C124" s="31">
        <v>1E-3</v>
      </c>
      <c r="D124" s="27">
        <v>0</v>
      </c>
      <c r="E124" s="27">
        <v>407.01510000000002</v>
      </c>
      <c r="F124" s="27">
        <v>407.01510000000002</v>
      </c>
      <c r="G124" s="27">
        <v>0</v>
      </c>
      <c r="H124" s="27">
        <v>0</v>
      </c>
      <c r="I124" s="27">
        <v>542.68679999999995</v>
      </c>
      <c r="J124" s="27">
        <v>271.34339999999997</v>
      </c>
      <c r="K124" s="27">
        <v>542.68679999999995</v>
      </c>
      <c r="L124" s="27">
        <v>407.01510000000002</v>
      </c>
      <c r="M124" s="27">
        <v>0</v>
      </c>
      <c r="N124" s="27">
        <v>0</v>
      </c>
      <c r="O124" s="27">
        <v>135.67169999999999</v>
      </c>
      <c r="P124" s="27">
        <v>0</v>
      </c>
    </row>
    <row r="125" spans="1:16" x14ac:dyDescent="0.25">
      <c r="A125" s="17">
        <v>0.96299999999999997</v>
      </c>
      <c r="B125" s="27">
        <v>2716.2546000000002</v>
      </c>
      <c r="C125" s="31">
        <v>1E-3</v>
      </c>
      <c r="D125" s="27">
        <v>0</v>
      </c>
      <c r="E125" s="27">
        <v>407.43819999999999</v>
      </c>
      <c r="F125" s="27">
        <v>407.43819999999999</v>
      </c>
      <c r="G125" s="27">
        <v>0</v>
      </c>
      <c r="H125" s="27">
        <v>0</v>
      </c>
      <c r="I125" s="27">
        <v>543.2509</v>
      </c>
      <c r="J125" s="27">
        <v>271.62549999999999</v>
      </c>
      <c r="K125" s="27">
        <v>543.2509</v>
      </c>
      <c r="L125" s="27">
        <v>407.43819999999999</v>
      </c>
      <c r="M125" s="27">
        <v>0</v>
      </c>
      <c r="N125" s="27">
        <v>0</v>
      </c>
      <c r="O125" s="27">
        <v>135.81270000000001</v>
      </c>
      <c r="P125" s="27">
        <v>0</v>
      </c>
    </row>
    <row r="126" spans="1:16" x14ac:dyDescent="0.25">
      <c r="A126" s="17">
        <v>0.96399999999999997</v>
      </c>
      <c r="B126" s="27">
        <v>2719.0753</v>
      </c>
      <c r="C126" s="31">
        <v>1E-3</v>
      </c>
      <c r="D126" s="27">
        <v>0</v>
      </c>
      <c r="E126" s="27">
        <v>407.86130000000003</v>
      </c>
      <c r="F126" s="27">
        <v>407.86130000000003</v>
      </c>
      <c r="G126" s="27">
        <v>0</v>
      </c>
      <c r="H126" s="27">
        <v>0</v>
      </c>
      <c r="I126" s="27">
        <v>543.81510000000003</v>
      </c>
      <c r="J126" s="27">
        <v>271.90750000000003</v>
      </c>
      <c r="K126" s="27">
        <v>543.81510000000003</v>
      </c>
      <c r="L126" s="27">
        <v>407.86130000000003</v>
      </c>
      <c r="M126" s="27">
        <v>0</v>
      </c>
      <c r="N126" s="27">
        <v>0</v>
      </c>
      <c r="O126" s="27">
        <v>135.9538</v>
      </c>
      <c r="P126" s="27">
        <v>0</v>
      </c>
    </row>
    <row r="127" spans="1:16" x14ac:dyDescent="0.25">
      <c r="A127" s="17">
        <v>0.96499999999999997</v>
      </c>
      <c r="B127" s="27">
        <v>2721.8959</v>
      </c>
      <c r="C127" s="31">
        <v>1E-3</v>
      </c>
      <c r="D127" s="27">
        <v>0</v>
      </c>
      <c r="E127" s="27">
        <v>408.28440000000001</v>
      </c>
      <c r="F127" s="27">
        <v>408.28440000000001</v>
      </c>
      <c r="G127" s="27">
        <v>0</v>
      </c>
      <c r="H127" s="27">
        <v>0</v>
      </c>
      <c r="I127" s="27">
        <v>544.37919999999997</v>
      </c>
      <c r="J127" s="27">
        <v>272.18959999999998</v>
      </c>
      <c r="K127" s="27">
        <v>544.37919999999997</v>
      </c>
      <c r="L127" s="27">
        <v>408.28440000000001</v>
      </c>
      <c r="M127" s="27">
        <v>0</v>
      </c>
      <c r="N127" s="27">
        <v>0</v>
      </c>
      <c r="O127" s="27">
        <v>136.09479999999999</v>
      </c>
      <c r="P127" s="27">
        <v>0</v>
      </c>
    </row>
    <row r="128" spans="1:16" x14ac:dyDescent="0.25">
      <c r="A128" s="17">
        <v>0.96599999999999997</v>
      </c>
      <c r="B128" s="27">
        <v>2724.7165</v>
      </c>
      <c r="C128" s="31">
        <v>1E-3</v>
      </c>
      <c r="D128" s="27">
        <v>0</v>
      </c>
      <c r="E128" s="27">
        <v>408.70749999999998</v>
      </c>
      <c r="F128" s="27">
        <v>408.70749999999998</v>
      </c>
      <c r="G128" s="27">
        <v>0</v>
      </c>
      <c r="H128" s="27">
        <v>0</v>
      </c>
      <c r="I128" s="27">
        <v>544.94330000000002</v>
      </c>
      <c r="J128" s="27">
        <v>272.47160000000002</v>
      </c>
      <c r="K128" s="27">
        <v>544.94330000000002</v>
      </c>
      <c r="L128" s="27">
        <v>408.70749999999998</v>
      </c>
      <c r="M128" s="27">
        <v>0</v>
      </c>
      <c r="N128" s="27">
        <v>0</v>
      </c>
      <c r="O128" s="27">
        <v>136.23580000000001</v>
      </c>
      <c r="P128" s="27">
        <v>0</v>
      </c>
    </row>
    <row r="129" spans="1:16" x14ac:dyDescent="0.25">
      <c r="A129" s="17">
        <v>0.96699999999999997</v>
      </c>
      <c r="B129" s="27">
        <v>2727.5371</v>
      </c>
      <c r="C129" s="31">
        <v>1E-3</v>
      </c>
      <c r="D129" s="27">
        <v>0</v>
      </c>
      <c r="E129" s="27">
        <v>409.13060000000002</v>
      </c>
      <c r="F129" s="27">
        <v>409.13060000000002</v>
      </c>
      <c r="G129" s="27">
        <v>0</v>
      </c>
      <c r="H129" s="27">
        <v>0</v>
      </c>
      <c r="I129" s="27">
        <v>545.50739999999996</v>
      </c>
      <c r="J129" s="27">
        <v>272.75369999999998</v>
      </c>
      <c r="K129" s="27">
        <v>545.50739999999996</v>
      </c>
      <c r="L129" s="27">
        <v>409.13060000000002</v>
      </c>
      <c r="M129" s="27">
        <v>0</v>
      </c>
      <c r="N129" s="27">
        <v>0</v>
      </c>
      <c r="O129" s="27">
        <v>136.37690000000001</v>
      </c>
      <c r="P129" s="27">
        <v>0</v>
      </c>
    </row>
    <row r="130" spans="1:16" x14ac:dyDescent="0.25">
      <c r="A130" s="17">
        <v>0.96799999999999997</v>
      </c>
      <c r="B130" s="27">
        <v>2730.3577</v>
      </c>
      <c r="C130" s="31">
        <v>1E-3</v>
      </c>
      <c r="D130" s="27">
        <v>0</v>
      </c>
      <c r="E130" s="27">
        <v>409.55369999999999</v>
      </c>
      <c r="F130" s="27">
        <v>409.55369999999999</v>
      </c>
      <c r="G130" s="27">
        <v>0</v>
      </c>
      <c r="H130" s="27">
        <v>0</v>
      </c>
      <c r="I130" s="27">
        <v>546.07150000000001</v>
      </c>
      <c r="J130" s="27">
        <v>273.03579999999999</v>
      </c>
      <c r="K130" s="27">
        <v>546.07150000000001</v>
      </c>
      <c r="L130" s="27">
        <v>409.55369999999999</v>
      </c>
      <c r="M130" s="27">
        <v>0</v>
      </c>
      <c r="N130" s="27">
        <v>0</v>
      </c>
      <c r="O130" s="27">
        <v>136.5179</v>
      </c>
      <c r="P130" s="27">
        <v>0</v>
      </c>
    </row>
    <row r="131" spans="1:16" x14ac:dyDescent="0.25">
      <c r="A131" s="17">
        <v>0.96899999999999997</v>
      </c>
      <c r="B131" s="27">
        <v>2733.1783999999998</v>
      </c>
      <c r="C131" s="31">
        <v>1E-3</v>
      </c>
      <c r="D131" s="27">
        <v>0</v>
      </c>
      <c r="E131" s="27">
        <v>409.97680000000003</v>
      </c>
      <c r="F131" s="27">
        <v>409.97680000000003</v>
      </c>
      <c r="G131" s="27">
        <v>0</v>
      </c>
      <c r="H131" s="27">
        <v>0</v>
      </c>
      <c r="I131" s="27">
        <v>546.63570000000004</v>
      </c>
      <c r="J131" s="27">
        <v>273.31779999999998</v>
      </c>
      <c r="K131" s="27">
        <v>546.63570000000004</v>
      </c>
      <c r="L131" s="27">
        <v>409.97680000000003</v>
      </c>
      <c r="M131" s="27">
        <v>0</v>
      </c>
      <c r="N131" s="27">
        <v>0</v>
      </c>
      <c r="O131" s="27">
        <v>136.65889999999999</v>
      </c>
      <c r="P131" s="27">
        <v>0</v>
      </c>
    </row>
    <row r="132" spans="1:16" x14ac:dyDescent="0.25">
      <c r="A132" s="17">
        <v>0.97</v>
      </c>
      <c r="B132" s="27">
        <v>2735.9989999999998</v>
      </c>
      <c r="C132" s="31">
        <v>1E-3</v>
      </c>
      <c r="D132" s="27">
        <v>0</v>
      </c>
      <c r="E132" s="27">
        <v>410.39980000000003</v>
      </c>
      <c r="F132" s="27">
        <v>410.39980000000003</v>
      </c>
      <c r="G132" s="27">
        <v>0</v>
      </c>
      <c r="H132" s="27">
        <v>0</v>
      </c>
      <c r="I132" s="27">
        <v>547.19979999999998</v>
      </c>
      <c r="J132" s="27">
        <v>273.59989999999999</v>
      </c>
      <c r="K132" s="27">
        <v>547.19979999999998</v>
      </c>
      <c r="L132" s="27">
        <v>410.39980000000003</v>
      </c>
      <c r="M132" s="27">
        <v>0</v>
      </c>
      <c r="N132" s="27">
        <v>0</v>
      </c>
      <c r="O132" s="27">
        <v>136.79990000000001</v>
      </c>
      <c r="P132" s="27">
        <v>0</v>
      </c>
    </row>
    <row r="133" spans="1:16" x14ac:dyDescent="0.25">
      <c r="A133" s="17">
        <v>0.97099999999999997</v>
      </c>
      <c r="B133" s="27">
        <v>2738.8195999999998</v>
      </c>
      <c r="C133" s="31">
        <v>1E-3</v>
      </c>
      <c r="D133" s="27">
        <v>0</v>
      </c>
      <c r="E133" s="27">
        <v>410.8229</v>
      </c>
      <c r="F133" s="27">
        <v>410.8229</v>
      </c>
      <c r="G133" s="27">
        <v>0</v>
      </c>
      <c r="H133" s="27">
        <v>0</v>
      </c>
      <c r="I133" s="27">
        <v>547.76390000000004</v>
      </c>
      <c r="J133" s="27">
        <v>273.88200000000001</v>
      </c>
      <c r="K133" s="27">
        <v>547.76390000000004</v>
      </c>
      <c r="L133" s="27">
        <v>410.8229</v>
      </c>
      <c r="M133" s="27">
        <v>0</v>
      </c>
      <c r="N133" s="27">
        <v>0</v>
      </c>
      <c r="O133" s="27">
        <v>136.941</v>
      </c>
      <c r="P133" s="27">
        <v>0</v>
      </c>
    </row>
    <row r="134" spans="1:16" x14ac:dyDescent="0.25">
      <c r="A134" s="17">
        <v>0.97199999999999998</v>
      </c>
      <c r="B134" s="27">
        <v>2741.6401999999998</v>
      </c>
      <c r="C134" s="31">
        <v>1E-3</v>
      </c>
      <c r="D134" s="27">
        <v>0</v>
      </c>
      <c r="E134" s="27">
        <v>411.24599999999998</v>
      </c>
      <c r="F134" s="27">
        <v>411.24599999999998</v>
      </c>
      <c r="G134" s="27">
        <v>0</v>
      </c>
      <c r="H134" s="27">
        <v>0</v>
      </c>
      <c r="I134" s="27">
        <v>548.32799999999997</v>
      </c>
      <c r="J134" s="27">
        <v>274.16399999999999</v>
      </c>
      <c r="K134" s="27">
        <v>548.32799999999997</v>
      </c>
      <c r="L134" s="27">
        <v>411.24599999999998</v>
      </c>
      <c r="M134" s="27">
        <v>0</v>
      </c>
      <c r="N134" s="27">
        <v>0</v>
      </c>
      <c r="O134" s="27">
        <v>137.08199999999999</v>
      </c>
      <c r="P134" s="27">
        <v>0</v>
      </c>
    </row>
    <row r="135" spans="1:16" x14ac:dyDescent="0.25">
      <c r="A135" s="17">
        <v>0.97299999999999998</v>
      </c>
      <c r="B135" s="27">
        <v>2744.4607999999998</v>
      </c>
      <c r="C135" s="31">
        <v>1E-3</v>
      </c>
      <c r="D135" s="27">
        <v>0</v>
      </c>
      <c r="E135" s="27">
        <v>411.66910000000001</v>
      </c>
      <c r="F135" s="27">
        <v>411.66910000000001</v>
      </c>
      <c r="G135" s="27">
        <v>0</v>
      </c>
      <c r="H135" s="27">
        <v>0</v>
      </c>
      <c r="I135" s="27">
        <v>548.8922</v>
      </c>
      <c r="J135" s="27">
        <v>274.4461</v>
      </c>
      <c r="K135" s="27">
        <v>548.8922</v>
      </c>
      <c r="L135" s="27">
        <v>411.66910000000001</v>
      </c>
      <c r="M135" s="27">
        <v>0</v>
      </c>
      <c r="N135" s="27">
        <v>0</v>
      </c>
      <c r="O135" s="27">
        <v>137.22300000000001</v>
      </c>
      <c r="P135" s="27">
        <v>0</v>
      </c>
    </row>
    <row r="136" spans="1:16" x14ac:dyDescent="0.25">
      <c r="A136" s="17">
        <v>0.97399999999999998</v>
      </c>
      <c r="B136" s="27">
        <v>2747.2813999999998</v>
      </c>
      <c r="C136" s="31">
        <v>1E-3</v>
      </c>
      <c r="D136" s="27">
        <v>0</v>
      </c>
      <c r="E136" s="27">
        <v>412.09219999999999</v>
      </c>
      <c r="F136" s="27">
        <v>412.09219999999999</v>
      </c>
      <c r="G136" s="27">
        <v>0</v>
      </c>
      <c r="H136" s="27">
        <v>0</v>
      </c>
      <c r="I136" s="27">
        <v>549.45630000000006</v>
      </c>
      <c r="J136" s="27">
        <v>274.72809999999998</v>
      </c>
      <c r="K136" s="27">
        <v>549.45630000000006</v>
      </c>
      <c r="L136" s="27">
        <v>412.09219999999999</v>
      </c>
      <c r="M136" s="27">
        <v>0</v>
      </c>
      <c r="N136" s="27">
        <v>0</v>
      </c>
      <c r="O136" s="27">
        <v>137.36410000000001</v>
      </c>
      <c r="P136" s="27">
        <v>0</v>
      </c>
    </row>
    <row r="137" spans="1:16" x14ac:dyDescent="0.25">
      <c r="A137" s="17">
        <v>0.97499999999999998</v>
      </c>
      <c r="B137" s="27">
        <v>2750.1021000000001</v>
      </c>
      <c r="C137" s="31">
        <v>1E-3</v>
      </c>
      <c r="D137" s="27">
        <v>0</v>
      </c>
      <c r="E137" s="27">
        <v>412.51530000000002</v>
      </c>
      <c r="F137" s="27">
        <v>412.51530000000002</v>
      </c>
      <c r="G137" s="27">
        <v>0</v>
      </c>
      <c r="H137" s="27">
        <v>0</v>
      </c>
      <c r="I137" s="27">
        <v>550.0204</v>
      </c>
      <c r="J137" s="27">
        <v>275.0102</v>
      </c>
      <c r="K137" s="27">
        <v>550.0204</v>
      </c>
      <c r="L137" s="27">
        <v>412.51530000000002</v>
      </c>
      <c r="M137" s="27">
        <v>0</v>
      </c>
      <c r="N137" s="27">
        <v>0</v>
      </c>
      <c r="O137" s="27">
        <v>137.5051</v>
      </c>
      <c r="P137" s="27">
        <v>0</v>
      </c>
    </row>
    <row r="138" spans="1:16" x14ac:dyDescent="0.25">
      <c r="A138" s="17">
        <v>0.97599999999999998</v>
      </c>
      <c r="B138" s="27">
        <v>2752.9227000000001</v>
      </c>
      <c r="C138" s="31">
        <v>1E-3</v>
      </c>
      <c r="D138" s="27">
        <v>0</v>
      </c>
      <c r="E138" s="27">
        <v>412.9384</v>
      </c>
      <c r="F138" s="27">
        <v>412.9384</v>
      </c>
      <c r="G138" s="27">
        <v>0</v>
      </c>
      <c r="H138" s="27">
        <v>0</v>
      </c>
      <c r="I138" s="27">
        <v>550.58450000000005</v>
      </c>
      <c r="J138" s="27">
        <v>275.29230000000001</v>
      </c>
      <c r="K138" s="27">
        <v>550.58450000000005</v>
      </c>
      <c r="L138" s="27">
        <v>412.9384</v>
      </c>
      <c r="M138" s="27">
        <v>0</v>
      </c>
      <c r="N138" s="27">
        <v>0</v>
      </c>
      <c r="O138" s="27">
        <v>137.64609999999999</v>
      </c>
      <c r="P138" s="27">
        <v>0</v>
      </c>
    </row>
    <row r="139" spans="1:16" x14ac:dyDescent="0.25">
      <c r="A139" s="17">
        <v>0.97699999999999998</v>
      </c>
      <c r="B139" s="27">
        <v>2755.7433000000001</v>
      </c>
      <c r="C139" s="31">
        <v>1E-3</v>
      </c>
      <c r="D139" s="27">
        <v>0</v>
      </c>
      <c r="E139" s="27">
        <v>413.36149999999998</v>
      </c>
      <c r="F139" s="27">
        <v>413.36149999999998</v>
      </c>
      <c r="G139" s="27">
        <v>0</v>
      </c>
      <c r="H139" s="27">
        <v>0</v>
      </c>
      <c r="I139" s="27">
        <v>551.14869999999996</v>
      </c>
      <c r="J139" s="27">
        <v>275.57429999999999</v>
      </c>
      <c r="K139" s="27">
        <v>551.14869999999996</v>
      </c>
      <c r="L139" s="27">
        <v>413.36149999999998</v>
      </c>
      <c r="M139" s="27">
        <v>0</v>
      </c>
      <c r="N139" s="27">
        <v>0</v>
      </c>
      <c r="O139" s="27">
        <v>137.78720000000001</v>
      </c>
      <c r="P139" s="27">
        <v>0</v>
      </c>
    </row>
    <row r="140" spans="1:16" x14ac:dyDescent="0.25">
      <c r="A140" s="17">
        <v>0.97799999999999998</v>
      </c>
      <c r="B140" s="27">
        <v>2758.5639000000001</v>
      </c>
      <c r="C140" s="31">
        <v>1E-3</v>
      </c>
      <c r="D140" s="27">
        <v>0</v>
      </c>
      <c r="E140" s="27">
        <v>413.78460000000001</v>
      </c>
      <c r="F140" s="27">
        <v>413.78460000000001</v>
      </c>
      <c r="G140" s="27">
        <v>0</v>
      </c>
      <c r="H140" s="27">
        <v>0</v>
      </c>
      <c r="I140" s="27">
        <v>551.71280000000002</v>
      </c>
      <c r="J140" s="27">
        <v>275.85640000000001</v>
      </c>
      <c r="K140" s="27">
        <v>551.71280000000002</v>
      </c>
      <c r="L140" s="27">
        <v>413.78460000000001</v>
      </c>
      <c r="M140" s="27">
        <v>0</v>
      </c>
      <c r="N140" s="27">
        <v>0</v>
      </c>
      <c r="O140" s="27">
        <v>137.9282</v>
      </c>
      <c r="P140" s="27">
        <v>0</v>
      </c>
    </row>
    <row r="141" spans="1:16" x14ac:dyDescent="0.25">
      <c r="A141" s="17">
        <v>0.97899999999999998</v>
      </c>
      <c r="B141" s="27">
        <v>2761.3845000000001</v>
      </c>
      <c r="C141" s="31">
        <v>1E-3</v>
      </c>
      <c r="D141" s="27">
        <v>0</v>
      </c>
      <c r="E141" s="27">
        <v>414.20769999999999</v>
      </c>
      <c r="F141" s="27">
        <v>414.20769999999999</v>
      </c>
      <c r="G141" s="27">
        <v>0</v>
      </c>
      <c r="H141" s="27">
        <v>0</v>
      </c>
      <c r="I141" s="27">
        <v>552.27689999999996</v>
      </c>
      <c r="J141" s="27">
        <v>276.13850000000002</v>
      </c>
      <c r="K141" s="27">
        <v>552.27689999999996</v>
      </c>
      <c r="L141" s="27">
        <v>414.20769999999999</v>
      </c>
      <c r="M141" s="27">
        <v>0</v>
      </c>
      <c r="N141" s="27">
        <v>0</v>
      </c>
      <c r="O141" s="27">
        <v>138.0692</v>
      </c>
      <c r="P141" s="27">
        <v>0</v>
      </c>
    </row>
    <row r="142" spans="1:16" x14ac:dyDescent="0.25">
      <c r="A142" s="17">
        <v>0.98</v>
      </c>
      <c r="B142" s="27">
        <v>2764.2051000000001</v>
      </c>
      <c r="C142" s="31">
        <v>1E-3</v>
      </c>
      <c r="D142" s="27">
        <v>0</v>
      </c>
      <c r="E142" s="27">
        <v>414.63080000000002</v>
      </c>
      <c r="F142" s="27">
        <v>414.63080000000002</v>
      </c>
      <c r="G142" s="27">
        <v>0</v>
      </c>
      <c r="H142" s="27">
        <v>0</v>
      </c>
      <c r="I142" s="27">
        <v>552.84100000000001</v>
      </c>
      <c r="J142" s="27">
        <v>276.4205</v>
      </c>
      <c r="K142" s="27">
        <v>552.84100000000001</v>
      </c>
      <c r="L142" s="27">
        <v>414.63080000000002</v>
      </c>
      <c r="M142" s="27">
        <v>0</v>
      </c>
      <c r="N142" s="27">
        <v>0</v>
      </c>
      <c r="O142" s="27">
        <v>138.21029999999999</v>
      </c>
      <c r="P142" s="27">
        <v>0</v>
      </c>
    </row>
    <row r="143" spans="1:16" x14ac:dyDescent="0.25">
      <c r="A143" s="17">
        <v>0.98099999999999998</v>
      </c>
      <c r="B143" s="27">
        <v>2767.0257999999999</v>
      </c>
      <c r="C143" s="31">
        <v>1E-3</v>
      </c>
      <c r="D143" s="27">
        <v>0</v>
      </c>
      <c r="E143" s="27">
        <v>415.0539</v>
      </c>
      <c r="F143" s="27">
        <v>415.0539</v>
      </c>
      <c r="G143" s="27">
        <v>0</v>
      </c>
      <c r="H143" s="27">
        <v>0</v>
      </c>
      <c r="I143" s="27">
        <v>553.40520000000004</v>
      </c>
      <c r="J143" s="27">
        <v>276.70260000000002</v>
      </c>
      <c r="K143" s="27">
        <v>553.40520000000004</v>
      </c>
      <c r="L143" s="27">
        <v>415.0539</v>
      </c>
      <c r="M143" s="27">
        <v>0</v>
      </c>
      <c r="N143" s="27">
        <v>0</v>
      </c>
      <c r="O143" s="27">
        <v>138.35130000000001</v>
      </c>
      <c r="P143" s="27">
        <v>0</v>
      </c>
    </row>
    <row r="144" spans="1:16" x14ac:dyDescent="0.25">
      <c r="A144" s="17">
        <v>0.98199999999999998</v>
      </c>
      <c r="B144" s="27">
        <v>2769.8463999999999</v>
      </c>
      <c r="C144" s="31">
        <v>1E-3</v>
      </c>
      <c r="D144" s="27">
        <v>0</v>
      </c>
      <c r="E144" s="27">
        <v>415.47699999999998</v>
      </c>
      <c r="F144" s="27">
        <v>415.47699999999998</v>
      </c>
      <c r="G144" s="27">
        <v>0</v>
      </c>
      <c r="H144" s="27">
        <v>0</v>
      </c>
      <c r="I144" s="27">
        <v>553.96929999999998</v>
      </c>
      <c r="J144" s="27">
        <v>276.9846</v>
      </c>
      <c r="K144" s="27">
        <v>553.96929999999998</v>
      </c>
      <c r="L144" s="27">
        <v>415.47699999999998</v>
      </c>
      <c r="M144" s="27">
        <v>0</v>
      </c>
      <c r="N144" s="27">
        <v>0</v>
      </c>
      <c r="O144" s="27">
        <v>138.4923</v>
      </c>
      <c r="P144" s="27">
        <v>0</v>
      </c>
    </row>
    <row r="145" spans="1:16" x14ac:dyDescent="0.25">
      <c r="A145" s="17">
        <v>0.98299999999999998</v>
      </c>
      <c r="B145" s="27">
        <v>2772.6669999999999</v>
      </c>
      <c r="C145" s="31">
        <v>1E-3</v>
      </c>
      <c r="D145" s="27">
        <v>0</v>
      </c>
      <c r="E145" s="27">
        <v>415.9</v>
      </c>
      <c r="F145" s="27">
        <v>415.9</v>
      </c>
      <c r="G145" s="27">
        <v>0</v>
      </c>
      <c r="H145" s="27">
        <v>0</v>
      </c>
      <c r="I145" s="27">
        <v>554.53340000000003</v>
      </c>
      <c r="J145" s="27">
        <v>277.26670000000001</v>
      </c>
      <c r="K145" s="27">
        <v>554.53340000000003</v>
      </c>
      <c r="L145" s="27">
        <v>415.9</v>
      </c>
      <c r="M145" s="27">
        <v>0</v>
      </c>
      <c r="N145" s="27">
        <v>0</v>
      </c>
      <c r="O145" s="27">
        <v>138.63329999999999</v>
      </c>
      <c r="P145" s="27">
        <v>0</v>
      </c>
    </row>
    <row r="146" spans="1:16" x14ac:dyDescent="0.25">
      <c r="A146" s="17">
        <v>0.98399999999999999</v>
      </c>
      <c r="B146" s="27">
        <v>2775.4875999999999</v>
      </c>
      <c r="C146" s="31">
        <v>1E-3</v>
      </c>
      <c r="D146" s="27">
        <v>0</v>
      </c>
      <c r="E146" s="27">
        <v>416.32310000000001</v>
      </c>
      <c r="F146" s="27">
        <v>416.32310000000001</v>
      </c>
      <c r="G146" s="27">
        <v>0</v>
      </c>
      <c r="H146" s="27">
        <v>0</v>
      </c>
      <c r="I146" s="27">
        <v>555.09749999999997</v>
      </c>
      <c r="J146" s="27">
        <v>277.54880000000003</v>
      </c>
      <c r="K146" s="27">
        <v>555.09749999999997</v>
      </c>
      <c r="L146" s="27">
        <v>416.32310000000001</v>
      </c>
      <c r="M146" s="27">
        <v>0</v>
      </c>
      <c r="N146" s="27">
        <v>0</v>
      </c>
      <c r="O146" s="27">
        <v>138.77440000000001</v>
      </c>
      <c r="P146" s="27">
        <v>0</v>
      </c>
    </row>
    <row r="147" spans="1:16" x14ac:dyDescent="0.25">
      <c r="A147" s="17">
        <v>0.98499999999999999</v>
      </c>
      <c r="B147" s="27">
        <v>2778.3081999999999</v>
      </c>
      <c r="C147" s="31">
        <v>1E-3</v>
      </c>
      <c r="D147" s="27">
        <v>0</v>
      </c>
      <c r="E147" s="27">
        <v>416.74619999999999</v>
      </c>
      <c r="F147" s="27">
        <v>416.74619999999999</v>
      </c>
      <c r="G147" s="27">
        <v>0</v>
      </c>
      <c r="H147" s="27">
        <v>0</v>
      </c>
      <c r="I147" s="27">
        <v>555.66160000000002</v>
      </c>
      <c r="J147" s="27">
        <v>277.83080000000001</v>
      </c>
      <c r="K147" s="27">
        <v>555.66160000000002</v>
      </c>
      <c r="L147" s="27">
        <v>416.74619999999999</v>
      </c>
      <c r="M147" s="27">
        <v>0</v>
      </c>
      <c r="N147" s="27">
        <v>0</v>
      </c>
      <c r="O147" s="27">
        <v>138.91540000000001</v>
      </c>
      <c r="P147" s="27">
        <v>0</v>
      </c>
    </row>
    <row r="148" spans="1:16" x14ac:dyDescent="0.25">
      <c r="A148" s="17">
        <v>0.98599999999999999</v>
      </c>
      <c r="B148" s="27">
        <v>2781.1288</v>
      </c>
      <c r="C148" s="31">
        <v>1E-3</v>
      </c>
      <c r="D148" s="27">
        <v>0</v>
      </c>
      <c r="E148" s="27">
        <v>417.16930000000002</v>
      </c>
      <c r="F148" s="27">
        <v>417.16930000000002</v>
      </c>
      <c r="G148" s="27">
        <v>0</v>
      </c>
      <c r="H148" s="27">
        <v>0</v>
      </c>
      <c r="I148" s="27">
        <v>556.22580000000005</v>
      </c>
      <c r="J148" s="27">
        <v>278.11290000000002</v>
      </c>
      <c r="K148" s="27">
        <v>556.22580000000005</v>
      </c>
      <c r="L148" s="27">
        <v>417.16930000000002</v>
      </c>
      <c r="M148" s="27">
        <v>0</v>
      </c>
      <c r="N148" s="27">
        <v>0</v>
      </c>
      <c r="O148" s="27">
        <v>139.0564</v>
      </c>
      <c r="P148" s="27">
        <v>0</v>
      </c>
    </row>
    <row r="149" spans="1:16" x14ac:dyDescent="0.25">
      <c r="A149" s="17">
        <v>0.98699999999999999</v>
      </c>
      <c r="B149" s="27">
        <v>2783.9495000000002</v>
      </c>
      <c r="C149" s="31">
        <v>1E-3</v>
      </c>
      <c r="D149" s="27">
        <v>0</v>
      </c>
      <c r="E149" s="27">
        <v>417.5924</v>
      </c>
      <c r="F149" s="27">
        <v>417.5924</v>
      </c>
      <c r="G149" s="27">
        <v>0</v>
      </c>
      <c r="H149" s="27">
        <v>0</v>
      </c>
      <c r="I149" s="27">
        <v>556.78989999999999</v>
      </c>
      <c r="J149" s="27">
        <v>278.39490000000001</v>
      </c>
      <c r="K149" s="27">
        <v>556.78989999999999</v>
      </c>
      <c r="L149" s="27">
        <v>417.5924</v>
      </c>
      <c r="M149" s="27">
        <v>0</v>
      </c>
      <c r="N149" s="27">
        <v>0</v>
      </c>
      <c r="O149" s="27">
        <v>139.19749999999999</v>
      </c>
      <c r="P149" s="27">
        <v>0</v>
      </c>
    </row>
    <row r="150" spans="1:16" x14ac:dyDescent="0.25">
      <c r="A150" s="17">
        <v>0.98799999999999999</v>
      </c>
      <c r="B150" s="27">
        <v>2786.7701000000002</v>
      </c>
      <c r="C150" s="31">
        <v>1E-3</v>
      </c>
      <c r="D150" s="27">
        <v>0</v>
      </c>
      <c r="E150" s="27">
        <v>418.01549999999997</v>
      </c>
      <c r="F150" s="27">
        <v>418.01549999999997</v>
      </c>
      <c r="G150" s="27">
        <v>0</v>
      </c>
      <c r="H150" s="27">
        <v>0</v>
      </c>
      <c r="I150" s="27">
        <v>557.35400000000004</v>
      </c>
      <c r="J150" s="27">
        <v>278.67700000000002</v>
      </c>
      <c r="K150" s="27">
        <v>557.35400000000004</v>
      </c>
      <c r="L150" s="27">
        <v>418.01549999999997</v>
      </c>
      <c r="M150" s="27">
        <v>0</v>
      </c>
      <c r="N150" s="27">
        <v>0</v>
      </c>
      <c r="O150" s="27">
        <v>139.33850000000001</v>
      </c>
      <c r="P150" s="27">
        <v>0</v>
      </c>
    </row>
    <row r="151" spans="1:16" x14ac:dyDescent="0.25">
      <c r="A151" s="17">
        <v>0.98899999999999999</v>
      </c>
      <c r="B151" s="27">
        <v>2789.5907000000002</v>
      </c>
      <c r="C151" s="31">
        <v>1E-3</v>
      </c>
      <c r="D151" s="27">
        <v>0</v>
      </c>
      <c r="E151" s="27">
        <v>418.43860000000001</v>
      </c>
      <c r="F151" s="27">
        <v>418.43860000000001</v>
      </c>
      <c r="G151" s="27">
        <v>0</v>
      </c>
      <c r="H151" s="27">
        <v>0</v>
      </c>
      <c r="I151" s="27">
        <v>557.91809999999998</v>
      </c>
      <c r="J151" s="27">
        <v>278.95909999999998</v>
      </c>
      <c r="K151" s="27">
        <v>557.91809999999998</v>
      </c>
      <c r="L151" s="27">
        <v>418.43860000000001</v>
      </c>
      <c r="M151" s="27">
        <v>0</v>
      </c>
      <c r="N151" s="27">
        <v>0</v>
      </c>
      <c r="O151" s="27">
        <v>139.4795</v>
      </c>
      <c r="P151" s="27">
        <v>0</v>
      </c>
    </row>
    <row r="152" spans="1:16" x14ac:dyDescent="0.25">
      <c r="A152" s="17">
        <v>0.99</v>
      </c>
      <c r="B152" s="27">
        <v>2792.4113000000002</v>
      </c>
      <c r="C152" s="31">
        <v>1E-3</v>
      </c>
      <c r="D152" s="27">
        <v>0</v>
      </c>
      <c r="E152" s="27">
        <v>418.86169999999998</v>
      </c>
      <c r="F152" s="27">
        <v>418.86169999999998</v>
      </c>
      <c r="G152" s="27">
        <v>0</v>
      </c>
      <c r="H152" s="27">
        <v>0</v>
      </c>
      <c r="I152" s="27">
        <v>558.48230000000001</v>
      </c>
      <c r="J152" s="27">
        <v>279.24110000000002</v>
      </c>
      <c r="K152" s="27">
        <v>558.48230000000001</v>
      </c>
      <c r="L152" s="27">
        <v>418.86169999999998</v>
      </c>
      <c r="M152" s="27">
        <v>0</v>
      </c>
      <c r="N152" s="27">
        <v>0</v>
      </c>
      <c r="O152" s="27">
        <v>139.6206</v>
      </c>
      <c r="P152" s="27">
        <v>0</v>
      </c>
    </row>
    <row r="153" spans="1:16" x14ac:dyDescent="0.25">
      <c r="A153" s="17">
        <v>0.99099999999999999</v>
      </c>
      <c r="B153" s="27">
        <v>2795.2319000000002</v>
      </c>
      <c r="C153" s="31">
        <v>1E-3</v>
      </c>
      <c r="D153" s="27">
        <v>0</v>
      </c>
      <c r="E153" s="27">
        <v>419.28480000000002</v>
      </c>
      <c r="F153" s="27">
        <v>419.28480000000002</v>
      </c>
      <c r="G153" s="27">
        <v>0</v>
      </c>
      <c r="H153" s="27">
        <v>0</v>
      </c>
      <c r="I153" s="27">
        <v>559.04639999999995</v>
      </c>
      <c r="J153" s="27">
        <v>279.52319999999997</v>
      </c>
      <c r="K153" s="27">
        <v>559.04639999999995</v>
      </c>
      <c r="L153" s="27">
        <v>419.28480000000002</v>
      </c>
      <c r="M153" s="27">
        <v>0</v>
      </c>
      <c r="N153" s="27">
        <v>0</v>
      </c>
      <c r="O153" s="27">
        <v>139.76159999999999</v>
      </c>
      <c r="P153" s="27">
        <v>0</v>
      </c>
    </row>
    <row r="154" spans="1:16" x14ac:dyDescent="0.25">
      <c r="A154" s="17">
        <v>0.99199999999999999</v>
      </c>
      <c r="B154" s="27">
        <v>2798.0526</v>
      </c>
      <c r="C154" s="31">
        <v>1E-3</v>
      </c>
      <c r="D154" s="27">
        <v>0</v>
      </c>
      <c r="E154" s="27">
        <v>419.7079</v>
      </c>
      <c r="F154" s="27">
        <v>419.7079</v>
      </c>
      <c r="G154" s="27">
        <v>0</v>
      </c>
      <c r="H154" s="27">
        <v>0</v>
      </c>
      <c r="I154" s="27">
        <v>559.6105</v>
      </c>
      <c r="J154" s="27">
        <v>279.80529999999999</v>
      </c>
      <c r="K154" s="27">
        <v>559.6105</v>
      </c>
      <c r="L154" s="27">
        <v>419.7079</v>
      </c>
      <c r="M154" s="27">
        <v>0</v>
      </c>
      <c r="N154" s="27">
        <v>0</v>
      </c>
      <c r="O154" s="27">
        <v>139.90260000000001</v>
      </c>
      <c r="P154" s="27">
        <v>0</v>
      </c>
    </row>
    <row r="155" spans="1:16" x14ac:dyDescent="0.25">
      <c r="A155" s="17">
        <v>0.99299999999999999</v>
      </c>
      <c r="B155" s="27">
        <v>2800.8732</v>
      </c>
      <c r="C155" s="31">
        <v>1E-3</v>
      </c>
      <c r="D155" s="27">
        <v>0</v>
      </c>
      <c r="E155" s="27">
        <v>420.13099999999997</v>
      </c>
      <c r="F155" s="27">
        <v>420.13099999999997</v>
      </c>
      <c r="G155" s="27">
        <v>0</v>
      </c>
      <c r="H155" s="27">
        <v>0</v>
      </c>
      <c r="I155" s="27">
        <v>560.17460000000005</v>
      </c>
      <c r="J155" s="27">
        <v>280.08730000000003</v>
      </c>
      <c r="K155" s="27">
        <v>560.17460000000005</v>
      </c>
      <c r="L155" s="27">
        <v>420.13099999999997</v>
      </c>
      <c r="M155" s="27">
        <v>0</v>
      </c>
      <c r="N155" s="27">
        <v>0</v>
      </c>
      <c r="O155" s="27">
        <v>140.0437</v>
      </c>
      <c r="P155" s="27">
        <v>0</v>
      </c>
    </row>
    <row r="156" spans="1:16" x14ac:dyDescent="0.25">
      <c r="A156" s="17">
        <v>0.99399999999999999</v>
      </c>
      <c r="B156" s="27">
        <v>2803.6938</v>
      </c>
      <c r="C156" s="31">
        <v>1E-3</v>
      </c>
      <c r="D156" s="27">
        <v>0</v>
      </c>
      <c r="E156" s="27">
        <v>420.55410000000001</v>
      </c>
      <c r="F156" s="27">
        <v>420.55410000000001</v>
      </c>
      <c r="G156" s="27">
        <v>0</v>
      </c>
      <c r="H156" s="27">
        <v>0</v>
      </c>
      <c r="I156" s="27">
        <v>560.73879999999997</v>
      </c>
      <c r="J156" s="27">
        <v>280.36939999999998</v>
      </c>
      <c r="K156" s="27">
        <v>560.73879999999997</v>
      </c>
      <c r="L156" s="27">
        <v>420.55410000000001</v>
      </c>
      <c r="M156" s="27">
        <v>0</v>
      </c>
      <c r="N156" s="27">
        <v>0</v>
      </c>
      <c r="O156" s="27">
        <v>140.18469999999999</v>
      </c>
      <c r="P156" s="27">
        <v>0</v>
      </c>
    </row>
    <row r="157" spans="1:16" x14ac:dyDescent="0.25">
      <c r="A157" s="17">
        <v>0.995</v>
      </c>
      <c r="B157" s="27">
        <v>2806.5144</v>
      </c>
      <c r="C157" s="31">
        <v>1E-3</v>
      </c>
      <c r="D157" s="27">
        <v>0</v>
      </c>
      <c r="E157" s="27">
        <v>420.97719999999998</v>
      </c>
      <c r="F157" s="27">
        <v>420.97719999999998</v>
      </c>
      <c r="G157" s="27">
        <v>0</v>
      </c>
      <c r="H157" s="27">
        <v>0</v>
      </c>
      <c r="I157" s="27">
        <v>561.30290000000002</v>
      </c>
      <c r="J157" s="27">
        <v>280.65140000000002</v>
      </c>
      <c r="K157" s="27">
        <v>561.30290000000002</v>
      </c>
      <c r="L157" s="27">
        <v>420.97719999999998</v>
      </c>
      <c r="M157" s="27">
        <v>0</v>
      </c>
      <c r="N157" s="27">
        <v>0</v>
      </c>
      <c r="O157" s="27">
        <v>140.32570000000001</v>
      </c>
      <c r="P157" s="27">
        <v>0</v>
      </c>
    </row>
    <row r="158" spans="1:16" x14ac:dyDescent="0.25">
      <c r="A158" s="17">
        <v>0.996</v>
      </c>
      <c r="B158" s="27">
        <v>2809.335</v>
      </c>
      <c r="C158" s="31">
        <v>1E-3</v>
      </c>
      <c r="D158" s="27">
        <v>0</v>
      </c>
      <c r="E158" s="27">
        <v>421.40030000000002</v>
      </c>
      <c r="F158" s="27">
        <v>421.40030000000002</v>
      </c>
      <c r="G158" s="27">
        <v>0</v>
      </c>
      <c r="H158" s="27">
        <v>0</v>
      </c>
      <c r="I158" s="27">
        <v>561.86699999999996</v>
      </c>
      <c r="J158" s="27">
        <v>280.93349999999998</v>
      </c>
      <c r="K158" s="27">
        <v>561.86699999999996</v>
      </c>
      <c r="L158" s="27">
        <v>421.40030000000002</v>
      </c>
      <c r="M158" s="27">
        <v>0</v>
      </c>
      <c r="N158" s="27">
        <v>0</v>
      </c>
      <c r="O158" s="27">
        <v>140.46680000000001</v>
      </c>
      <c r="P158" s="27">
        <v>0</v>
      </c>
    </row>
    <row r="159" spans="1:16" x14ac:dyDescent="0.25">
      <c r="A159" s="17">
        <v>0.997</v>
      </c>
      <c r="B159" s="27">
        <v>2812.1556</v>
      </c>
      <c r="C159" s="31">
        <v>1E-3</v>
      </c>
      <c r="D159" s="27">
        <v>0</v>
      </c>
      <c r="E159" s="27">
        <v>421.82330000000002</v>
      </c>
      <c r="F159" s="27">
        <v>421.82330000000002</v>
      </c>
      <c r="G159" s="27">
        <v>0</v>
      </c>
      <c r="H159" s="27">
        <v>0</v>
      </c>
      <c r="I159" s="27">
        <v>562.43110000000001</v>
      </c>
      <c r="J159" s="27">
        <v>281.21559999999999</v>
      </c>
      <c r="K159" s="27">
        <v>562.43110000000001</v>
      </c>
      <c r="L159" s="27">
        <v>421.82330000000002</v>
      </c>
      <c r="M159" s="27">
        <v>0</v>
      </c>
      <c r="N159" s="27">
        <v>0</v>
      </c>
      <c r="O159" s="27">
        <v>140.6078</v>
      </c>
      <c r="P159" s="27">
        <v>0</v>
      </c>
    </row>
    <row r="160" spans="1:16" x14ac:dyDescent="0.25">
      <c r="A160" s="17">
        <v>0.998</v>
      </c>
      <c r="B160" s="27">
        <v>2814.9762999999998</v>
      </c>
      <c r="C160" s="31">
        <v>1E-3</v>
      </c>
      <c r="D160" s="27">
        <v>0</v>
      </c>
      <c r="E160" s="27">
        <v>422.24639999999999</v>
      </c>
      <c r="F160" s="27">
        <v>422.24639999999999</v>
      </c>
      <c r="G160" s="27">
        <v>0</v>
      </c>
      <c r="H160" s="27">
        <v>0</v>
      </c>
      <c r="I160" s="27">
        <v>562.99530000000004</v>
      </c>
      <c r="J160" s="27">
        <v>281.49759999999998</v>
      </c>
      <c r="K160" s="27">
        <v>562.99530000000004</v>
      </c>
      <c r="L160" s="27">
        <v>422.24639999999999</v>
      </c>
      <c r="M160" s="27">
        <v>0</v>
      </c>
      <c r="N160" s="27">
        <v>0</v>
      </c>
      <c r="O160" s="27">
        <v>140.74879999999999</v>
      </c>
      <c r="P160" s="27">
        <v>0</v>
      </c>
    </row>
    <row r="161" spans="1:16" x14ac:dyDescent="0.25">
      <c r="A161" s="17">
        <v>0.999</v>
      </c>
      <c r="B161" s="27">
        <v>2817.7968999999998</v>
      </c>
      <c r="C161" s="31">
        <v>1E-3</v>
      </c>
      <c r="D161" s="27">
        <v>0</v>
      </c>
      <c r="E161" s="27">
        <v>422.66950000000003</v>
      </c>
      <c r="F161" s="27">
        <v>422.66950000000003</v>
      </c>
      <c r="G161" s="27">
        <v>0</v>
      </c>
      <c r="H161" s="27">
        <v>0</v>
      </c>
      <c r="I161" s="27">
        <v>563.55939999999998</v>
      </c>
      <c r="J161" s="27">
        <v>281.77969999999999</v>
      </c>
      <c r="K161" s="27">
        <v>563.55939999999998</v>
      </c>
      <c r="L161" s="27">
        <v>422.66950000000003</v>
      </c>
      <c r="M161" s="27">
        <v>0</v>
      </c>
      <c r="N161" s="27">
        <v>0</v>
      </c>
      <c r="O161" s="27">
        <v>140.88980000000001</v>
      </c>
      <c r="P161" s="27">
        <v>0</v>
      </c>
    </row>
    <row r="162" spans="1:16" x14ac:dyDescent="0.25">
      <c r="A162" s="17">
        <v>1</v>
      </c>
      <c r="B162" s="27">
        <v>3760.9135000000001</v>
      </c>
      <c r="C162" s="31">
        <v>0.3347</v>
      </c>
      <c r="D162" s="27">
        <v>0</v>
      </c>
      <c r="E162" s="27">
        <v>564.13699999999994</v>
      </c>
      <c r="F162" s="27">
        <v>564.13699999999994</v>
      </c>
      <c r="G162" s="27">
        <v>0</v>
      </c>
      <c r="H162" s="27">
        <v>0</v>
      </c>
      <c r="I162" s="27">
        <v>752.18269999999995</v>
      </c>
      <c r="J162" s="27">
        <v>376.09129999999999</v>
      </c>
      <c r="K162" s="27">
        <v>752.18269999999995</v>
      </c>
      <c r="L162" s="27">
        <v>564.13699999999994</v>
      </c>
      <c r="M162" s="27">
        <v>0</v>
      </c>
      <c r="N162" s="27">
        <v>0</v>
      </c>
      <c r="O162" s="27">
        <v>188.04570000000001</v>
      </c>
      <c r="P162" s="27">
        <v>0</v>
      </c>
    </row>
    <row r="163" spans="1:16" x14ac:dyDescent="0.25">
      <c r="A163" s="17">
        <v>1.0009999999999999</v>
      </c>
      <c r="B163" s="27">
        <v>3763.9011999999998</v>
      </c>
      <c r="C163" s="31">
        <v>1E-3</v>
      </c>
      <c r="D163" s="27">
        <v>0</v>
      </c>
      <c r="E163" s="27">
        <v>564.70060000000001</v>
      </c>
      <c r="F163" s="27">
        <v>564.70060000000001</v>
      </c>
      <c r="G163" s="27">
        <v>0</v>
      </c>
      <c r="H163" s="27">
        <v>0</v>
      </c>
      <c r="I163" s="27">
        <v>752.93409999999994</v>
      </c>
      <c r="J163" s="27">
        <v>376.46710000000002</v>
      </c>
      <c r="K163" s="27">
        <v>752.93409999999994</v>
      </c>
      <c r="L163" s="27">
        <v>564.12350000000004</v>
      </c>
      <c r="M163" s="27">
        <v>0</v>
      </c>
      <c r="N163" s="27">
        <v>0</v>
      </c>
      <c r="O163" s="27">
        <v>188.0412</v>
      </c>
      <c r="P163" s="27">
        <v>0</v>
      </c>
    </row>
    <row r="164" spans="1:16" x14ac:dyDescent="0.25">
      <c r="A164" s="17">
        <v>1.002</v>
      </c>
      <c r="B164" s="27">
        <v>3766.9099000000001</v>
      </c>
      <c r="C164" s="31">
        <v>1E-3</v>
      </c>
      <c r="D164" s="27">
        <v>0</v>
      </c>
      <c r="E164" s="27">
        <v>565.26469999999995</v>
      </c>
      <c r="F164" s="27">
        <v>565.26469999999995</v>
      </c>
      <c r="G164" s="27">
        <v>0</v>
      </c>
      <c r="H164" s="27">
        <v>0</v>
      </c>
      <c r="I164" s="27">
        <v>753.68629999999996</v>
      </c>
      <c r="J164" s="27">
        <v>376.84320000000002</v>
      </c>
      <c r="K164" s="27">
        <v>753.68629999999996</v>
      </c>
      <c r="L164" s="27">
        <v>564.12350000000004</v>
      </c>
      <c r="M164" s="27">
        <v>0</v>
      </c>
      <c r="N164" s="27">
        <v>0</v>
      </c>
      <c r="O164" s="27">
        <v>188.0412</v>
      </c>
      <c r="P164" s="27">
        <v>0</v>
      </c>
    </row>
    <row r="165" spans="1:16" x14ac:dyDescent="0.25">
      <c r="A165" s="17">
        <v>1.0029999999999999</v>
      </c>
      <c r="B165" s="27">
        <v>3769.9186</v>
      </c>
      <c r="C165" s="31">
        <v>1E-3</v>
      </c>
      <c r="D165" s="27">
        <v>0</v>
      </c>
      <c r="E165" s="27">
        <v>565.82889999999998</v>
      </c>
      <c r="F165" s="27">
        <v>565.82889999999998</v>
      </c>
      <c r="G165" s="27">
        <v>0</v>
      </c>
      <c r="H165" s="27">
        <v>0</v>
      </c>
      <c r="I165" s="27">
        <v>754.43849999999998</v>
      </c>
      <c r="J165" s="27">
        <v>377.2192</v>
      </c>
      <c r="K165" s="27">
        <v>754.43849999999998</v>
      </c>
      <c r="L165" s="27">
        <v>564.12350000000004</v>
      </c>
      <c r="M165" s="27">
        <v>0</v>
      </c>
      <c r="N165" s="27">
        <v>0</v>
      </c>
      <c r="O165" s="27">
        <v>188.0412</v>
      </c>
      <c r="P165" s="27">
        <v>0</v>
      </c>
    </row>
    <row r="166" spans="1:16" x14ac:dyDescent="0.25">
      <c r="A166" s="17">
        <v>1.004</v>
      </c>
      <c r="B166" s="27">
        <v>3769.6169</v>
      </c>
      <c r="C166" s="31">
        <v>-1E-4</v>
      </c>
      <c r="D166" s="27">
        <v>0</v>
      </c>
      <c r="E166" s="27">
        <v>565.77229999999997</v>
      </c>
      <c r="F166" s="27">
        <v>565.77229999999997</v>
      </c>
      <c r="G166" s="27">
        <v>0</v>
      </c>
      <c r="H166" s="27">
        <v>0</v>
      </c>
      <c r="I166" s="27">
        <v>754.36300000000006</v>
      </c>
      <c r="J166" s="27">
        <v>377.18150000000003</v>
      </c>
      <c r="K166" s="27">
        <v>754.36300000000006</v>
      </c>
      <c r="L166" s="27">
        <v>564.12350000000004</v>
      </c>
      <c r="M166" s="27">
        <v>0</v>
      </c>
      <c r="N166" s="27">
        <v>0</v>
      </c>
      <c r="O166" s="27">
        <v>188.0412</v>
      </c>
      <c r="P166" s="27">
        <v>0</v>
      </c>
    </row>
    <row r="167" spans="1:16" x14ac:dyDescent="0.25">
      <c r="A167" s="17">
        <v>1.0049999999999999</v>
      </c>
      <c r="B167" s="27">
        <v>3772.6223</v>
      </c>
      <c r="C167" s="31">
        <v>1E-3</v>
      </c>
      <c r="D167" s="27">
        <v>0</v>
      </c>
      <c r="E167" s="27">
        <v>566.33579999999995</v>
      </c>
      <c r="F167" s="27">
        <v>566.33579999999995</v>
      </c>
      <c r="G167" s="27">
        <v>0</v>
      </c>
      <c r="H167" s="27">
        <v>0</v>
      </c>
      <c r="I167" s="27">
        <v>755.11440000000005</v>
      </c>
      <c r="J167" s="27">
        <v>377.55720000000002</v>
      </c>
      <c r="K167" s="27">
        <v>755.11440000000005</v>
      </c>
      <c r="L167" s="27">
        <v>564.12350000000004</v>
      </c>
      <c r="M167" s="27">
        <v>0</v>
      </c>
      <c r="N167" s="27">
        <v>0</v>
      </c>
      <c r="O167" s="27">
        <v>188.0412</v>
      </c>
      <c r="P167" s="27">
        <v>0</v>
      </c>
    </row>
    <row r="168" spans="1:16" x14ac:dyDescent="0.25">
      <c r="A168" s="17">
        <v>1.006</v>
      </c>
      <c r="B168" s="27">
        <v>3775.6277</v>
      </c>
      <c r="C168" s="31">
        <v>1E-3</v>
      </c>
      <c r="D168" s="27">
        <v>0</v>
      </c>
      <c r="E168" s="27">
        <v>566.89930000000004</v>
      </c>
      <c r="F168" s="27">
        <v>566.89930000000004</v>
      </c>
      <c r="G168" s="27">
        <v>0</v>
      </c>
      <c r="H168" s="27">
        <v>0</v>
      </c>
      <c r="I168" s="27">
        <v>755.86580000000004</v>
      </c>
      <c r="J168" s="27">
        <v>377.93290000000002</v>
      </c>
      <c r="K168" s="27">
        <v>755.86580000000004</v>
      </c>
      <c r="L168" s="27">
        <v>564.12350000000004</v>
      </c>
      <c r="M168" s="27">
        <v>0</v>
      </c>
      <c r="N168" s="27">
        <v>0</v>
      </c>
      <c r="O168" s="27">
        <v>188.0412</v>
      </c>
      <c r="P168" s="27">
        <v>0</v>
      </c>
    </row>
    <row r="169" spans="1:16" x14ac:dyDescent="0.25">
      <c r="A169" s="17">
        <v>1.0069999999999999</v>
      </c>
      <c r="B169" s="27">
        <v>3775.3254000000002</v>
      </c>
      <c r="C169" s="31">
        <v>-1E-4</v>
      </c>
      <c r="D169" s="27">
        <v>0</v>
      </c>
      <c r="E169" s="27">
        <v>566.84259999999995</v>
      </c>
      <c r="F169" s="27">
        <v>566.84259999999995</v>
      </c>
      <c r="G169" s="27">
        <v>0</v>
      </c>
      <c r="H169" s="27">
        <v>0</v>
      </c>
      <c r="I169" s="27">
        <v>755.79020000000003</v>
      </c>
      <c r="J169" s="27">
        <v>377.89510000000001</v>
      </c>
      <c r="K169" s="27">
        <v>755.79020000000003</v>
      </c>
      <c r="L169" s="27">
        <v>564.12350000000004</v>
      </c>
      <c r="M169" s="27">
        <v>0</v>
      </c>
      <c r="N169" s="27">
        <v>0</v>
      </c>
      <c r="O169" s="27">
        <v>188.0412</v>
      </c>
      <c r="P169" s="27">
        <v>0</v>
      </c>
    </row>
    <row r="170" spans="1:16" x14ac:dyDescent="0.25">
      <c r="A170" s="17">
        <v>1.008</v>
      </c>
      <c r="B170" s="27">
        <v>3778.3274999999999</v>
      </c>
      <c r="C170" s="31">
        <v>1E-3</v>
      </c>
      <c r="D170" s="27">
        <v>0</v>
      </c>
      <c r="E170" s="27">
        <v>567.40549999999996</v>
      </c>
      <c r="F170" s="27">
        <v>567.40549999999996</v>
      </c>
      <c r="G170" s="27">
        <v>0</v>
      </c>
      <c r="H170" s="27">
        <v>0</v>
      </c>
      <c r="I170" s="27">
        <v>756.54070000000002</v>
      </c>
      <c r="J170" s="27">
        <v>378.2704</v>
      </c>
      <c r="K170" s="27">
        <v>756.54070000000002</v>
      </c>
      <c r="L170" s="27">
        <v>564.12350000000004</v>
      </c>
      <c r="M170" s="27">
        <v>0</v>
      </c>
      <c r="N170" s="27">
        <v>0</v>
      </c>
      <c r="O170" s="27">
        <v>188.0412</v>
      </c>
      <c r="P170" s="27">
        <v>0</v>
      </c>
    </row>
    <row r="171" spans="1:16" x14ac:dyDescent="0.25">
      <c r="A171" s="17">
        <v>1.0089999999999999</v>
      </c>
      <c r="B171" s="27">
        <v>3778.0248999999999</v>
      </c>
      <c r="C171" s="31">
        <v>-1E-4</v>
      </c>
      <c r="D171" s="27">
        <v>0</v>
      </c>
      <c r="E171" s="27">
        <v>567.34879999999998</v>
      </c>
      <c r="F171" s="27">
        <v>567.34879999999998</v>
      </c>
      <c r="G171" s="27">
        <v>0</v>
      </c>
      <c r="H171" s="27">
        <v>0</v>
      </c>
      <c r="I171" s="27">
        <v>756.46510000000001</v>
      </c>
      <c r="J171" s="27">
        <v>378.23250000000002</v>
      </c>
      <c r="K171" s="27">
        <v>756.46510000000001</v>
      </c>
      <c r="L171" s="27">
        <v>564.12350000000004</v>
      </c>
      <c r="M171" s="27">
        <v>0</v>
      </c>
      <c r="N171" s="27">
        <v>0</v>
      </c>
      <c r="O171" s="27">
        <v>188.0412</v>
      </c>
      <c r="P171" s="27">
        <v>0</v>
      </c>
    </row>
    <row r="172" spans="1:16" x14ac:dyDescent="0.25">
      <c r="A172" s="17">
        <v>1.01</v>
      </c>
      <c r="B172" s="27">
        <v>3781.0237999999999</v>
      </c>
      <c r="C172" s="31">
        <v>1E-3</v>
      </c>
      <c r="D172" s="27">
        <v>0</v>
      </c>
      <c r="E172" s="27">
        <v>567.91110000000003</v>
      </c>
      <c r="F172" s="27">
        <v>567.91110000000003</v>
      </c>
      <c r="G172" s="27">
        <v>0</v>
      </c>
      <c r="H172" s="27">
        <v>0</v>
      </c>
      <c r="I172" s="27">
        <v>757.21479999999997</v>
      </c>
      <c r="J172" s="27">
        <v>378.60739999999998</v>
      </c>
      <c r="K172" s="27">
        <v>757.21479999999997</v>
      </c>
      <c r="L172" s="27">
        <v>564.12350000000004</v>
      </c>
      <c r="M172" s="27">
        <v>0</v>
      </c>
      <c r="N172" s="27">
        <v>0</v>
      </c>
      <c r="O172" s="27">
        <v>188.0412</v>
      </c>
      <c r="P172" s="27">
        <v>0</v>
      </c>
    </row>
    <row r="173" spans="1:16" x14ac:dyDescent="0.25">
      <c r="A173" s="17">
        <v>1.0109999999999999</v>
      </c>
      <c r="B173" s="27">
        <v>3784.0225999999998</v>
      </c>
      <c r="C173" s="31">
        <v>1E-3</v>
      </c>
      <c r="D173" s="27">
        <v>0</v>
      </c>
      <c r="E173" s="27">
        <v>568.47339999999997</v>
      </c>
      <c r="F173" s="27">
        <v>568.47339999999997</v>
      </c>
      <c r="G173" s="27">
        <v>0</v>
      </c>
      <c r="H173" s="27">
        <v>0</v>
      </c>
      <c r="I173" s="27">
        <v>757.96450000000004</v>
      </c>
      <c r="J173" s="27">
        <v>378.98219999999998</v>
      </c>
      <c r="K173" s="27">
        <v>757.96450000000004</v>
      </c>
      <c r="L173" s="27">
        <v>564.12350000000004</v>
      </c>
      <c r="M173" s="27">
        <v>0</v>
      </c>
      <c r="N173" s="27">
        <v>0</v>
      </c>
      <c r="O173" s="27">
        <v>188.0412</v>
      </c>
      <c r="P173" s="27">
        <v>0</v>
      </c>
    </row>
    <row r="174" spans="1:16" x14ac:dyDescent="0.25">
      <c r="A174" s="17">
        <v>1.012</v>
      </c>
      <c r="B174" s="27">
        <v>3787.0214999999998</v>
      </c>
      <c r="C174" s="31">
        <v>1E-3</v>
      </c>
      <c r="D174" s="27">
        <v>0</v>
      </c>
      <c r="E174" s="27">
        <v>569.03570000000002</v>
      </c>
      <c r="F174" s="27">
        <v>569.03570000000002</v>
      </c>
      <c r="G174" s="27">
        <v>0</v>
      </c>
      <c r="H174" s="27">
        <v>0</v>
      </c>
      <c r="I174" s="27">
        <v>758.71420000000001</v>
      </c>
      <c r="J174" s="27">
        <v>379.3571</v>
      </c>
      <c r="K174" s="27">
        <v>758.71420000000001</v>
      </c>
      <c r="L174" s="27">
        <v>564.12350000000004</v>
      </c>
      <c r="M174" s="27">
        <v>0</v>
      </c>
      <c r="N174" s="27">
        <v>0</v>
      </c>
      <c r="O174" s="27">
        <v>188.0412</v>
      </c>
      <c r="P174" s="27">
        <v>0</v>
      </c>
    </row>
    <row r="175" spans="1:16" x14ac:dyDescent="0.25">
      <c r="A175" s="17">
        <v>1.0129999999999999</v>
      </c>
      <c r="B175" s="27">
        <v>3786.7179999999998</v>
      </c>
      <c r="C175" s="31">
        <v>-1E-4</v>
      </c>
      <c r="D175" s="27">
        <v>0</v>
      </c>
      <c r="E175" s="27">
        <v>568.97879999999998</v>
      </c>
      <c r="F175" s="27">
        <v>568.97879999999998</v>
      </c>
      <c r="G175" s="27">
        <v>0</v>
      </c>
      <c r="H175" s="27">
        <v>0</v>
      </c>
      <c r="I175" s="27">
        <v>758.63829999999996</v>
      </c>
      <c r="J175" s="27">
        <v>379.31920000000002</v>
      </c>
      <c r="K175" s="27">
        <v>758.63829999999996</v>
      </c>
      <c r="L175" s="27">
        <v>564.12350000000004</v>
      </c>
      <c r="M175" s="27">
        <v>0</v>
      </c>
      <c r="N175" s="27">
        <v>0</v>
      </c>
      <c r="O175" s="27">
        <v>188.0412</v>
      </c>
      <c r="P175" s="27">
        <v>0</v>
      </c>
    </row>
    <row r="176" spans="1:16" x14ac:dyDescent="0.25">
      <c r="A176" s="17">
        <v>1.014</v>
      </c>
      <c r="B176" s="27">
        <v>3789.7136</v>
      </c>
      <c r="C176" s="31">
        <v>1E-3</v>
      </c>
      <c r="D176" s="27">
        <v>0</v>
      </c>
      <c r="E176" s="27">
        <v>569.54039999999998</v>
      </c>
      <c r="F176" s="27">
        <v>569.54039999999998</v>
      </c>
      <c r="G176" s="27">
        <v>0</v>
      </c>
      <c r="H176" s="27">
        <v>0</v>
      </c>
      <c r="I176" s="27">
        <v>759.38720000000001</v>
      </c>
      <c r="J176" s="27">
        <v>379.6936</v>
      </c>
      <c r="K176" s="27">
        <v>759.38720000000001</v>
      </c>
      <c r="L176" s="27">
        <v>564.12350000000004</v>
      </c>
      <c r="M176" s="27">
        <v>0</v>
      </c>
      <c r="N176" s="27">
        <v>0</v>
      </c>
      <c r="O176" s="27">
        <v>188.0412</v>
      </c>
      <c r="P176" s="27">
        <v>0</v>
      </c>
    </row>
    <row r="177" spans="1:16" x14ac:dyDescent="0.25">
      <c r="A177" s="17">
        <v>1.0149999999999999</v>
      </c>
      <c r="B177" s="27">
        <v>3792.7093</v>
      </c>
      <c r="C177" s="31">
        <v>1E-3</v>
      </c>
      <c r="D177" s="27">
        <v>0</v>
      </c>
      <c r="E177" s="27">
        <v>570.10209999999995</v>
      </c>
      <c r="F177" s="27">
        <v>570.10209999999995</v>
      </c>
      <c r="G177" s="27">
        <v>0</v>
      </c>
      <c r="H177" s="27">
        <v>0</v>
      </c>
      <c r="I177" s="27">
        <v>760.13610000000006</v>
      </c>
      <c r="J177" s="27">
        <v>380.06810000000002</v>
      </c>
      <c r="K177" s="27">
        <v>760.13610000000006</v>
      </c>
      <c r="L177" s="27">
        <v>564.12350000000004</v>
      </c>
      <c r="M177" s="27">
        <v>0</v>
      </c>
      <c r="N177" s="27">
        <v>0</v>
      </c>
      <c r="O177" s="27">
        <v>188.0412</v>
      </c>
      <c r="P177" s="27">
        <v>0</v>
      </c>
    </row>
    <row r="178" spans="1:16" x14ac:dyDescent="0.25">
      <c r="A178" s="17">
        <v>1.016</v>
      </c>
      <c r="B178" s="27">
        <v>3792.4052000000001</v>
      </c>
      <c r="C178" s="31">
        <v>-1E-4</v>
      </c>
      <c r="D178" s="27">
        <v>0</v>
      </c>
      <c r="E178" s="27">
        <v>570.04510000000005</v>
      </c>
      <c r="F178" s="27">
        <v>570.04510000000005</v>
      </c>
      <c r="G178" s="27">
        <v>0</v>
      </c>
      <c r="H178" s="27">
        <v>0</v>
      </c>
      <c r="I178" s="27">
        <v>760.06010000000003</v>
      </c>
      <c r="J178" s="27">
        <v>380.0301</v>
      </c>
      <c r="K178" s="27">
        <v>760.06010000000003</v>
      </c>
      <c r="L178" s="27">
        <v>564.12350000000004</v>
      </c>
      <c r="M178" s="27">
        <v>0</v>
      </c>
      <c r="N178" s="27">
        <v>0</v>
      </c>
      <c r="O178" s="27">
        <v>188.0412</v>
      </c>
      <c r="P178" s="27">
        <v>0</v>
      </c>
    </row>
    <row r="179" spans="1:16" x14ac:dyDescent="0.25">
      <c r="A179" s="17">
        <v>1.0169999999999999</v>
      </c>
      <c r="B179" s="27">
        <v>3792.1012000000001</v>
      </c>
      <c r="C179" s="31">
        <v>-1E-4</v>
      </c>
      <c r="D179" s="27">
        <v>0</v>
      </c>
      <c r="E179" s="27">
        <v>569.98810000000003</v>
      </c>
      <c r="F179" s="27">
        <v>569.98810000000003</v>
      </c>
      <c r="G179" s="27">
        <v>0</v>
      </c>
      <c r="H179" s="27">
        <v>0</v>
      </c>
      <c r="I179" s="27">
        <v>759.98410000000001</v>
      </c>
      <c r="J179" s="27">
        <v>379.99209999999999</v>
      </c>
      <c r="K179" s="27">
        <v>759.98410000000001</v>
      </c>
      <c r="L179" s="27">
        <v>564.12350000000004</v>
      </c>
      <c r="M179" s="27">
        <v>0</v>
      </c>
      <c r="N179" s="27">
        <v>0</v>
      </c>
      <c r="O179" s="27">
        <v>188.0412</v>
      </c>
      <c r="P179" s="27">
        <v>0</v>
      </c>
    </row>
    <row r="180" spans="1:16" x14ac:dyDescent="0.25">
      <c r="A180" s="17">
        <v>1.018</v>
      </c>
      <c r="B180" s="27">
        <v>3795.0902999999998</v>
      </c>
      <c r="C180" s="31">
        <v>1E-3</v>
      </c>
      <c r="D180" s="27">
        <v>0</v>
      </c>
      <c r="E180" s="27">
        <v>570.54859999999996</v>
      </c>
      <c r="F180" s="27">
        <v>570.54859999999996</v>
      </c>
      <c r="G180" s="27">
        <v>0</v>
      </c>
      <c r="H180" s="27">
        <v>0</v>
      </c>
      <c r="I180" s="27">
        <v>760.73140000000001</v>
      </c>
      <c r="J180" s="27">
        <v>380.3657</v>
      </c>
      <c r="K180" s="27">
        <v>760.73140000000001</v>
      </c>
      <c r="L180" s="27">
        <v>564.12350000000004</v>
      </c>
      <c r="M180" s="27">
        <v>0</v>
      </c>
      <c r="N180" s="27">
        <v>0</v>
      </c>
      <c r="O180" s="27">
        <v>188.0412</v>
      </c>
      <c r="P180" s="27">
        <v>0</v>
      </c>
    </row>
    <row r="181" spans="1:16" x14ac:dyDescent="0.25">
      <c r="A181" s="17">
        <v>1.0189999999999999</v>
      </c>
      <c r="B181" s="27">
        <v>3798.0794000000001</v>
      </c>
      <c r="C181" s="31">
        <v>1E-3</v>
      </c>
      <c r="D181" s="27">
        <v>0</v>
      </c>
      <c r="E181" s="27">
        <v>571.10900000000004</v>
      </c>
      <c r="F181" s="27">
        <v>571.10900000000004</v>
      </c>
      <c r="G181" s="27">
        <v>0</v>
      </c>
      <c r="H181" s="27">
        <v>0</v>
      </c>
      <c r="I181" s="27">
        <v>761.4787</v>
      </c>
      <c r="J181" s="27">
        <v>380.73930000000001</v>
      </c>
      <c r="K181" s="27">
        <v>761.4787</v>
      </c>
      <c r="L181" s="27">
        <v>564.12350000000004</v>
      </c>
      <c r="M181" s="27">
        <v>0</v>
      </c>
      <c r="N181" s="27">
        <v>0</v>
      </c>
      <c r="O181" s="27">
        <v>188.0412</v>
      </c>
      <c r="P181" s="27">
        <v>0</v>
      </c>
    </row>
    <row r="182" spans="1:16" x14ac:dyDescent="0.25">
      <c r="A182" s="17">
        <v>1.02</v>
      </c>
      <c r="B182" s="27">
        <v>3801.0684999999999</v>
      </c>
      <c r="C182" s="31">
        <v>1E-3</v>
      </c>
      <c r="D182" s="27">
        <v>0</v>
      </c>
      <c r="E182" s="27">
        <v>571.66949999999997</v>
      </c>
      <c r="F182" s="27">
        <v>571.66949999999997</v>
      </c>
      <c r="G182" s="27">
        <v>0</v>
      </c>
      <c r="H182" s="27">
        <v>0</v>
      </c>
      <c r="I182" s="27">
        <v>762.226</v>
      </c>
      <c r="J182" s="27">
        <v>381.113</v>
      </c>
      <c r="K182" s="27">
        <v>762.226</v>
      </c>
      <c r="L182" s="27">
        <v>564.12350000000004</v>
      </c>
      <c r="M182" s="27">
        <v>0</v>
      </c>
      <c r="N182" s="27">
        <v>0</v>
      </c>
      <c r="O182" s="27">
        <v>188.0412</v>
      </c>
      <c r="P182" s="27">
        <v>0</v>
      </c>
    </row>
    <row r="183" spans="1:16" x14ac:dyDescent="0.25">
      <c r="A183" s="17">
        <v>1.0209999999999999</v>
      </c>
      <c r="B183" s="27">
        <v>3804.0576999999998</v>
      </c>
      <c r="C183" s="31">
        <v>1E-3</v>
      </c>
      <c r="D183" s="27">
        <v>0</v>
      </c>
      <c r="E183" s="27">
        <v>572.22990000000004</v>
      </c>
      <c r="F183" s="27">
        <v>572.22990000000004</v>
      </c>
      <c r="G183" s="27">
        <v>0</v>
      </c>
      <c r="H183" s="27">
        <v>0</v>
      </c>
      <c r="I183" s="27">
        <v>762.97320000000002</v>
      </c>
      <c r="J183" s="27">
        <v>381.48660000000001</v>
      </c>
      <c r="K183" s="27">
        <v>762.97320000000002</v>
      </c>
      <c r="L183" s="27">
        <v>564.12350000000004</v>
      </c>
      <c r="M183" s="27">
        <v>0</v>
      </c>
      <c r="N183" s="27">
        <v>0</v>
      </c>
      <c r="O183" s="27">
        <v>188.0412</v>
      </c>
      <c r="P183" s="27">
        <v>0</v>
      </c>
    </row>
    <row r="184" spans="1:16" x14ac:dyDescent="0.25">
      <c r="A184" s="17">
        <v>1.022</v>
      </c>
      <c r="B184" s="27">
        <v>3803.7525000000001</v>
      </c>
      <c r="C184" s="31">
        <v>-1E-4</v>
      </c>
      <c r="D184" s="27">
        <v>0</v>
      </c>
      <c r="E184" s="27">
        <v>572.17269999999996</v>
      </c>
      <c r="F184" s="27">
        <v>572.17269999999996</v>
      </c>
      <c r="G184" s="27">
        <v>0</v>
      </c>
      <c r="H184" s="27">
        <v>0</v>
      </c>
      <c r="I184" s="27">
        <v>762.89700000000005</v>
      </c>
      <c r="J184" s="27">
        <v>381.44850000000002</v>
      </c>
      <c r="K184" s="27">
        <v>762.89700000000005</v>
      </c>
      <c r="L184" s="27">
        <v>564.12350000000004</v>
      </c>
      <c r="M184" s="27">
        <v>0</v>
      </c>
      <c r="N184" s="27">
        <v>0</v>
      </c>
      <c r="O184" s="27">
        <v>188.0412</v>
      </c>
      <c r="P184" s="27">
        <v>0</v>
      </c>
    </row>
    <row r="185" spans="1:16" x14ac:dyDescent="0.25">
      <c r="A185" s="17">
        <v>1.0229999999999999</v>
      </c>
      <c r="B185" s="27">
        <v>3806.7384000000002</v>
      </c>
      <c r="C185" s="31">
        <v>1E-3</v>
      </c>
      <c r="D185" s="27">
        <v>0</v>
      </c>
      <c r="E185" s="27">
        <v>572.73260000000005</v>
      </c>
      <c r="F185" s="27">
        <v>572.73260000000005</v>
      </c>
      <c r="G185" s="27">
        <v>0</v>
      </c>
      <c r="H185" s="27">
        <v>0</v>
      </c>
      <c r="I185" s="27">
        <v>763.64340000000004</v>
      </c>
      <c r="J185" s="27">
        <v>381.82170000000002</v>
      </c>
      <c r="K185" s="27">
        <v>763.64340000000004</v>
      </c>
      <c r="L185" s="27">
        <v>564.12350000000004</v>
      </c>
      <c r="M185" s="27">
        <v>0</v>
      </c>
      <c r="N185" s="27">
        <v>0</v>
      </c>
      <c r="O185" s="27">
        <v>188.0412</v>
      </c>
      <c r="P185" s="27">
        <v>0</v>
      </c>
    </row>
    <row r="186" spans="1:16" x14ac:dyDescent="0.25">
      <c r="A186" s="17">
        <v>1.024</v>
      </c>
      <c r="B186" s="27">
        <v>3809.7242999999999</v>
      </c>
      <c r="C186" s="31">
        <v>1E-3</v>
      </c>
      <c r="D186" s="27">
        <v>0</v>
      </c>
      <c r="E186" s="27">
        <v>573.29240000000004</v>
      </c>
      <c r="F186" s="27">
        <v>573.29240000000004</v>
      </c>
      <c r="G186" s="27">
        <v>0</v>
      </c>
      <c r="H186" s="27">
        <v>0</v>
      </c>
      <c r="I186" s="27">
        <v>764.38990000000001</v>
      </c>
      <c r="J186" s="27">
        <v>382.19499999999999</v>
      </c>
      <c r="K186" s="27">
        <v>764.38990000000001</v>
      </c>
      <c r="L186" s="27">
        <v>564.12350000000004</v>
      </c>
      <c r="M186" s="27">
        <v>0</v>
      </c>
      <c r="N186" s="27">
        <v>0</v>
      </c>
      <c r="O186" s="27">
        <v>188.0412</v>
      </c>
      <c r="P186" s="27">
        <v>0</v>
      </c>
    </row>
    <row r="187" spans="1:16" x14ac:dyDescent="0.25">
      <c r="A187" s="17">
        <v>1.0249999999999999</v>
      </c>
      <c r="B187" s="27">
        <v>3809.4185000000002</v>
      </c>
      <c r="C187" s="31">
        <v>-1E-4</v>
      </c>
      <c r="D187" s="27">
        <v>0</v>
      </c>
      <c r="E187" s="27">
        <v>573.23509999999999</v>
      </c>
      <c r="F187" s="27">
        <v>573.23509999999999</v>
      </c>
      <c r="G187" s="27">
        <v>0</v>
      </c>
      <c r="H187" s="27">
        <v>0</v>
      </c>
      <c r="I187" s="27">
        <v>764.31349999999998</v>
      </c>
      <c r="J187" s="27">
        <v>382.1567</v>
      </c>
      <c r="K187" s="27">
        <v>764.31349999999998</v>
      </c>
      <c r="L187" s="27">
        <v>564.12350000000004</v>
      </c>
      <c r="M187" s="27">
        <v>0</v>
      </c>
      <c r="N187" s="27">
        <v>0</v>
      </c>
      <c r="O187" s="27">
        <v>188.0412</v>
      </c>
      <c r="P187" s="27">
        <v>0</v>
      </c>
    </row>
    <row r="188" spans="1:16" x14ac:dyDescent="0.25">
      <c r="A188" s="17">
        <v>1.026</v>
      </c>
      <c r="B188" s="27">
        <v>3812.4011999999998</v>
      </c>
      <c r="C188" s="31">
        <v>1E-3</v>
      </c>
      <c r="D188" s="27">
        <v>0</v>
      </c>
      <c r="E188" s="27">
        <v>573.7944</v>
      </c>
      <c r="F188" s="27">
        <v>573.7944</v>
      </c>
      <c r="G188" s="27">
        <v>0</v>
      </c>
      <c r="H188" s="27">
        <v>0</v>
      </c>
      <c r="I188" s="27">
        <v>765.05909999999994</v>
      </c>
      <c r="J188" s="27">
        <v>382.52960000000002</v>
      </c>
      <c r="K188" s="27">
        <v>765.05909999999994</v>
      </c>
      <c r="L188" s="27">
        <v>564.12350000000004</v>
      </c>
      <c r="M188" s="27">
        <v>0</v>
      </c>
      <c r="N188" s="27">
        <v>0</v>
      </c>
      <c r="O188" s="27">
        <v>188.0412</v>
      </c>
      <c r="P188" s="27">
        <v>0</v>
      </c>
    </row>
    <row r="189" spans="1:16" x14ac:dyDescent="0.25">
      <c r="A189" s="17">
        <v>1.0269999999999999</v>
      </c>
      <c r="B189" s="27">
        <v>3809.3409999999999</v>
      </c>
      <c r="C189" s="31">
        <v>-1E-3</v>
      </c>
      <c r="D189" s="27">
        <v>0</v>
      </c>
      <c r="E189" s="27">
        <v>573.22059999999999</v>
      </c>
      <c r="F189" s="27">
        <v>573.22059999999999</v>
      </c>
      <c r="G189" s="27">
        <v>0</v>
      </c>
      <c r="H189" s="27">
        <v>0</v>
      </c>
      <c r="I189" s="27">
        <v>764.29409999999996</v>
      </c>
      <c r="J189" s="27">
        <v>382.14699999999999</v>
      </c>
      <c r="K189" s="27">
        <v>764.29409999999996</v>
      </c>
      <c r="L189" s="27">
        <v>564.12350000000004</v>
      </c>
      <c r="M189" s="27">
        <v>0</v>
      </c>
      <c r="N189" s="27">
        <v>0</v>
      </c>
      <c r="O189" s="27">
        <v>188.0412</v>
      </c>
      <c r="P189" s="27">
        <v>0</v>
      </c>
    </row>
    <row r="190" spans="1:16" x14ac:dyDescent="0.25">
      <c r="A190" s="17">
        <v>1.028</v>
      </c>
      <c r="B190" s="27">
        <v>3812.3177999999998</v>
      </c>
      <c r="C190" s="31">
        <v>1E-3</v>
      </c>
      <c r="D190" s="27">
        <v>0</v>
      </c>
      <c r="E190" s="27">
        <v>573.77869999999996</v>
      </c>
      <c r="F190" s="27">
        <v>573.77869999999996</v>
      </c>
      <c r="G190" s="27">
        <v>0</v>
      </c>
      <c r="H190" s="27">
        <v>0</v>
      </c>
      <c r="I190" s="27">
        <v>765.03830000000005</v>
      </c>
      <c r="J190" s="27">
        <v>382.51909999999998</v>
      </c>
      <c r="K190" s="27">
        <v>765.03830000000005</v>
      </c>
      <c r="L190" s="27">
        <v>564.12350000000004</v>
      </c>
      <c r="M190" s="27">
        <v>0</v>
      </c>
      <c r="N190" s="27">
        <v>0</v>
      </c>
      <c r="O190" s="27">
        <v>188.0412</v>
      </c>
      <c r="P190" s="27">
        <v>0</v>
      </c>
    </row>
    <row r="191" spans="1:16" x14ac:dyDescent="0.25">
      <c r="A191" s="17">
        <v>1.0289999999999999</v>
      </c>
      <c r="B191" s="27">
        <v>3815.2946000000002</v>
      </c>
      <c r="C191" s="31">
        <v>1E-3</v>
      </c>
      <c r="D191" s="27">
        <v>0</v>
      </c>
      <c r="E191" s="27">
        <v>574.33690000000001</v>
      </c>
      <c r="F191" s="27">
        <v>574.33690000000001</v>
      </c>
      <c r="G191" s="27">
        <v>0</v>
      </c>
      <c r="H191" s="27">
        <v>0</v>
      </c>
      <c r="I191" s="27">
        <v>765.78250000000003</v>
      </c>
      <c r="J191" s="27">
        <v>382.89120000000003</v>
      </c>
      <c r="K191" s="27">
        <v>765.78250000000003</v>
      </c>
      <c r="L191" s="27">
        <v>564.12350000000004</v>
      </c>
      <c r="M191" s="27">
        <v>0</v>
      </c>
      <c r="N191" s="27">
        <v>0</v>
      </c>
      <c r="O191" s="27">
        <v>188.0412</v>
      </c>
      <c r="P191" s="27">
        <v>0</v>
      </c>
    </row>
    <row r="192" spans="1:16" x14ac:dyDescent="0.25">
      <c r="A192" s="17">
        <v>1.03</v>
      </c>
      <c r="B192" s="27">
        <v>3818.2714000000001</v>
      </c>
      <c r="C192" s="31">
        <v>1E-3</v>
      </c>
      <c r="D192" s="27">
        <v>0</v>
      </c>
      <c r="E192" s="27">
        <v>574.89499999999998</v>
      </c>
      <c r="F192" s="27">
        <v>574.89499999999998</v>
      </c>
      <c r="G192" s="27">
        <v>0</v>
      </c>
      <c r="H192" s="27">
        <v>0</v>
      </c>
      <c r="I192" s="27">
        <v>766.52670000000001</v>
      </c>
      <c r="J192" s="27">
        <v>383.26330000000002</v>
      </c>
      <c r="K192" s="27">
        <v>766.52670000000001</v>
      </c>
      <c r="L192" s="27">
        <v>564.12350000000004</v>
      </c>
      <c r="M192" s="27">
        <v>0</v>
      </c>
      <c r="N192" s="27">
        <v>0</v>
      </c>
      <c r="O192" s="27">
        <v>188.0412</v>
      </c>
      <c r="P192" s="27">
        <v>0</v>
      </c>
    </row>
    <row r="193" spans="1:16" x14ac:dyDescent="0.25">
      <c r="A193" s="17">
        <v>1.0309999999999999</v>
      </c>
      <c r="B193" s="27">
        <v>3821.2482</v>
      </c>
      <c r="C193" s="31">
        <v>1E-3</v>
      </c>
      <c r="D193" s="27">
        <v>0</v>
      </c>
      <c r="E193" s="27">
        <v>575.45320000000004</v>
      </c>
      <c r="F193" s="27">
        <v>575.45320000000004</v>
      </c>
      <c r="G193" s="27">
        <v>0</v>
      </c>
      <c r="H193" s="27">
        <v>0</v>
      </c>
      <c r="I193" s="27">
        <v>767.27089999999998</v>
      </c>
      <c r="J193" s="27">
        <v>383.6354</v>
      </c>
      <c r="K193" s="27">
        <v>767.27089999999998</v>
      </c>
      <c r="L193" s="27">
        <v>564.12350000000004</v>
      </c>
      <c r="M193" s="27">
        <v>0</v>
      </c>
      <c r="N193" s="27">
        <v>0</v>
      </c>
      <c r="O193" s="27">
        <v>188.0412</v>
      </c>
      <c r="P193" s="27">
        <v>0</v>
      </c>
    </row>
    <row r="194" spans="1:16" x14ac:dyDescent="0.25">
      <c r="A194" s="17">
        <v>1.032</v>
      </c>
      <c r="B194" s="27">
        <v>3824.2249999999999</v>
      </c>
      <c r="C194" s="31">
        <v>1E-3</v>
      </c>
      <c r="D194" s="27">
        <v>0</v>
      </c>
      <c r="E194" s="27">
        <v>576.01130000000001</v>
      </c>
      <c r="F194" s="27">
        <v>576.01130000000001</v>
      </c>
      <c r="G194" s="27">
        <v>0</v>
      </c>
      <c r="H194" s="27">
        <v>0</v>
      </c>
      <c r="I194" s="27">
        <v>768.01509999999996</v>
      </c>
      <c r="J194" s="27">
        <v>384.00749999999999</v>
      </c>
      <c r="K194" s="27">
        <v>768.01509999999996</v>
      </c>
      <c r="L194" s="27">
        <v>564.12350000000004</v>
      </c>
      <c r="M194" s="27">
        <v>0</v>
      </c>
      <c r="N194" s="27">
        <v>0</v>
      </c>
      <c r="O194" s="27">
        <v>188.0412</v>
      </c>
      <c r="P194" s="27">
        <v>0</v>
      </c>
    </row>
    <row r="195" spans="1:16" x14ac:dyDescent="0.25">
      <c r="A195" s="17">
        <v>1.0329999999999999</v>
      </c>
      <c r="B195" s="27">
        <v>3823.9178000000002</v>
      </c>
      <c r="C195" s="31">
        <v>-1E-4</v>
      </c>
      <c r="D195" s="27">
        <v>0</v>
      </c>
      <c r="E195" s="27">
        <v>575.95370000000003</v>
      </c>
      <c r="F195" s="27">
        <v>575.95370000000003</v>
      </c>
      <c r="G195" s="27">
        <v>0</v>
      </c>
      <c r="H195" s="27">
        <v>0</v>
      </c>
      <c r="I195" s="27">
        <v>767.93830000000003</v>
      </c>
      <c r="J195" s="27">
        <v>383.96910000000003</v>
      </c>
      <c r="K195" s="27">
        <v>767.93830000000003</v>
      </c>
      <c r="L195" s="27">
        <v>564.12350000000004</v>
      </c>
      <c r="M195" s="27">
        <v>0</v>
      </c>
      <c r="N195" s="27">
        <v>0</v>
      </c>
      <c r="O195" s="27">
        <v>188.0412</v>
      </c>
      <c r="P195" s="27">
        <v>0</v>
      </c>
    </row>
    <row r="196" spans="1:16" x14ac:dyDescent="0.25">
      <c r="A196" s="17">
        <v>1.034</v>
      </c>
      <c r="B196" s="27">
        <v>3826.8914</v>
      </c>
      <c r="C196" s="31">
        <v>1E-3</v>
      </c>
      <c r="D196" s="27">
        <v>0</v>
      </c>
      <c r="E196" s="27">
        <v>576.51130000000001</v>
      </c>
      <c r="F196" s="27">
        <v>576.51130000000001</v>
      </c>
      <c r="G196" s="27">
        <v>0</v>
      </c>
      <c r="H196" s="27">
        <v>0</v>
      </c>
      <c r="I196" s="27">
        <v>768.68169999999998</v>
      </c>
      <c r="J196" s="27">
        <v>384.3408</v>
      </c>
      <c r="K196" s="27">
        <v>768.68169999999998</v>
      </c>
      <c r="L196" s="27">
        <v>564.12350000000004</v>
      </c>
      <c r="M196" s="27">
        <v>0</v>
      </c>
      <c r="N196" s="27">
        <v>0</v>
      </c>
      <c r="O196" s="27">
        <v>188.0412</v>
      </c>
      <c r="P196" s="27">
        <v>0</v>
      </c>
    </row>
    <row r="197" spans="1:16" x14ac:dyDescent="0.25">
      <c r="A197" s="17">
        <v>1.0349999999999999</v>
      </c>
      <c r="B197" s="27">
        <v>3829.8649999999998</v>
      </c>
      <c r="C197" s="31">
        <v>1E-3</v>
      </c>
      <c r="D197" s="27">
        <v>0</v>
      </c>
      <c r="E197" s="27">
        <v>577.06880000000001</v>
      </c>
      <c r="F197" s="27">
        <v>577.06880000000001</v>
      </c>
      <c r="G197" s="27">
        <v>0</v>
      </c>
      <c r="H197" s="27">
        <v>0</v>
      </c>
      <c r="I197" s="27">
        <v>769.42510000000004</v>
      </c>
      <c r="J197" s="27">
        <v>384.71249999999998</v>
      </c>
      <c r="K197" s="27">
        <v>769.42510000000004</v>
      </c>
      <c r="L197" s="27">
        <v>564.12350000000004</v>
      </c>
      <c r="M197" s="27">
        <v>0</v>
      </c>
      <c r="N197" s="27">
        <v>0</v>
      </c>
      <c r="O197" s="27">
        <v>188.0412</v>
      </c>
      <c r="P197" s="27">
        <v>0</v>
      </c>
    </row>
    <row r="198" spans="1:16" x14ac:dyDescent="0.25">
      <c r="A198" s="17">
        <v>1.036</v>
      </c>
      <c r="B198" s="27">
        <v>3829.5572000000002</v>
      </c>
      <c r="C198" s="31">
        <v>-1E-4</v>
      </c>
      <c r="D198" s="27">
        <v>0</v>
      </c>
      <c r="E198" s="27">
        <v>577.01110000000006</v>
      </c>
      <c r="F198" s="27">
        <v>577.01110000000006</v>
      </c>
      <c r="G198" s="27">
        <v>0</v>
      </c>
      <c r="H198" s="27">
        <v>0</v>
      </c>
      <c r="I198" s="27">
        <v>769.34810000000004</v>
      </c>
      <c r="J198" s="27">
        <v>384.67410000000001</v>
      </c>
      <c r="K198" s="27">
        <v>769.34810000000004</v>
      </c>
      <c r="L198" s="27">
        <v>564.12350000000004</v>
      </c>
      <c r="M198" s="27">
        <v>0</v>
      </c>
      <c r="N198" s="27">
        <v>0</v>
      </c>
      <c r="O198" s="27">
        <v>188.0412</v>
      </c>
      <c r="P198" s="27">
        <v>0</v>
      </c>
    </row>
    <row r="199" spans="1:16" x14ac:dyDescent="0.25">
      <c r="A199" s="17">
        <v>1.0369999999999999</v>
      </c>
      <c r="B199" s="27">
        <v>3832.5277000000001</v>
      </c>
      <c r="C199" s="31">
        <v>1E-3</v>
      </c>
      <c r="D199" s="27">
        <v>0</v>
      </c>
      <c r="E199" s="27">
        <v>577.56809999999996</v>
      </c>
      <c r="F199" s="27">
        <v>577.56809999999996</v>
      </c>
      <c r="G199" s="27">
        <v>0</v>
      </c>
      <c r="H199" s="27">
        <v>0</v>
      </c>
      <c r="I199" s="27">
        <v>770.09079999999994</v>
      </c>
      <c r="J199" s="27">
        <v>385.04539999999997</v>
      </c>
      <c r="K199" s="27">
        <v>770.09079999999994</v>
      </c>
      <c r="L199" s="27">
        <v>564.12350000000004</v>
      </c>
      <c r="M199" s="27">
        <v>0</v>
      </c>
      <c r="N199" s="27">
        <v>0</v>
      </c>
      <c r="O199" s="27">
        <v>188.0412</v>
      </c>
      <c r="P199" s="27">
        <v>0</v>
      </c>
    </row>
    <row r="200" spans="1:16" x14ac:dyDescent="0.25">
      <c r="A200" s="17">
        <v>1.038</v>
      </c>
      <c r="B200" s="27">
        <v>3829.7554</v>
      </c>
      <c r="C200" s="31">
        <v>-8.9999999999999998E-4</v>
      </c>
      <c r="D200" s="27">
        <v>0</v>
      </c>
      <c r="E200" s="27">
        <v>577.04830000000004</v>
      </c>
      <c r="F200" s="27">
        <v>577.04830000000004</v>
      </c>
      <c r="G200" s="27">
        <v>0</v>
      </c>
      <c r="H200" s="27">
        <v>0</v>
      </c>
      <c r="I200" s="27">
        <v>769.39769999999999</v>
      </c>
      <c r="J200" s="27">
        <v>384.69880000000001</v>
      </c>
      <c r="K200" s="27">
        <v>769.39769999999999</v>
      </c>
      <c r="L200" s="27">
        <v>564.12350000000004</v>
      </c>
      <c r="M200" s="27">
        <v>0</v>
      </c>
      <c r="N200" s="27">
        <v>0</v>
      </c>
      <c r="O200" s="27">
        <v>188.0412</v>
      </c>
      <c r="P200" s="27">
        <v>0</v>
      </c>
    </row>
    <row r="201" spans="1:16" x14ac:dyDescent="0.25">
      <c r="A201" s="17">
        <v>1.0389999999999999</v>
      </c>
      <c r="B201" s="27">
        <v>3832.7203</v>
      </c>
      <c r="C201" s="31">
        <v>1E-3</v>
      </c>
      <c r="D201" s="27">
        <v>0</v>
      </c>
      <c r="E201" s="27">
        <v>577.60419999999999</v>
      </c>
      <c r="F201" s="27">
        <v>577.60419999999999</v>
      </c>
      <c r="G201" s="27">
        <v>0</v>
      </c>
      <c r="H201" s="27">
        <v>0</v>
      </c>
      <c r="I201" s="27">
        <v>770.13890000000004</v>
      </c>
      <c r="J201" s="27">
        <v>385.06950000000001</v>
      </c>
      <c r="K201" s="27">
        <v>770.13890000000004</v>
      </c>
      <c r="L201" s="27">
        <v>564.12350000000004</v>
      </c>
      <c r="M201" s="27">
        <v>0</v>
      </c>
      <c r="N201" s="27">
        <v>0</v>
      </c>
      <c r="O201" s="27">
        <v>188.0412</v>
      </c>
      <c r="P201" s="27">
        <v>0</v>
      </c>
    </row>
    <row r="202" spans="1:16" x14ac:dyDescent="0.25">
      <c r="A202" s="17">
        <v>1.04</v>
      </c>
      <c r="B202" s="27">
        <v>3835.6851999999999</v>
      </c>
      <c r="C202" s="31">
        <v>1E-3</v>
      </c>
      <c r="D202" s="27">
        <v>0</v>
      </c>
      <c r="E202" s="27">
        <v>578.16010000000006</v>
      </c>
      <c r="F202" s="27">
        <v>578.16010000000006</v>
      </c>
      <c r="G202" s="27">
        <v>0</v>
      </c>
      <c r="H202" s="27">
        <v>0</v>
      </c>
      <c r="I202" s="27">
        <v>770.88009999999997</v>
      </c>
      <c r="J202" s="27">
        <v>385.44009999999997</v>
      </c>
      <c r="K202" s="27">
        <v>770.88009999999997</v>
      </c>
      <c r="L202" s="27">
        <v>564.12350000000004</v>
      </c>
      <c r="M202" s="27">
        <v>0</v>
      </c>
      <c r="N202" s="27">
        <v>0</v>
      </c>
      <c r="O202" s="27">
        <v>188.0412</v>
      </c>
      <c r="P202" s="27">
        <v>0</v>
      </c>
    </row>
    <row r="203" spans="1:16" x14ac:dyDescent="0.25">
      <c r="A203" s="17">
        <v>1.0409999999999999</v>
      </c>
      <c r="B203" s="27">
        <v>3838.6500999999998</v>
      </c>
      <c r="C203" s="31">
        <v>1E-3</v>
      </c>
      <c r="D203" s="27">
        <v>0</v>
      </c>
      <c r="E203" s="27">
        <v>578.71600000000001</v>
      </c>
      <c r="F203" s="27">
        <v>578.71600000000001</v>
      </c>
      <c r="G203" s="27">
        <v>0</v>
      </c>
      <c r="H203" s="27">
        <v>0</v>
      </c>
      <c r="I203" s="27">
        <v>771.62139999999999</v>
      </c>
      <c r="J203" s="27">
        <v>385.8107</v>
      </c>
      <c r="K203" s="27">
        <v>771.62139999999999</v>
      </c>
      <c r="L203" s="27">
        <v>564.12350000000004</v>
      </c>
      <c r="M203" s="27">
        <v>0</v>
      </c>
      <c r="N203" s="27">
        <v>0</v>
      </c>
      <c r="O203" s="27">
        <v>188.0412</v>
      </c>
      <c r="P203" s="27">
        <v>0</v>
      </c>
    </row>
    <row r="204" spans="1:16" x14ac:dyDescent="0.25">
      <c r="A204" s="17">
        <v>1.042</v>
      </c>
      <c r="B204" s="27">
        <v>3841.6151</v>
      </c>
      <c r="C204" s="31">
        <v>1E-3</v>
      </c>
      <c r="D204" s="27">
        <v>0</v>
      </c>
      <c r="E204" s="27">
        <v>579.27200000000005</v>
      </c>
      <c r="F204" s="27">
        <v>579.27200000000005</v>
      </c>
      <c r="G204" s="27">
        <v>0</v>
      </c>
      <c r="H204" s="27">
        <v>0</v>
      </c>
      <c r="I204" s="27">
        <v>772.36260000000004</v>
      </c>
      <c r="J204" s="27">
        <v>386.18130000000002</v>
      </c>
      <c r="K204" s="27">
        <v>772.36260000000004</v>
      </c>
      <c r="L204" s="27">
        <v>564.12350000000004</v>
      </c>
      <c r="M204" s="27">
        <v>0</v>
      </c>
      <c r="N204" s="27">
        <v>0</v>
      </c>
      <c r="O204" s="27">
        <v>188.0412</v>
      </c>
      <c r="P204" s="27">
        <v>0</v>
      </c>
    </row>
    <row r="205" spans="1:16" x14ac:dyDescent="0.25">
      <c r="A205" s="17">
        <v>1.0429999999999999</v>
      </c>
      <c r="B205" s="27">
        <v>3844.58</v>
      </c>
      <c r="C205" s="31">
        <v>1E-3</v>
      </c>
      <c r="D205" s="27">
        <v>0</v>
      </c>
      <c r="E205" s="27">
        <v>579.8279</v>
      </c>
      <c r="F205" s="27">
        <v>579.8279</v>
      </c>
      <c r="G205" s="27">
        <v>0</v>
      </c>
      <c r="H205" s="27">
        <v>0</v>
      </c>
      <c r="I205" s="27">
        <v>773.10379999999998</v>
      </c>
      <c r="J205" s="27">
        <v>386.55189999999999</v>
      </c>
      <c r="K205" s="27">
        <v>773.10379999999998</v>
      </c>
      <c r="L205" s="27">
        <v>564.12350000000004</v>
      </c>
      <c r="M205" s="27">
        <v>0</v>
      </c>
      <c r="N205" s="27">
        <v>0</v>
      </c>
      <c r="O205" s="27">
        <v>188.0412</v>
      </c>
      <c r="P205" s="27">
        <v>0</v>
      </c>
    </row>
    <row r="206" spans="1:16" x14ac:dyDescent="0.25">
      <c r="A206" s="17">
        <v>1.044</v>
      </c>
      <c r="B206" s="27">
        <v>3847.5448999999999</v>
      </c>
      <c r="C206" s="31">
        <v>1E-3</v>
      </c>
      <c r="D206" s="27">
        <v>0</v>
      </c>
      <c r="E206" s="27">
        <v>580.38379999999995</v>
      </c>
      <c r="F206" s="27">
        <v>580.38379999999995</v>
      </c>
      <c r="G206" s="27">
        <v>0</v>
      </c>
      <c r="H206" s="27">
        <v>0</v>
      </c>
      <c r="I206" s="27">
        <v>773.8451</v>
      </c>
      <c r="J206" s="27">
        <v>386.92250000000001</v>
      </c>
      <c r="K206" s="27">
        <v>773.8451</v>
      </c>
      <c r="L206" s="27">
        <v>564.12350000000004</v>
      </c>
      <c r="M206" s="27">
        <v>0</v>
      </c>
      <c r="N206" s="27">
        <v>0</v>
      </c>
      <c r="O206" s="27">
        <v>188.0412</v>
      </c>
      <c r="P206" s="27">
        <v>0</v>
      </c>
    </row>
    <row r="207" spans="1:16" x14ac:dyDescent="0.25">
      <c r="A207" s="17">
        <v>1.0449999999999999</v>
      </c>
      <c r="B207" s="27">
        <v>3844.4495000000002</v>
      </c>
      <c r="C207" s="31">
        <v>-1E-3</v>
      </c>
      <c r="D207" s="27">
        <v>0</v>
      </c>
      <c r="E207" s="27">
        <v>579.80340000000001</v>
      </c>
      <c r="F207" s="27">
        <v>579.80340000000001</v>
      </c>
      <c r="G207" s="27">
        <v>0</v>
      </c>
      <c r="H207" s="27">
        <v>0</v>
      </c>
      <c r="I207" s="27">
        <v>773.07119999999998</v>
      </c>
      <c r="J207" s="27">
        <v>386.53559999999999</v>
      </c>
      <c r="K207" s="27">
        <v>773.07119999999998</v>
      </c>
      <c r="L207" s="27">
        <v>564.12350000000004</v>
      </c>
      <c r="M207" s="27">
        <v>0</v>
      </c>
      <c r="N207" s="27">
        <v>0</v>
      </c>
      <c r="O207" s="27">
        <v>188.0412</v>
      </c>
      <c r="P207" s="27">
        <v>0</v>
      </c>
    </row>
    <row r="208" spans="1:16" x14ac:dyDescent="0.25">
      <c r="A208" s="17">
        <v>1.046</v>
      </c>
      <c r="B208" s="27">
        <v>3847.4087</v>
      </c>
      <c r="C208" s="31">
        <v>1E-3</v>
      </c>
      <c r="D208" s="27">
        <v>0</v>
      </c>
      <c r="E208" s="27">
        <v>580.35820000000001</v>
      </c>
      <c r="F208" s="27">
        <v>580.35820000000001</v>
      </c>
      <c r="G208" s="27">
        <v>0</v>
      </c>
      <c r="H208" s="27">
        <v>0</v>
      </c>
      <c r="I208" s="27">
        <v>773.81100000000004</v>
      </c>
      <c r="J208" s="27">
        <v>386.90550000000002</v>
      </c>
      <c r="K208" s="27">
        <v>773.81100000000004</v>
      </c>
      <c r="L208" s="27">
        <v>564.12350000000004</v>
      </c>
      <c r="M208" s="27">
        <v>0</v>
      </c>
      <c r="N208" s="27">
        <v>0</v>
      </c>
      <c r="O208" s="27">
        <v>188.0412</v>
      </c>
      <c r="P208" s="27">
        <v>0</v>
      </c>
    </row>
    <row r="209" spans="1:16" x14ac:dyDescent="0.25">
      <c r="A209" s="17">
        <v>1.0469999999999999</v>
      </c>
      <c r="B209" s="27">
        <v>3850.3678</v>
      </c>
      <c r="C209" s="31">
        <v>1E-3</v>
      </c>
      <c r="D209" s="27">
        <v>0</v>
      </c>
      <c r="E209" s="27">
        <v>580.91309999999999</v>
      </c>
      <c r="F209" s="27">
        <v>580.91309999999999</v>
      </c>
      <c r="G209" s="27">
        <v>0</v>
      </c>
      <c r="H209" s="27">
        <v>0</v>
      </c>
      <c r="I209" s="27">
        <v>774.55079999999998</v>
      </c>
      <c r="J209" s="27">
        <v>387.27539999999999</v>
      </c>
      <c r="K209" s="27">
        <v>774.55079999999998</v>
      </c>
      <c r="L209" s="27">
        <v>564.12350000000004</v>
      </c>
      <c r="M209" s="27">
        <v>0</v>
      </c>
      <c r="N209" s="27">
        <v>0</v>
      </c>
      <c r="O209" s="27">
        <v>188.0412</v>
      </c>
      <c r="P209" s="27">
        <v>0</v>
      </c>
    </row>
    <row r="210" spans="1:16" x14ac:dyDescent="0.25">
      <c r="A210" s="17">
        <v>1.048</v>
      </c>
      <c r="B210" s="27">
        <v>3853.3269</v>
      </c>
      <c r="C210" s="31">
        <v>1E-3</v>
      </c>
      <c r="D210" s="27">
        <v>0</v>
      </c>
      <c r="E210" s="27">
        <v>581.46789999999999</v>
      </c>
      <c r="F210" s="27">
        <v>581.46789999999999</v>
      </c>
      <c r="G210" s="27">
        <v>0</v>
      </c>
      <c r="H210" s="27">
        <v>0</v>
      </c>
      <c r="I210" s="27">
        <v>775.29060000000004</v>
      </c>
      <c r="J210" s="27">
        <v>387.64530000000002</v>
      </c>
      <c r="K210" s="27">
        <v>775.29060000000004</v>
      </c>
      <c r="L210" s="27">
        <v>564.12350000000004</v>
      </c>
      <c r="M210" s="27">
        <v>0</v>
      </c>
      <c r="N210" s="27">
        <v>0</v>
      </c>
      <c r="O210" s="27">
        <v>188.0412</v>
      </c>
      <c r="P210" s="27">
        <v>0</v>
      </c>
    </row>
    <row r="211" spans="1:16" x14ac:dyDescent="0.25">
      <c r="A211" s="17">
        <v>1.0489999999999999</v>
      </c>
      <c r="B211" s="27">
        <v>3856.2860000000001</v>
      </c>
      <c r="C211" s="31">
        <v>1E-3</v>
      </c>
      <c r="D211" s="27">
        <v>0</v>
      </c>
      <c r="E211" s="27">
        <v>582.02279999999996</v>
      </c>
      <c r="F211" s="27">
        <v>582.02279999999996</v>
      </c>
      <c r="G211" s="27">
        <v>0</v>
      </c>
      <c r="H211" s="27">
        <v>0</v>
      </c>
      <c r="I211" s="27">
        <v>776.03030000000001</v>
      </c>
      <c r="J211" s="27">
        <v>388.01519999999999</v>
      </c>
      <c r="K211" s="27">
        <v>776.03030000000001</v>
      </c>
      <c r="L211" s="27">
        <v>564.12350000000004</v>
      </c>
      <c r="M211" s="27">
        <v>0</v>
      </c>
      <c r="N211" s="27">
        <v>0</v>
      </c>
      <c r="O211" s="27">
        <v>188.0412</v>
      </c>
      <c r="P211" s="27">
        <v>0</v>
      </c>
    </row>
    <row r="212" spans="1:16" x14ac:dyDescent="0.25">
      <c r="A212" s="58">
        <v>1.05</v>
      </c>
      <c r="B212" s="59">
        <v>3855.9756000000002</v>
      </c>
      <c r="C212" s="61">
        <v>-1E-4</v>
      </c>
      <c r="D212" s="59">
        <v>0</v>
      </c>
      <c r="E212" s="59">
        <v>581.96460000000002</v>
      </c>
      <c r="F212" s="59">
        <v>581.96460000000002</v>
      </c>
      <c r="G212" s="59">
        <v>0</v>
      </c>
      <c r="H212" s="59">
        <v>0</v>
      </c>
      <c r="I212" s="59">
        <v>775.95270000000005</v>
      </c>
      <c r="J212" s="59">
        <v>387.97640000000001</v>
      </c>
      <c r="K212" s="59">
        <v>775.95270000000005</v>
      </c>
      <c r="L212" s="59">
        <v>564.12350000000004</v>
      </c>
      <c r="M212" s="59">
        <v>0</v>
      </c>
      <c r="N212" s="59">
        <v>0</v>
      </c>
      <c r="O212" s="59">
        <v>188.0412</v>
      </c>
      <c r="P212" s="59">
        <v>0</v>
      </c>
    </row>
    <row r="213" spans="1:16" x14ac:dyDescent="0.25">
      <c r="A213" s="17">
        <v>1.0509999999999999</v>
      </c>
      <c r="B213" s="27">
        <v>3858.9315999999999</v>
      </c>
      <c r="C213" s="31">
        <v>1E-3</v>
      </c>
      <c r="D213" s="27">
        <v>0</v>
      </c>
      <c r="E213" s="27">
        <v>582.51880000000006</v>
      </c>
      <c r="F213" s="27">
        <v>582.51880000000006</v>
      </c>
      <c r="G213" s="27">
        <v>0</v>
      </c>
      <c r="H213" s="27">
        <v>0</v>
      </c>
      <c r="I213" s="27">
        <v>776.69169999999997</v>
      </c>
      <c r="J213" s="27">
        <v>388.34589999999997</v>
      </c>
      <c r="K213" s="27">
        <v>776.69169999999997</v>
      </c>
      <c r="L213" s="27">
        <v>564.12350000000004</v>
      </c>
      <c r="M213" s="27">
        <v>0</v>
      </c>
      <c r="N213" s="27">
        <v>0</v>
      </c>
      <c r="O213" s="27">
        <v>188.0412</v>
      </c>
      <c r="P213" s="27">
        <v>0</v>
      </c>
    </row>
    <row r="214" spans="1:16" x14ac:dyDescent="0.25">
      <c r="A214" s="17">
        <v>1.052</v>
      </c>
      <c r="B214" s="27">
        <v>3861.8876</v>
      </c>
      <c r="C214" s="31">
        <v>1E-3</v>
      </c>
      <c r="D214" s="27">
        <v>0</v>
      </c>
      <c r="E214" s="27">
        <v>583.07309999999995</v>
      </c>
      <c r="F214" s="27">
        <v>583.07309999999995</v>
      </c>
      <c r="G214" s="27">
        <v>0</v>
      </c>
      <c r="H214" s="27">
        <v>0</v>
      </c>
      <c r="I214" s="27">
        <v>777.4307</v>
      </c>
      <c r="J214" s="27">
        <v>388.71539999999999</v>
      </c>
      <c r="K214" s="27">
        <v>777.4307</v>
      </c>
      <c r="L214" s="27">
        <v>564.12350000000004</v>
      </c>
      <c r="M214" s="27">
        <v>0</v>
      </c>
      <c r="N214" s="27">
        <v>0</v>
      </c>
      <c r="O214" s="27">
        <v>188.0412</v>
      </c>
      <c r="P214" s="27">
        <v>0</v>
      </c>
    </row>
    <row r="215" spans="1:16" x14ac:dyDescent="0.25">
      <c r="A215" s="17">
        <v>1.0529999999999999</v>
      </c>
      <c r="B215" s="27">
        <v>3861.5767000000001</v>
      </c>
      <c r="C215" s="31">
        <v>-1E-4</v>
      </c>
      <c r="D215" s="27">
        <v>0</v>
      </c>
      <c r="E215" s="27">
        <v>583.01480000000004</v>
      </c>
      <c r="F215" s="27">
        <v>583.01480000000004</v>
      </c>
      <c r="G215" s="27">
        <v>0</v>
      </c>
      <c r="H215" s="27">
        <v>0</v>
      </c>
      <c r="I215" s="27">
        <v>777.35299999999995</v>
      </c>
      <c r="J215" s="27">
        <v>388.67649999999998</v>
      </c>
      <c r="K215" s="27">
        <v>777.35299999999995</v>
      </c>
      <c r="L215" s="27">
        <v>564.12350000000004</v>
      </c>
      <c r="M215" s="27">
        <v>0</v>
      </c>
      <c r="N215" s="27">
        <v>0</v>
      </c>
      <c r="O215" s="27">
        <v>188.0412</v>
      </c>
      <c r="P215" s="27">
        <v>0</v>
      </c>
    </row>
    <row r="216" spans="1:16" x14ac:dyDescent="0.25">
      <c r="A216" s="17">
        <v>1.054</v>
      </c>
      <c r="B216" s="27">
        <v>3864.5295999999998</v>
      </c>
      <c r="C216" s="31">
        <v>8.9999999999999998E-4</v>
      </c>
      <c r="D216" s="27">
        <v>0</v>
      </c>
      <c r="E216" s="27">
        <v>583.5684</v>
      </c>
      <c r="F216" s="27">
        <v>583.5684</v>
      </c>
      <c r="G216" s="27">
        <v>0</v>
      </c>
      <c r="H216" s="27">
        <v>0</v>
      </c>
      <c r="I216" s="27">
        <v>778.09119999999996</v>
      </c>
      <c r="J216" s="27">
        <v>389.04559999999998</v>
      </c>
      <c r="K216" s="27">
        <v>778.09119999999996</v>
      </c>
      <c r="L216" s="27">
        <v>564.12350000000004</v>
      </c>
      <c r="M216" s="27">
        <v>0</v>
      </c>
      <c r="N216" s="27">
        <v>0</v>
      </c>
      <c r="O216" s="27">
        <v>188.0412</v>
      </c>
      <c r="P216" s="27">
        <v>0</v>
      </c>
    </row>
    <row r="217" spans="1:16" x14ac:dyDescent="0.25">
      <c r="A217" s="17">
        <v>1.0549999999999999</v>
      </c>
      <c r="B217" s="27">
        <v>3867.4825000000001</v>
      </c>
      <c r="C217" s="31">
        <v>8.9999999999999998E-4</v>
      </c>
      <c r="D217" s="27">
        <v>0</v>
      </c>
      <c r="E217" s="27">
        <v>584.12210000000005</v>
      </c>
      <c r="F217" s="27">
        <v>584.12210000000005</v>
      </c>
      <c r="G217" s="27">
        <v>0</v>
      </c>
      <c r="H217" s="27">
        <v>0</v>
      </c>
      <c r="I217" s="27">
        <v>778.82950000000005</v>
      </c>
      <c r="J217" s="27">
        <v>389.41469999999998</v>
      </c>
      <c r="K217" s="27">
        <v>778.82950000000005</v>
      </c>
      <c r="L217" s="27">
        <v>564.12350000000004</v>
      </c>
      <c r="M217" s="27">
        <v>0</v>
      </c>
      <c r="N217" s="27">
        <v>0</v>
      </c>
      <c r="O217" s="27">
        <v>188.0412</v>
      </c>
      <c r="P217" s="27">
        <v>0</v>
      </c>
    </row>
    <row r="218" spans="1:16" x14ac:dyDescent="0.25">
      <c r="A218" s="17">
        <v>1.056</v>
      </c>
      <c r="B218" s="27">
        <v>3867.1709999999998</v>
      </c>
      <c r="C218" s="31">
        <v>-1E-4</v>
      </c>
      <c r="D218" s="27">
        <v>0</v>
      </c>
      <c r="E218" s="27">
        <v>584.06370000000004</v>
      </c>
      <c r="F218" s="27">
        <v>584.06370000000004</v>
      </c>
      <c r="G218" s="27">
        <v>0</v>
      </c>
      <c r="H218" s="27">
        <v>0</v>
      </c>
      <c r="I218" s="27">
        <v>778.75160000000005</v>
      </c>
      <c r="J218" s="27">
        <v>389.37580000000003</v>
      </c>
      <c r="K218" s="27">
        <v>778.75160000000005</v>
      </c>
      <c r="L218" s="27">
        <v>564.12350000000004</v>
      </c>
      <c r="M218" s="27">
        <v>0</v>
      </c>
      <c r="N218" s="27">
        <v>0</v>
      </c>
      <c r="O218" s="27">
        <v>188.0412</v>
      </c>
      <c r="P218" s="27">
        <v>0</v>
      </c>
    </row>
    <row r="219" spans="1:16" x14ac:dyDescent="0.25">
      <c r="A219" s="17">
        <v>1.0569999999999999</v>
      </c>
      <c r="B219" s="27">
        <v>3870.1208000000001</v>
      </c>
      <c r="C219" s="31">
        <v>8.9999999999999998E-4</v>
      </c>
      <c r="D219" s="27">
        <v>0</v>
      </c>
      <c r="E219" s="27">
        <v>584.61680000000001</v>
      </c>
      <c r="F219" s="27">
        <v>584.61680000000001</v>
      </c>
      <c r="G219" s="27">
        <v>0</v>
      </c>
      <c r="H219" s="27">
        <v>0</v>
      </c>
      <c r="I219" s="27">
        <v>779.48900000000003</v>
      </c>
      <c r="J219" s="27">
        <v>389.74450000000002</v>
      </c>
      <c r="K219" s="27">
        <v>779.48900000000003</v>
      </c>
      <c r="L219" s="27">
        <v>564.12350000000004</v>
      </c>
      <c r="M219" s="27">
        <v>0</v>
      </c>
      <c r="N219" s="27">
        <v>0</v>
      </c>
      <c r="O219" s="27">
        <v>188.0412</v>
      </c>
      <c r="P219" s="27">
        <v>0</v>
      </c>
    </row>
    <row r="220" spans="1:16" x14ac:dyDescent="0.25">
      <c r="A220" s="17">
        <v>1.0580000000000001</v>
      </c>
      <c r="B220" s="27">
        <v>3867.0028000000002</v>
      </c>
      <c r="C220" s="31">
        <v>-1E-3</v>
      </c>
      <c r="D220" s="27">
        <v>0</v>
      </c>
      <c r="E220" s="27">
        <v>584.03219999999999</v>
      </c>
      <c r="F220" s="27">
        <v>584.03219999999999</v>
      </c>
      <c r="G220" s="27">
        <v>0</v>
      </c>
      <c r="H220" s="27">
        <v>0</v>
      </c>
      <c r="I220" s="27">
        <v>778.70950000000005</v>
      </c>
      <c r="J220" s="27">
        <v>389.35480000000001</v>
      </c>
      <c r="K220" s="27">
        <v>778.70950000000005</v>
      </c>
      <c r="L220" s="27">
        <v>564.12350000000004</v>
      </c>
      <c r="M220" s="27">
        <v>0</v>
      </c>
      <c r="N220" s="27">
        <v>0</v>
      </c>
      <c r="O220" s="27">
        <v>188.0412</v>
      </c>
      <c r="P220" s="27">
        <v>0</v>
      </c>
    </row>
    <row r="221" spans="1:16" x14ac:dyDescent="0.25">
      <c r="A221" s="17">
        <v>1.0589999999999999</v>
      </c>
      <c r="B221" s="27">
        <v>3869.9468999999999</v>
      </c>
      <c r="C221" s="31">
        <v>8.9999999999999998E-4</v>
      </c>
      <c r="D221" s="27">
        <v>0</v>
      </c>
      <c r="E221" s="27">
        <v>584.58420000000001</v>
      </c>
      <c r="F221" s="27">
        <v>584.58420000000001</v>
      </c>
      <c r="G221" s="27">
        <v>0</v>
      </c>
      <c r="H221" s="27">
        <v>0</v>
      </c>
      <c r="I221" s="27">
        <v>779.44560000000001</v>
      </c>
      <c r="J221" s="27">
        <v>389.72280000000001</v>
      </c>
      <c r="K221" s="27">
        <v>779.44560000000001</v>
      </c>
      <c r="L221" s="27">
        <v>564.12350000000004</v>
      </c>
      <c r="M221" s="27">
        <v>0</v>
      </c>
      <c r="N221" s="27">
        <v>0</v>
      </c>
      <c r="O221" s="27">
        <v>188.0412</v>
      </c>
      <c r="P221" s="27">
        <v>0</v>
      </c>
    </row>
    <row r="222" spans="1:16" x14ac:dyDescent="0.25">
      <c r="A222" s="17">
        <v>1.06</v>
      </c>
      <c r="B222" s="27">
        <v>3872.8910000000001</v>
      </c>
      <c r="C222" s="31">
        <v>8.9999999999999998E-4</v>
      </c>
      <c r="D222" s="27">
        <v>0</v>
      </c>
      <c r="E222" s="27">
        <v>585.13620000000003</v>
      </c>
      <c r="F222" s="27">
        <v>585.13620000000003</v>
      </c>
      <c r="G222" s="27">
        <v>0</v>
      </c>
      <c r="H222" s="27">
        <v>0</v>
      </c>
      <c r="I222" s="27">
        <v>780.1816</v>
      </c>
      <c r="J222" s="27">
        <v>390.0908</v>
      </c>
      <c r="K222" s="27">
        <v>780.1816</v>
      </c>
      <c r="L222" s="27">
        <v>564.12350000000004</v>
      </c>
      <c r="M222" s="27">
        <v>0</v>
      </c>
      <c r="N222" s="27">
        <v>0</v>
      </c>
      <c r="O222" s="27">
        <v>188.0412</v>
      </c>
      <c r="P222" s="27">
        <v>0</v>
      </c>
    </row>
    <row r="223" spans="1:16" x14ac:dyDescent="0.25">
      <c r="A223" s="17">
        <v>1.0609999999999999</v>
      </c>
      <c r="B223" s="27">
        <v>4275.4647000000004</v>
      </c>
      <c r="C223" s="31">
        <v>0.129</v>
      </c>
      <c r="D223" s="27">
        <v>0</v>
      </c>
      <c r="E223" s="27">
        <v>660.61879999999996</v>
      </c>
      <c r="F223" s="27">
        <v>660.61879999999996</v>
      </c>
      <c r="G223" s="27">
        <v>0</v>
      </c>
      <c r="H223" s="27">
        <v>0</v>
      </c>
      <c r="I223" s="27">
        <v>880.82500000000005</v>
      </c>
      <c r="J223" s="27">
        <v>440.41250000000002</v>
      </c>
      <c r="K223" s="27">
        <v>880.82500000000005</v>
      </c>
      <c r="L223" s="27">
        <v>564.12350000000004</v>
      </c>
      <c r="M223" s="27">
        <v>0</v>
      </c>
      <c r="N223" s="27">
        <v>0</v>
      </c>
      <c r="O223" s="27">
        <v>188.0412</v>
      </c>
      <c r="P223" s="27">
        <v>0</v>
      </c>
    </row>
    <row r="224" spans="1:16" x14ac:dyDescent="0.25">
      <c r="A224" s="17">
        <v>1.0620000000000001</v>
      </c>
      <c r="B224" s="27">
        <v>4275.1122999999998</v>
      </c>
      <c r="C224" s="31">
        <v>-1E-4</v>
      </c>
      <c r="D224" s="27">
        <v>0</v>
      </c>
      <c r="E224" s="27">
        <v>660.55269999999996</v>
      </c>
      <c r="F224" s="27">
        <v>660.55269999999996</v>
      </c>
      <c r="G224" s="27">
        <v>0</v>
      </c>
      <c r="H224" s="27">
        <v>0</v>
      </c>
      <c r="I224" s="27">
        <v>880.73689999999999</v>
      </c>
      <c r="J224" s="27">
        <v>440.36849999999998</v>
      </c>
      <c r="K224" s="27">
        <v>880.73689999999999</v>
      </c>
      <c r="L224" s="27">
        <v>564.12350000000004</v>
      </c>
      <c r="M224" s="27">
        <v>0</v>
      </c>
      <c r="N224" s="27">
        <v>0</v>
      </c>
      <c r="O224" s="27">
        <v>188.0412</v>
      </c>
      <c r="P224" s="27">
        <v>0</v>
      </c>
    </row>
    <row r="225" spans="1:16" x14ac:dyDescent="0.25">
      <c r="A225" s="17">
        <v>1.0629999999999999</v>
      </c>
      <c r="B225" s="27">
        <v>4278.4296000000004</v>
      </c>
      <c r="C225" s="31">
        <v>8.9999999999999998E-4</v>
      </c>
      <c r="D225" s="27">
        <v>0</v>
      </c>
      <c r="E225" s="27">
        <v>661.17470000000003</v>
      </c>
      <c r="F225" s="27">
        <v>661.17470000000003</v>
      </c>
      <c r="G225" s="27">
        <v>0</v>
      </c>
      <c r="H225" s="27">
        <v>0</v>
      </c>
      <c r="I225" s="27">
        <v>881.56619999999998</v>
      </c>
      <c r="J225" s="27">
        <v>440.78309999999999</v>
      </c>
      <c r="K225" s="27">
        <v>881.56619999999998</v>
      </c>
      <c r="L225" s="27">
        <v>564.12350000000004</v>
      </c>
      <c r="M225" s="27">
        <v>0</v>
      </c>
      <c r="N225" s="27">
        <v>0</v>
      </c>
      <c r="O225" s="27">
        <v>188.0412</v>
      </c>
      <c r="P225" s="27">
        <v>0</v>
      </c>
    </row>
    <row r="226" spans="1:16" x14ac:dyDescent="0.25">
      <c r="A226" s="17">
        <v>1.0640000000000001</v>
      </c>
      <c r="B226" s="27">
        <v>4281.7469000000001</v>
      </c>
      <c r="C226" s="31">
        <v>8.9999999999999998E-4</v>
      </c>
      <c r="D226" s="27">
        <v>0</v>
      </c>
      <c r="E226" s="27">
        <v>661.79669999999999</v>
      </c>
      <c r="F226" s="27">
        <v>661.79669999999999</v>
      </c>
      <c r="G226" s="27">
        <v>0</v>
      </c>
      <c r="H226" s="27">
        <v>0</v>
      </c>
      <c r="I226" s="27">
        <v>882.39559999999994</v>
      </c>
      <c r="J226" s="27">
        <v>441.19779999999997</v>
      </c>
      <c r="K226" s="27">
        <v>882.39559999999994</v>
      </c>
      <c r="L226" s="27">
        <v>564.12350000000004</v>
      </c>
      <c r="M226" s="27">
        <v>0</v>
      </c>
      <c r="N226" s="27">
        <v>0</v>
      </c>
      <c r="O226" s="27">
        <v>188.0412</v>
      </c>
      <c r="P226" s="27">
        <v>0</v>
      </c>
    </row>
    <row r="227" spans="1:16" x14ac:dyDescent="0.25">
      <c r="A227" s="17">
        <v>1.0649999999999999</v>
      </c>
      <c r="B227" s="27">
        <v>4285.0641999999998</v>
      </c>
      <c r="C227" s="31">
        <v>8.9999999999999998E-4</v>
      </c>
      <c r="D227" s="27">
        <v>0</v>
      </c>
      <c r="E227" s="27">
        <v>662.41869999999994</v>
      </c>
      <c r="F227" s="27">
        <v>662.41869999999994</v>
      </c>
      <c r="G227" s="27">
        <v>0</v>
      </c>
      <c r="H227" s="27">
        <v>0</v>
      </c>
      <c r="I227" s="27">
        <v>883.22490000000005</v>
      </c>
      <c r="J227" s="27">
        <v>441.61239999999998</v>
      </c>
      <c r="K227" s="27">
        <v>883.22490000000005</v>
      </c>
      <c r="L227" s="27">
        <v>564.12350000000004</v>
      </c>
      <c r="M227" s="27">
        <v>0</v>
      </c>
      <c r="N227" s="27">
        <v>0</v>
      </c>
      <c r="O227" s="27">
        <v>188.0412</v>
      </c>
      <c r="P227" s="27">
        <v>0</v>
      </c>
    </row>
    <row r="228" spans="1:16" x14ac:dyDescent="0.25">
      <c r="A228" s="17">
        <v>1.0660000000000001</v>
      </c>
      <c r="B228" s="27">
        <v>4284.7109</v>
      </c>
      <c r="C228" s="31">
        <v>-1E-4</v>
      </c>
      <c r="D228" s="27">
        <v>0</v>
      </c>
      <c r="E228" s="27">
        <v>662.35239999999999</v>
      </c>
      <c r="F228" s="27">
        <v>662.35239999999999</v>
      </c>
      <c r="G228" s="27">
        <v>0</v>
      </c>
      <c r="H228" s="27">
        <v>0</v>
      </c>
      <c r="I228" s="27">
        <v>883.13660000000004</v>
      </c>
      <c r="J228" s="27">
        <v>441.56830000000002</v>
      </c>
      <c r="K228" s="27">
        <v>883.13660000000004</v>
      </c>
      <c r="L228" s="27">
        <v>564.12350000000004</v>
      </c>
      <c r="M228" s="27">
        <v>0</v>
      </c>
      <c r="N228" s="27">
        <v>0</v>
      </c>
      <c r="O228" s="27">
        <v>188.0412</v>
      </c>
      <c r="P228" s="27">
        <v>0</v>
      </c>
    </row>
    <row r="229" spans="1:16" x14ac:dyDescent="0.25">
      <c r="A229" s="17">
        <v>1.0669999999999999</v>
      </c>
      <c r="B229" s="27">
        <v>4288.0246999999999</v>
      </c>
      <c r="C229" s="31">
        <v>8.9999999999999998E-4</v>
      </c>
      <c r="D229" s="27">
        <v>0</v>
      </c>
      <c r="E229" s="27">
        <v>662.97379999999998</v>
      </c>
      <c r="F229" s="27">
        <v>662.97379999999998</v>
      </c>
      <c r="G229" s="27">
        <v>0</v>
      </c>
      <c r="H229" s="27">
        <v>0</v>
      </c>
      <c r="I229" s="27">
        <v>883.96500000000003</v>
      </c>
      <c r="J229" s="27">
        <v>441.98250000000002</v>
      </c>
      <c r="K229" s="27">
        <v>883.96500000000003</v>
      </c>
      <c r="L229" s="27">
        <v>564.12350000000004</v>
      </c>
      <c r="M229" s="27">
        <v>0</v>
      </c>
      <c r="N229" s="27">
        <v>0</v>
      </c>
      <c r="O229" s="27">
        <v>188.0412</v>
      </c>
      <c r="P229" s="27">
        <v>0</v>
      </c>
    </row>
    <row r="230" spans="1:16" x14ac:dyDescent="0.25">
      <c r="A230" s="17">
        <v>1.0680000000000001</v>
      </c>
      <c r="B230" s="27">
        <v>4291.3384999999998</v>
      </c>
      <c r="C230" s="31">
        <v>8.9999999999999998E-4</v>
      </c>
      <c r="D230" s="27">
        <v>0</v>
      </c>
      <c r="E230" s="27">
        <v>663.5951</v>
      </c>
      <c r="F230" s="27">
        <v>663.5951</v>
      </c>
      <c r="G230" s="27">
        <v>0</v>
      </c>
      <c r="H230" s="27">
        <v>0</v>
      </c>
      <c r="I230" s="27">
        <v>884.79349999999999</v>
      </c>
      <c r="J230" s="27">
        <v>442.39670000000001</v>
      </c>
      <c r="K230" s="27">
        <v>884.79349999999999</v>
      </c>
      <c r="L230" s="27">
        <v>564.12350000000004</v>
      </c>
      <c r="M230" s="27">
        <v>0</v>
      </c>
      <c r="N230" s="27">
        <v>0</v>
      </c>
      <c r="O230" s="27">
        <v>188.0412</v>
      </c>
      <c r="P230" s="27">
        <v>0</v>
      </c>
    </row>
    <row r="231" spans="1:16" x14ac:dyDescent="0.25">
      <c r="A231" s="17">
        <v>1.069</v>
      </c>
      <c r="B231" s="27">
        <v>4290.9845999999998</v>
      </c>
      <c r="C231" s="31">
        <v>-1E-4</v>
      </c>
      <c r="D231" s="27">
        <v>0</v>
      </c>
      <c r="E231" s="27">
        <v>663.52869999999996</v>
      </c>
      <c r="F231" s="27">
        <v>663.52869999999996</v>
      </c>
      <c r="G231" s="27">
        <v>0</v>
      </c>
      <c r="H231" s="27">
        <v>0</v>
      </c>
      <c r="I231" s="27">
        <v>884.70500000000004</v>
      </c>
      <c r="J231" s="27">
        <v>442.35250000000002</v>
      </c>
      <c r="K231" s="27">
        <v>884.70500000000004</v>
      </c>
      <c r="L231" s="27">
        <v>564.12350000000004</v>
      </c>
      <c r="M231" s="27">
        <v>0</v>
      </c>
      <c r="N231" s="27">
        <v>0</v>
      </c>
      <c r="O231" s="27">
        <v>188.0412</v>
      </c>
      <c r="P231" s="27">
        <v>0</v>
      </c>
    </row>
    <row r="232" spans="1:16" x14ac:dyDescent="0.25">
      <c r="A232" s="17">
        <v>1.07</v>
      </c>
      <c r="B232" s="27">
        <v>4294.2950000000001</v>
      </c>
      <c r="C232" s="31">
        <v>8.9999999999999998E-4</v>
      </c>
      <c r="D232" s="27">
        <v>0</v>
      </c>
      <c r="E232" s="27">
        <v>664.14940000000001</v>
      </c>
      <c r="F232" s="27">
        <v>664.14940000000001</v>
      </c>
      <c r="G232" s="27">
        <v>0</v>
      </c>
      <c r="H232" s="27">
        <v>0</v>
      </c>
      <c r="I232" s="27">
        <v>885.5326</v>
      </c>
      <c r="J232" s="27">
        <v>442.7663</v>
      </c>
      <c r="K232" s="27">
        <v>885.5326</v>
      </c>
      <c r="L232" s="27">
        <v>564.12350000000004</v>
      </c>
      <c r="M232" s="27">
        <v>0</v>
      </c>
      <c r="N232" s="27">
        <v>0</v>
      </c>
      <c r="O232" s="27">
        <v>188.0412</v>
      </c>
      <c r="P232" s="27">
        <v>0</v>
      </c>
    </row>
    <row r="233" spans="1:16" x14ac:dyDescent="0.25">
      <c r="A233" s="17">
        <v>1.071</v>
      </c>
      <c r="B233" s="27">
        <v>4293.9408000000003</v>
      </c>
      <c r="C233" s="31">
        <v>-1E-4</v>
      </c>
      <c r="D233" s="27">
        <v>0</v>
      </c>
      <c r="E233" s="27">
        <v>664.08299999999997</v>
      </c>
      <c r="F233" s="27">
        <v>664.08299999999997</v>
      </c>
      <c r="G233" s="27">
        <v>0</v>
      </c>
      <c r="H233" s="27">
        <v>0</v>
      </c>
      <c r="I233" s="27">
        <v>885.44399999999996</v>
      </c>
      <c r="J233" s="27">
        <v>442.72199999999998</v>
      </c>
      <c r="K233" s="27">
        <v>885.44399999999996</v>
      </c>
      <c r="L233" s="27">
        <v>564.12350000000004</v>
      </c>
      <c r="M233" s="27">
        <v>0</v>
      </c>
      <c r="N233" s="27">
        <v>0</v>
      </c>
      <c r="O233" s="27">
        <v>188.0412</v>
      </c>
      <c r="P233" s="27">
        <v>0</v>
      </c>
    </row>
    <row r="234" spans="1:16" x14ac:dyDescent="0.25">
      <c r="A234" s="17">
        <v>1.0720000000000001</v>
      </c>
      <c r="B234" s="27">
        <v>4297.2478000000001</v>
      </c>
      <c r="C234" s="31">
        <v>8.9999999999999998E-4</v>
      </c>
      <c r="D234" s="27">
        <v>0</v>
      </c>
      <c r="E234" s="27">
        <v>664.70309999999995</v>
      </c>
      <c r="F234" s="27">
        <v>664.70309999999995</v>
      </c>
      <c r="G234" s="27">
        <v>0</v>
      </c>
      <c r="H234" s="27">
        <v>0</v>
      </c>
      <c r="I234" s="27">
        <v>886.27080000000001</v>
      </c>
      <c r="J234" s="27">
        <v>443.1354</v>
      </c>
      <c r="K234" s="27">
        <v>886.27080000000001</v>
      </c>
      <c r="L234" s="27">
        <v>564.12350000000004</v>
      </c>
      <c r="M234" s="27">
        <v>0</v>
      </c>
      <c r="N234" s="27">
        <v>0</v>
      </c>
      <c r="O234" s="27">
        <v>188.0412</v>
      </c>
      <c r="P234" s="27">
        <v>0</v>
      </c>
    </row>
    <row r="235" spans="1:16" x14ac:dyDescent="0.25">
      <c r="A235" s="17">
        <v>1.073</v>
      </c>
      <c r="B235" s="27">
        <v>4300.5547999999999</v>
      </c>
      <c r="C235" s="31">
        <v>8.9999999999999998E-4</v>
      </c>
      <c r="D235" s="27">
        <v>0</v>
      </c>
      <c r="E235" s="27">
        <v>665.32309999999995</v>
      </c>
      <c r="F235" s="27">
        <v>665.32309999999995</v>
      </c>
      <c r="G235" s="27">
        <v>0</v>
      </c>
      <c r="H235" s="27">
        <v>0</v>
      </c>
      <c r="I235" s="27">
        <v>887.09749999999997</v>
      </c>
      <c r="J235" s="27">
        <v>443.54880000000003</v>
      </c>
      <c r="K235" s="27">
        <v>887.09749999999997</v>
      </c>
      <c r="L235" s="27">
        <v>564.12350000000004</v>
      </c>
      <c r="M235" s="27">
        <v>0</v>
      </c>
      <c r="N235" s="27">
        <v>0</v>
      </c>
      <c r="O235" s="27">
        <v>188.0412</v>
      </c>
      <c r="P235" s="27">
        <v>0</v>
      </c>
    </row>
    <row r="236" spans="1:16" x14ac:dyDescent="0.25">
      <c r="A236" s="17">
        <v>1.0740000000000001</v>
      </c>
      <c r="B236" s="27">
        <v>4303.8617999999997</v>
      </c>
      <c r="C236" s="31">
        <v>8.9999999999999998E-4</v>
      </c>
      <c r="D236" s="27">
        <v>0</v>
      </c>
      <c r="E236" s="27">
        <v>665.94320000000005</v>
      </c>
      <c r="F236" s="27">
        <v>665.94320000000005</v>
      </c>
      <c r="G236" s="27">
        <v>0</v>
      </c>
      <c r="H236" s="27">
        <v>0</v>
      </c>
      <c r="I236" s="27">
        <v>887.92430000000002</v>
      </c>
      <c r="J236" s="27">
        <v>443.96210000000002</v>
      </c>
      <c r="K236" s="27">
        <v>887.92430000000002</v>
      </c>
      <c r="L236" s="27">
        <v>564.12350000000004</v>
      </c>
      <c r="M236" s="27">
        <v>0</v>
      </c>
      <c r="N236" s="27">
        <v>0</v>
      </c>
      <c r="O236" s="27">
        <v>188.0412</v>
      </c>
      <c r="P236" s="27">
        <v>0</v>
      </c>
    </row>
    <row r="237" spans="1:16" x14ac:dyDescent="0.25">
      <c r="A237" s="17">
        <v>1.075</v>
      </c>
      <c r="B237" s="27">
        <v>4307.1687000000002</v>
      </c>
      <c r="C237" s="31">
        <v>8.9999999999999998E-4</v>
      </c>
      <c r="D237" s="27">
        <v>0</v>
      </c>
      <c r="E237" s="27">
        <v>666.56330000000003</v>
      </c>
      <c r="F237" s="27">
        <v>666.56330000000003</v>
      </c>
      <c r="G237" s="27">
        <v>0</v>
      </c>
      <c r="H237" s="27">
        <v>0</v>
      </c>
      <c r="I237" s="27">
        <v>888.75099999999998</v>
      </c>
      <c r="J237" s="27">
        <v>444.37549999999999</v>
      </c>
      <c r="K237" s="27">
        <v>888.75099999999998</v>
      </c>
      <c r="L237" s="27">
        <v>564.12350000000004</v>
      </c>
      <c r="M237" s="27">
        <v>0</v>
      </c>
      <c r="N237" s="27">
        <v>0</v>
      </c>
      <c r="O237" s="27">
        <v>188.0412</v>
      </c>
      <c r="P237" s="27">
        <v>0</v>
      </c>
    </row>
    <row r="238" spans="1:16" x14ac:dyDescent="0.25">
      <c r="A238" s="17">
        <v>1.0760000000000001</v>
      </c>
      <c r="B238" s="27">
        <v>4306.8131999999996</v>
      </c>
      <c r="C238" s="31">
        <v>-1E-4</v>
      </c>
      <c r="D238" s="27">
        <v>0</v>
      </c>
      <c r="E238" s="27">
        <v>666.49659999999994</v>
      </c>
      <c r="F238" s="27">
        <v>666.49659999999994</v>
      </c>
      <c r="G238" s="27">
        <v>0</v>
      </c>
      <c r="H238" s="27">
        <v>0</v>
      </c>
      <c r="I238" s="27">
        <v>888.66210000000001</v>
      </c>
      <c r="J238" s="27">
        <v>444.33109999999999</v>
      </c>
      <c r="K238" s="27">
        <v>888.66210000000001</v>
      </c>
      <c r="L238" s="27">
        <v>564.12350000000004</v>
      </c>
      <c r="M238" s="27">
        <v>0</v>
      </c>
      <c r="N238" s="27">
        <v>0</v>
      </c>
      <c r="O238" s="27">
        <v>188.0412</v>
      </c>
      <c r="P238" s="27">
        <v>0</v>
      </c>
    </row>
    <row r="239" spans="1:16" x14ac:dyDescent="0.25">
      <c r="A239" s="17">
        <v>1.077</v>
      </c>
      <c r="B239" s="27">
        <v>4310.1167999999998</v>
      </c>
      <c r="C239" s="31">
        <v>8.9999999999999998E-4</v>
      </c>
      <c r="D239" s="27">
        <v>0</v>
      </c>
      <c r="E239" s="27">
        <v>667.11599999999999</v>
      </c>
      <c r="F239" s="27">
        <v>667.11599999999999</v>
      </c>
      <c r="G239" s="27">
        <v>0</v>
      </c>
      <c r="H239" s="27">
        <v>0</v>
      </c>
      <c r="I239" s="27">
        <v>889.48800000000006</v>
      </c>
      <c r="J239" s="27">
        <v>444.74400000000003</v>
      </c>
      <c r="K239" s="27">
        <v>889.48800000000006</v>
      </c>
      <c r="L239" s="27">
        <v>564.12350000000004</v>
      </c>
      <c r="M239" s="27">
        <v>0</v>
      </c>
      <c r="N239" s="27">
        <v>0</v>
      </c>
      <c r="O239" s="27">
        <v>188.0412</v>
      </c>
      <c r="P239" s="27">
        <v>0</v>
      </c>
    </row>
    <row r="240" spans="1:16" x14ac:dyDescent="0.25">
      <c r="A240" s="17">
        <v>1.0780000000000001</v>
      </c>
      <c r="B240" s="27">
        <v>4309.7610000000004</v>
      </c>
      <c r="C240" s="31">
        <v>-1E-4</v>
      </c>
      <c r="D240" s="27">
        <v>0</v>
      </c>
      <c r="E240" s="27">
        <v>667.04930000000002</v>
      </c>
      <c r="F240" s="27">
        <v>667.04930000000002</v>
      </c>
      <c r="G240" s="27">
        <v>0</v>
      </c>
      <c r="H240" s="27">
        <v>0</v>
      </c>
      <c r="I240" s="27">
        <v>889.39909999999998</v>
      </c>
      <c r="J240" s="27">
        <v>444.6995</v>
      </c>
      <c r="K240" s="27">
        <v>889.39909999999998</v>
      </c>
      <c r="L240" s="27">
        <v>564.12350000000004</v>
      </c>
      <c r="M240" s="27">
        <v>0</v>
      </c>
      <c r="N240" s="27">
        <v>0</v>
      </c>
      <c r="O240" s="27">
        <v>188.0412</v>
      </c>
      <c r="P240" s="27">
        <v>0</v>
      </c>
    </row>
    <row r="241" spans="1:16" x14ac:dyDescent="0.25">
      <c r="A241" s="17">
        <v>1.079</v>
      </c>
      <c r="B241" s="27">
        <v>4313.0612000000001</v>
      </c>
      <c r="C241" s="31">
        <v>8.9999999999999998E-4</v>
      </c>
      <c r="D241" s="27">
        <v>0</v>
      </c>
      <c r="E241" s="27">
        <v>667.66809999999998</v>
      </c>
      <c r="F241" s="27">
        <v>667.66809999999998</v>
      </c>
      <c r="G241" s="27">
        <v>0</v>
      </c>
      <c r="H241" s="27">
        <v>0</v>
      </c>
      <c r="I241" s="27">
        <v>890.22410000000002</v>
      </c>
      <c r="J241" s="27">
        <v>445.1121</v>
      </c>
      <c r="K241" s="27">
        <v>890.22410000000002</v>
      </c>
      <c r="L241" s="27">
        <v>564.12350000000004</v>
      </c>
      <c r="M241" s="27">
        <v>0</v>
      </c>
      <c r="N241" s="27">
        <v>0</v>
      </c>
      <c r="O241" s="27">
        <v>188.0412</v>
      </c>
      <c r="P241" s="27">
        <v>0</v>
      </c>
    </row>
    <row r="242" spans="1:16" x14ac:dyDescent="0.25">
      <c r="A242" s="17">
        <v>1.08</v>
      </c>
      <c r="B242" s="27">
        <v>4316.3613999999998</v>
      </c>
      <c r="C242" s="31">
        <v>8.9999999999999998E-4</v>
      </c>
      <c r="D242" s="27">
        <v>0</v>
      </c>
      <c r="E242" s="27">
        <v>668.28689999999995</v>
      </c>
      <c r="F242" s="27">
        <v>668.28689999999995</v>
      </c>
      <c r="G242" s="27">
        <v>0</v>
      </c>
      <c r="H242" s="27">
        <v>0</v>
      </c>
      <c r="I242" s="27">
        <v>891.04920000000004</v>
      </c>
      <c r="J242" s="27">
        <v>445.52460000000002</v>
      </c>
      <c r="K242" s="27">
        <v>891.04920000000004</v>
      </c>
      <c r="L242" s="27">
        <v>564.12350000000004</v>
      </c>
      <c r="M242" s="27">
        <v>0</v>
      </c>
      <c r="N242" s="27">
        <v>0</v>
      </c>
      <c r="O242" s="27">
        <v>188.0412</v>
      </c>
      <c r="P242" s="27">
        <v>0</v>
      </c>
    </row>
    <row r="243" spans="1:16" x14ac:dyDescent="0.25">
      <c r="A243" s="17">
        <v>1.081</v>
      </c>
      <c r="B243" s="27">
        <v>4319.6616000000004</v>
      </c>
      <c r="C243" s="31">
        <v>8.9999999999999998E-4</v>
      </c>
      <c r="D243" s="27">
        <v>0</v>
      </c>
      <c r="E243" s="27">
        <v>668.90570000000002</v>
      </c>
      <c r="F243" s="27">
        <v>668.90570000000002</v>
      </c>
      <c r="G243" s="27">
        <v>0</v>
      </c>
      <c r="H243" s="27">
        <v>0</v>
      </c>
      <c r="I243" s="27">
        <v>891.87419999999997</v>
      </c>
      <c r="J243" s="27">
        <v>445.93709999999999</v>
      </c>
      <c r="K243" s="27">
        <v>891.87419999999997</v>
      </c>
      <c r="L243" s="27">
        <v>564.12350000000004</v>
      </c>
      <c r="M243" s="27">
        <v>0</v>
      </c>
      <c r="N243" s="27">
        <v>0</v>
      </c>
      <c r="O243" s="27">
        <v>188.0412</v>
      </c>
      <c r="P243" s="27">
        <v>0</v>
      </c>
    </row>
    <row r="244" spans="1:16" x14ac:dyDescent="0.25">
      <c r="A244" s="17">
        <v>1.0820000000000001</v>
      </c>
      <c r="B244" s="27">
        <v>4322.9618</v>
      </c>
      <c r="C244" s="31">
        <v>8.9999999999999998E-4</v>
      </c>
      <c r="D244" s="27">
        <v>0</v>
      </c>
      <c r="E244" s="27">
        <v>669.52449999999999</v>
      </c>
      <c r="F244" s="27">
        <v>669.52449999999999</v>
      </c>
      <c r="G244" s="27">
        <v>0</v>
      </c>
      <c r="H244" s="27">
        <v>0</v>
      </c>
      <c r="I244" s="27">
        <v>892.69929999999999</v>
      </c>
      <c r="J244" s="27">
        <v>446.34960000000001</v>
      </c>
      <c r="K244" s="27">
        <v>892.69929999999999</v>
      </c>
      <c r="L244" s="27">
        <v>564.12350000000004</v>
      </c>
      <c r="M244" s="27">
        <v>0</v>
      </c>
      <c r="N244" s="27">
        <v>0</v>
      </c>
      <c r="O244" s="27">
        <v>188.0412</v>
      </c>
      <c r="P244" s="27">
        <v>0</v>
      </c>
    </row>
    <row r="245" spans="1:16" x14ac:dyDescent="0.25">
      <c r="A245" s="17">
        <v>1.083</v>
      </c>
      <c r="B245" s="27">
        <v>4326.2619000000004</v>
      </c>
      <c r="C245" s="31">
        <v>8.9999999999999998E-4</v>
      </c>
      <c r="D245" s="27">
        <v>0</v>
      </c>
      <c r="E245" s="27">
        <v>670.14319999999998</v>
      </c>
      <c r="F245" s="27">
        <v>670.14319999999998</v>
      </c>
      <c r="G245" s="27">
        <v>0</v>
      </c>
      <c r="H245" s="27">
        <v>0</v>
      </c>
      <c r="I245" s="27">
        <v>893.52430000000004</v>
      </c>
      <c r="J245" s="27">
        <v>446.76220000000001</v>
      </c>
      <c r="K245" s="27">
        <v>893.52430000000004</v>
      </c>
      <c r="L245" s="27">
        <v>564.12350000000004</v>
      </c>
      <c r="M245" s="27">
        <v>0</v>
      </c>
      <c r="N245" s="27">
        <v>0</v>
      </c>
      <c r="O245" s="27">
        <v>188.0412</v>
      </c>
      <c r="P245" s="27">
        <v>0</v>
      </c>
    </row>
    <row r="246" spans="1:16" x14ac:dyDescent="0.25">
      <c r="A246" s="17">
        <v>1.0840000000000001</v>
      </c>
      <c r="B246" s="27">
        <v>4329.5621000000001</v>
      </c>
      <c r="C246" s="31">
        <v>8.9999999999999998E-4</v>
      </c>
      <c r="D246" s="27">
        <v>0</v>
      </c>
      <c r="E246" s="27">
        <v>670.76199999999994</v>
      </c>
      <c r="F246" s="27">
        <v>670.76199999999994</v>
      </c>
      <c r="G246" s="27">
        <v>0</v>
      </c>
      <c r="H246" s="27">
        <v>0</v>
      </c>
      <c r="I246" s="27">
        <v>894.34939999999995</v>
      </c>
      <c r="J246" s="27">
        <v>447.17469999999997</v>
      </c>
      <c r="K246" s="27">
        <v>894.34939999999995</v>
      </c>
      <c r="L246" s="27">
        <v>564.12350000000004</v>
      </c>
      <c r="M246" s="27">
        <v>0</v>
      </c>
      <c r="N246" s="27">
        <v>0</v>
      </c>
      <c r="O246" s="27">
        <v>188.0412</v>
      </c>
      <c r="P246" s="27">
        <v>0</v>
      </c>
    </row>
    <row r="247" spans="1:16" x14ac:dyDescent="0.25">
      <c r="A247" s="17">
        <v>1.085</v>
      </c>
      <c r="B247" s="27">
        <v>4330.2776000000003</v>
      </c>
      <c r="C247" s="31">
        <v>2.0000000000000001E-4</v>
      </c>
      <c r="D247" s="27">
        <v>0</v>
      </c>
      <c r="E247" s="27">
        <v>670.89620000000002</v>
      </c>
      <c r="F247" s="27">
        <v>670.89620000000002</v>
      </c>
      <c r="G247" s="27">
        <v>0</v>
      </c>
      <c r="H247" s="27">
        <v>0</v>
      </c>
      <c r="I247" s="27">
        <v>894.52819999999997</v>
      </c>
      <c r="J247" s="27">
        <v>447.26409999999998</v>
      </c>
      <c r="K247" s="27">
        <v>894.52819999999997</v>
      </c>
      <c r="L247" s="27">
        <v>564.12350000000004</v>
      </c>
      <c r="M247" s="27">
        <v>0</v>
      </c>
      <c r="N247" s="27">
        <v>0</v>
      </c>
      <c r="O247" s="27">
        <v>188.0412</v>
      </c>
      <c r="P247" s="27">
        <v>0</v>
      </c>
    </row>
    <row r="248" spans="1:16" x14ac:dyDescent="0.25">
      <c r="A248" s="17">
        <v>1.0860000000000001</v>
      </c>
      <c r="B248" s="27">
        <v>4330.9931999999999</v>
      </c>
      <c r="C248" s="31">
        <v>2.0000000000000001E-4</v>
      </c>
      <c r="D248" s="27">
        <v>0</v>
      </c>
      <c r="E248" s="27">
        <v>671.03039999999999</v>
      </c>
      <c r="F248" s="27">
        <v>671.03039999999999</v>
      </c>
      <c r="G248" s="27">
        <v>0</v>
      </c>
      <c r="H248" s="27">
        <v>0</v>
      </c>
      <c r="I248" s="27">
        <v>894.70709999999997</v>
      </c>
      <c r="J248" s="27">
        <v>447.35359999999997</v>
      </c>
      <c r="K248" s="27">
        <v>894.70709999999997</v>
      </c>
      <c r="L248" s="27">
        <v>564.12350000000004</v>
      </c>
      <c r="M248" s="27">
        <v>0</v>
      </c>
      <c r="N248" s="27">
        <v>0</v>
      </c>
      <c r="O248" s="27">
        <v>188.0412</v>
      </c>
      <c r="P248" s="27">
        <v>0</v>
      </c>
    </row>
    <row r="249" spans="1:16" x14ac:dyDescent="0.25">
      <c r="A249" s="17">
        <v>1.087</v>
      </c>
      <c r="B249" s="27">
        <v>4330.6352999999999</v>
      </c>
      <c r="C249" s="31">
        <v>-1E-4</v>
      </c>
      <c r="D249" s="27">
        <v>0</v>
      </c>
      <c r="E249" s="27">
        <v>670.9633</v>
      </c>
      <c r="F249" s="27">
        <v>670.9633</v>
      </c>
      <c r="G249" s="27">
        <v>0</v>
      </c>
      <c r="H249" s="27">
        <v>0</v>
      </c>
      <c r="I249" s="27">
        <v>894.61770000000001</v>
      </c>
      <c r="J249" s="27">
        <v>447.30880000000002</v>
      </c>
      <c r="K249" s="27">
        <v>894.61770000000001</v>
      </c>
      <c r="L249" s="27">
        <v>564.12350000000004</v>
      </c>
      <c r="M249" s="27">
        <v>0</v>
      </c>
      <c r="N249" s="27">
        <v>0</v>
      </c>
      <c r="O249" s="27">
        <v>188.0412</v>
      </c>
      <c r="P249" s="27">
        <v>0</v>
      </c>
    </row>
    <row r="250" spans="1:16" x14ac:dyDescent="0.25">
      <c r="A250" s="17">
        <v>1.0880000000000001</v>
      </c>
      <c r="B250" s="27">
        <v>4333.9273999999996</v>
      </c>
      <c r="C250" s="31">
        <v>8.9999999999999998E-4</v>
      </c>
      <c r="D250" s="27">
        <v>0</v>
      </c>
      <c r="E250" s="27">
        <v>671.58050000000003</v>
      </c>
      <c r="F250" s="27">
        <v>671.58050000000003</v>
      </c>
      <c r="G250" s="27">
        <v>0</v>
      </c>
      <c r="H250" s="27">
        <v>0</v>
      </c>
      <c r="I250" s="27">
        <v>895.44069999999999</v>
      </c>
      <c r="J250" s="27">
        <v>447.72030000000001</v>
      </c>
      <c r="K250" s="27">
        <v>895.44069999999999</v>
      </c>
      <c r="L250" s="27">
        <v>564.12350000000004</v>
      </c>
      <c r="M250" s="27">
        <v>0</v>
      </c>
      <c r="N250" s="27">
        <v>0</v>
      </c>
      <c r="O250" s="27">
        <v>188.0412</v>
      </c>
      <c r="P250" s="27">
        <v>0</v>
      </c>
    </row>
    <row r="251" spans="1:16" x14ac:dyDescent="0.25">
      <c r="A251" s="17">
        <v>1.089</v>
      </c>
      <c r="B251" s="27">
        <v>4337.2195000000002</v>
      </c>
      <c r="C251" s="31">
        <v>8.9999999999999998E-4</v>
      </c>
      <c r="D251" s="27">
        <v>0</v>
      </c>
      <c r="E251" s="27">
        <v>672.19780000000003</v>
      </c>
      <c r="F251" s="27">
        <v>672.19780000000003</v>
      </c>
      <c r="G251" s="27">
        <v>0</v>
      </c>
      <c r="H251" s="27">
        <v>0</v>
      </c>
      <c r="I251" s="27">
        <v>896.26369999999997</v>
      </c>
      <c r="J251" s="27">
        <v>448.1318</v>
      </c>
      <c r="K251" s="27">
        <v>896.26369999999997</v>
      </c>
      <c r="L251" s="27">
        <v>564.12350000000004</v>
      </c>
      <c r="M251" s="27">
        <v>0</v>
      </c>
      <c r="N251" s="27">
        <v>0</v>
      </c>
      <c r="O251" s="27">
        <v>188.0412</v>
      </c>
      <c r="P251" s="27">
        <v>0</v>
      </c>
    </row>
    <row r="252" spans="1:16" x14ac:dyDescent="0.25">
      <c r="A252" s="17">
        <v>1.0900000000000001</v>
      </c>
      <c r="B252" s="27">
        <v>4337.9364999999998</v>
      </c>
      <c r="C252" s="31">
        <v>2.0000000000000001E-4</v>
      </c>
      <c r="D252" s="27">
        <v>0</v>
      </c>
      <c r="E252" s="27">
        <v>672.33219999999994</v>
      </c>
      <c r="F252" s="27">
        <v>672.33219999999994</v>
      </c>
      <c r="G252" s="27">
        <v>0</v>
      </c>
      <c r="H252" s="27">
        <v>0</v>
      </c>
      <c r="I252" s="27">
        <v>896.44299999999998</v>
      </c>
      <c r="J252" s="27">
        <v>448.22149999999999</v>
      </c>
      <c r="K252" s="27">
        <v>896.44299999999998</v>
      </c>
      <c r="L252" s="27">
        <v>564.12350000000004</v>
      </c>
      <c r="M252" s="27">
        <v>0</v>
      </c>
      <c r="N252" s="27">
        <v>0</v>
      </c>
      <c r="O252" s="27">
        <v>188.0412</v>
      </c>
      <c r="P252" s="27">
        <v>0</v>
      </c>
    </row>
    <row r="253" spans="1:16" x14ac:dyDescent="0.25">
      <c r="A253" s="17">
        <v>1.091</v>
      </c>
      <c r="B253" s="27">
        <v>4341.2262000000001</v>
      </c>
      <c r="C253" s="31">
        <v>8.9999999999999998E-4</v>
      </c>
      <c r="D253" s="27">
        <v>0</v>
      </c>
      <c r="E253" s="27">
        <v>672.94899999999996</v>
      </c>
      <c r="F253" s="27">
        <v>672.94899999999996</v>
      </c>
      <c r="G253" s="27">
        <v>0</v>
      </c>
      <c r="H253" s="27">
        <v>0</v>
      </c>
      <c r="I253" s="27">
        <v>897.2654</v>
      </c>
      <c r="J253" s="27">
        <v>448.6327</v>
      </c>
      <c r="K253" s="27">
        <v>897.2654</v>
      </c>
      <c r="L253" s="27">
        <v>564.12350000000004</v>
      </c>
      <c r="M253" s="27">
        <v>0</v>
      </c>
      <c r="N253" s="27">
        <v>0</v>
      </c>
      <c r="O253" s="27">
        <v>188.0412</v>
      </c>
      <c r="P253" s="27">
        <v>0</v>
      </c>
    </row>
    <row r="254" spans="1:16" x14ac:dyDescent="0.25">
      <c r="A254" s="17">
        <v>1.0920000000000001</v>
      </c>
      <c r="B254" s="27">
        <v>4341.9440000000004</v>
      </c>
      <c r="C254" s="31">
        <v>2.0000000000000001E-4</v>
      </c>
      <c r="D254" s="27">
        <v>0</v>
      </c>
      <c r="E254" s="27">
        <v>673.08360000000005</v>
      </c>
      <c r="F254" s="27">
        <v>673.08360000000005</v>
      </c>
      <c r="G254" s="27">
        <v>0</v>
      </c>
      <c r="H254" s="27">
        <v>0</v>
      </c>
      <c r="I254" s="27">
        <v>897.44479999999999</v>
      </c>
      <c r="J254" s="27">
        <v>448.72239999999999</v>
      </c>
      <c r="K254" s="27">
        <v>897.44479999999999</v>
      </c>
      <c r="L254" s="27">
        <v>564.12350000000004</v>
      </c>
      <c r="M254" s="27">
        <v>0</v>
      </c>
      <c r="N254" s="27">
        <v>0</v>
      </c>
      <c r="O254" s="27">
        <v>188.0412</v>
      </c>
      <c r="P254" s="27">
        <v>0</v>
      </c>
    </row>
    <row r="255" spans="1:16" x14ac:dyDescent="0.25">
      <c r="A255" s="17">
        <v>1.093</v>
      </c>
      <c r="B255" s="27">
        <v>4342.6619000000001</v>
      </c>
      <c r="C255" s="31">
        <v>2.0000000000000001E-4</v>
      </c>
      <c r="D255" s="27">
        <v>0</v>
      </c>
      <c r="E255" s="27">
        <v>673.21820000000002</v>
      </c>
      <c r="F255" s="27">
        <v>673.21820000000002</v>
      </c>
      <c r="G255" s="27">
        <v>0</v>
      </c>
      <c r="H255" s="27">
        <v>0</v>
      </c>
      <c r="I255" s="27">
        <v>897.62429999999995</v>
      </c>
      <c r="J255" s="27">
        <v>448.81220000000002</v>
      </c>
      <c r="K255" s="27">
        <v>897.62429999999995</v>
      </c>
      <c r="L255" s="27">
        <v>564.12350000000004</v>
      </c>
      <c r="M255" s="27">
        <v>0</v>
      </c>
      <c r="N255" s="27">
        <v>0</v>
      </c>
      <c r="O255" s="27">
        <v>188.0412</v>
      </c>
      <c r="P255" s="27">
        <v>0</v>
      </c>
    </row>
    <row r="256" spans="1:16" x14ac:dyDescent="0.25">
      <c r="A256" s="17">
        <v>1.0940000000000001</v>
      </c>
      <c r="B256" s="27">
        <v>4345.9468999999999</v>
      </c>
      <c r="C256" s="31">
        <v>8.9999999999999998E-4</v>
      </c>
      <c r="D256" s="27">
        <v>0</v>
      </c>
      <c r="E256" s="27">
        <v>673.83420000000001</v>
      </c>
      <c r="F256" s="27">
        <v>673.83420000000001</v>
      </c>
      <c r="G256" s="27">
        <v>0</v>
      </c>
      <c r="H256" s="27">
        <v>0</v>
      </c>
      <c r="I256" s="27">
        <v>898.44560000000001</v>
      </c>
      <c r="J256" s="27">
        <v>449.22280000000001</v>
      </c>
      <c r="K256" s="27">
        <v>898.44560000000001</v>
      </c>
      <c r="L256" s="27">
        <v>564.12350000000004</v>
      </c>
      <c r="M256" s="27">
        <v>0</v>
      </c>
      <c r="N256" s="27">
        <v>0</v>
      </c>
      <c r="O256" s="27">
        <v>188.0412</v>
      </c>
      <c r="P256" s="27">
        <v>0</v>
      </c>
    </row>
    <row r="257" spans="1:16" x14ac:dyDescent="0.25">
      <c r="A257" s="17">
        <v>1.095</v>
      </c>
      <c r="B257" s="27">
        <v>4349.2318999999998</v>
      </c>
      <c r="C257" s="31">
        <v>8.9999999999999998E-4</v>
      </c>
      <c r="D257" s="27">
        <v>0</v>
      </c>
      <c r="E257" s="27">
        <v>674.45010000000002</v>
      </c>
      <c r="F257" s="27">
        <v>674.45010000000002</v>
      </c>
      <c r="G257" s="27">
        <v>0</v>
      </c>
      <c r="H257" s="27">
        <v>0</v>
      </c>
      <c r="I257" s="27">
        <v>899.26679999999999</v>
      </c>
      <c r="J257" s="27">
        <v>449.63339999999999</v>
      </c>
      <c r="K257" s="27">
        <v>899.26679999999999</v>
      </c>
      <c r="L257" s="27">
        <v>564.12350000000004</v>
      </c>
      <c r="M257" s="27">
        <v>0</v>
      </c>
      <c r="N257" s="27">
        <v>0</v>
      </c>
      <c r="O257" s="27">
        <v>188.0412</v>
      </c>
      <c r="P257" s="27">
        <v>0</v>
      </c>
    </row>
    <row r="258" spans="1:16" x14ac:dyDescent="0.25">
      <c r="A258" s="17">
        <v>1.0960000000000001</v>
      </c>
      <c r="B258" s="27">
        <v>4349.9512999999997</v>
      </c>
      <c r="C258" s="31">
        <v>2.0000000000000001E-4</v>
      </c>
      <c r="D258" s="27">
        <v>0</v>
      </c>
      <c r="E258" s="27">
        <v>674.58500000000004</v>
      </c>
      <c r="F258" s="27">
        <v>674.58500000000004</v>
      </c>
      <c r="G258" s="27">
        <v>0</v>
      </c>
      <c r="H258" s="27">
        <v>0</v>
      </c>
      <c r="I258" s="27">
        <v>899.44669999999996</v>
      </c>
      <c r="J258" s="27">
        <v>449.72329999999999</v>
      </c>
      <c r="K258" s="27">
        <v>899.44669999999996</v>
      </c>
      <c r="L258" s="27">
        <v>564.12350000000004</v>
      </c>
      <c r="M258" s="27">
        <v>0</v>
      </c>
      <c r="N258" s="27">
        <v>0</v>
      </c>
      <c r="O258" s="27">
        <v>188.0412</v>
      </c>
      <c r="P258" s="27">
        <v>0</v>
      </c>
    </row>
    <row r="259" spans="1:16" x14ac:dyDescent="0.25">
      <c r="A259" s="17">
        <v>1.097</v>
      </c>
      <c r="B259" s="27">
        <v>4350.6709000000001</v>
      </c>
      <c r="C259" s="31">
        <v>2.0000000000000001E-4</v>
      </c>
      <c r="D259" s="27">
        <v>0</v>
      </c>
      <c r="E259" s="27">
        <v>674.71990000000005</v>
      </c>
      <c r="F259" s="27">
        <v>674.71990000000005</v>
      </c>
      <c r="G259" s="27">
        <v>0</v>
      </c>
      <c r="H259" s="27">
        <v>0</v>
      </c>
      <c r="I259" s="27">
        <v>899.62660000000005</v>
      </c>
      <c r="J259" s="27">
        <v>449.81330000000003</v>
      </c>
      <c r="K259" s="27">
        <v>899.62660000000005</v>
      </c>
      <c r="L259" s="27">
        <v>564.12350000000004</v>
      </c>
      <c r="M259" s="27">
        <v>0</v>
      </c>
      <c r="N259" s="27">
        <v>0</v>
      </c>
      <c r="O259" s="27">
        <v>188.0412</v>
      </c>
      <c r="P259" s="27">
        <v>0</v>
      </c>
    </row>
    <row r="260" spans="1:16" x14ac:dyDescent="0.25">
      <c r="A260" s="17">
        <v>1.0980000000000001</v>
      </c>
      <c r="B260" s="27">
        <v>4353.9512000000004</v>
      </c>
      <c r="C260" s="31">
        <v>8.9999999999999998E-4</v>
      </c>
      <c r="D260" s="27">
        <v>0</v>
      </c>
      <c r="E260" s="27">
        <v>675.33500000000004</v>
      </c>
      <c r="F260" s="27">
        <v>675.33500000000004</v>
      </c>
      <c r="G260" s="27">
        <v>0</v>
      </c>
      <c r="H260" s="27">
        <v>0</v>
      </c>
      <c r="I260" s="27">
        <v>900.44659999999999</v>
      </c>
      <c r="J260" s="27">
        <v>450.22329999999999</v>
      </c>
      <c r="K260" s="27">
        <v>900.44659999999999</v>
      </c>
      <c r="L260" s="27">
        <v>564.12350000000004</v>
      </c>
      <c r="M260" s="27">
        <v>0</v>
      </c>
      <c r="N260" s="27">
        <v>0</v>
      </c>
      <c r="O260" s="27">
        <v>188.0412</v>
      </c>
      <c r="P260" s="27">
        <v>0</v>
      </c>
    </row>
    <row r="261" spans="1:16" x14ac:dyDescent="0.25">
      <c r="A261" s="17">
        <v>1.099</v>
      </c>
      <c r="B261" s="27">
        <v>4357.2314999999999</v>
      </c>
      <c r="C261" s="31">
        <v>8.9999999999999998E-4</v>
      </c>
      <c r="D261" s="27">
        <v>0</v>
      </c>
      <c r="E261" s="27">
        <v>675.95</v>
      </c>
      <c r="F261" s="27">
        <v>675.95</v>
      </c>
      <c r="G261" s="27">
        <v>0</v>
      </c>
      <c r="H261" s="27">
        <v>0</v>
      </c>
      <c r="I261" s="27">
        <v>901.26670000000001</v>
      </c>
      <c r="J261" s="27">
        <v>450.63339999999999</v>
      </c>
      <c r="K261" s="27">
        <v>901.26670000000001</v>
      </c>
      <c r="L261" s="27">
        <v>564.12350000000004</v>
      </c>
      <c r="M261" s="27">
        <v>0</v>
      </c>
      <c r="N261" s="27">
        <v>0</v>
      </c>
      <c r="O261" s="27">
        <v>188.0412</v>
      </c>
      <c r="P261" s="27">
        <v>0</v>
      </c>
    </row>
    <row r="262" spans="1:16" x14ac:dyDescent="0.25">
      <c r="A262" s="17">
        <v>1.1000000000000001</v>
      </c>
      <c r="B262" s="27">
        <v>4854.7308000000003</v>
      </c>
      <c r="C262" s="31">
        <v>0.13800000000000001</v>
      </c>
      <c r="D262" s="27">
        <v>0</v>
      </c>
      <c r="E262" s="27">
        <v>769.23109999999997</v>
      </c>
      <c r="F262" s="27">
        <v>769.23109999999997</v>
      </c>
      <c r="G262" s="27">
        <v>0</v>
      </c>
      <c r="H262" s="27">
        <v>0</v>
      </c>
      <c r="I262" s="27">
        <v>1025.6415</v>
      </c>
      <c r="J262" s="27">
        <v>512.82079999999996</v>
      </c>
      <c r="K262" s="27">
        <v>1025.6415</v>
      </c>
      <c r="L262" s="27">
        <v>564.12350000000004</v>
      </c>
      <c r="M262" s="27">
        <v>0</v>
      </c>
      <c r="N262" s="27">
        <v>0</v>
      </c>
      <c r="O262" s="27">
        <v>188.0412</v>
      </c>
      <c r="P262" s="27">
        <v>0</v>
      </c>
    </row>
    <row r="263" spans="1:16" x14ac:dyDescent="0.25">
      <c r="A263" s="17">
        <v>1.101</v>
      </c>
      <c r="B263" s="27">
        <v>4858.4603999999999</v>
      </c>
      <c r="C263" s="31">
        <v>8.9999999999999998E-4</v>
      </c>
      <c r="D263" s="27">
        <v>0</v>
      </c>
      <c r="E263" s="27">
        <v>769.93039999999996</v>
      </c>
      <c r="F263" s="27">
        <v>769.93039999999996</v>
      </c>
      <c r="G263" s="27">
        <v>0</v>
      </c>
      <c r="H263" s="27">
        <v>0</v>
      </c>
      <c r="I263" s="27">
        <v>1026.5739000000001</v>
      </c>
      <c r="J263" s="27">
        <v>513.28700000000003</v>
      </c>
      <c r="K263" s="27">
        <v>1026.5739000000001</v>
      </c>
      <c r="L263" s="27">
        <v>564.12350000000004</v>
      </c>
      <c r="M263" s="27">
        <v>0</v>
      </c>
      <c r="N263" s="27">
        <v>0</v>
      </c>
      <c r="O263" s="27">
        <v>188.0412</v>
      </c>
      <c r="P263" s="27">
        <v>0</v>
      </c>
    </row>
    <row r="264" spans="1:16" x14ac:dyDescent="0.25">
      <c r="A264" s="17">
        <v>1.1020000000000001</v>
      </c>
      <c r="B264" s="27">
        <v>4858.0496999999996</v>
      </c>
      <c r="C264" s="31">
        <v>-1E-4</v>
      </c>
      <c r="D264" s="27">
        <v>0</v>
      </c>
      <c r="E264" s="27">
        <v>769.85339999999997</v>
      </c>
      <c r="F264" s="27">
        <v>769.85339999999997</v>
      </c>
      <c r="G264" s="27">
        <v>0</v>
      </c>
      <c r="H264" s="27">
        <v>0</v>
      </c>
      <c r="I264" s="27">
        <v>1026.4712999999999</v>
      </c>
      <c r="J264" s="27">
        <v>513.23559999999998</v>
      </c>
      <c r="K264" s="27">
        <v>1026.4712999999999</v>
      </c>
      <c r="L264" s="27">
        <v>564.12350000000004</v>
      </c>
      <c r="M264" s="27">
        <v>0</v>
      </c>
      <c r="N264" s="27">
        <v>0</v>
      </c>
      <c r="O264" s="27">
        <v>188.0412</v>
      </c>
      <c r="P264" s="27">
        <v>0</v>
      </c>
    </row>
    <row r="265" spans="1:16" x14ac:dyDescent="0.25">
      <c r="A265" s="17">
        <v>1.103</v>
      </c>
      <c r="B265" s="27">
        <v>4861.7755999999999</v>
      </c>
      <c r="C265" s="31">
        <v>8.9999999999999998E-4</v>
      </c>
      <c r="D265" s="27">
        <v>0</v>
      </c>
      <c r="E265" s="27">
        <v>770.55200000000002</v>
      </c>
      <c r="F265" s="27">
        <v>770.55200000000002</v>
      </c>
      <c r="G265" s="27">
        <v>0</v>
      </c>
      <c r="H265" s="27">
        <v>0</v>
      </c>
      <c r="I265" s="27">
        <v>1027.4027000000001</v>
      </c>
      <c r="J265" s="27">
        <v>513.70140000000004</v>
      </c>
      <c r="K265" s="27">
        <v>1027.4027000000001</v>
      </c>
      <c r="L265" s="27">
        <v>564.12350000000004</v>
      </c>
      <c r="M265" s="27">
        <v>0</v>
      </c>
      <c r="N265" s="27">
        <v>0</v>
      </c>
      <c r="O265" s="27">
        <v>188.0412</v>
      </c>
      <c r="P265" s="27">
        <v>0</v>
      </c>
    </row>
    <row r="266" spans="1:16" x14ac:dyDescent="0.25">
      <c r="A266" s="17">
        <v>1.1040000000000001</v>
      </c>
      <c r="B266" s="27">
        <v>4865.5014000000001</v>
      </c>
      <c r="C266" s="31">
        <v>8.9999999999999998E-4</v>
      </c>
      <c r="D266" s="27">
        <v>0</v>
      </c>
      <c r="E266" s="27">
        <v>771.25059999999996</v>
      </c>
      <c r="F266" s="27">
        <v>771.25059999999996</v>
      </c>
      <c r="G266" s="27">
        <v>0</v>
      </c>
      <c r="H266" s="27">
        <v>0</v>
      </c>
      <c r="I266" s="27">
        <v>1028.3342</v>
      </c>
      <c r="J266" s="27">
        <v>514.1671</v>
      </c>
      <c r="K266" s="27">
        <v>1028.3342</v>
      </c>
      <c r="L266" s="27">
        <v>564.12350000000004</v>
      </c>
      <c r="M266" s="27">
        <v>0</v>
      </c>
      <c r="N266" s="27">
        <v>0</v>
      </c>
      <c r="O266" s="27">
        <v>188.0412</v>
      </c>
      <c r="P266" s="27">
        <v>0</v>
      </c>
    </row>
    <row r="267" spans="1:16" x14ac:dyDescent="0.25">
      <c r="A267" s="17">
        <v>1.105</v>
      </c>
      <c r="B267" s="27">
        <v>4869.2272999999996</v>
      </c>
      <c r="C267" s="31">
        <v>8.9999999999999998E-4</v>
      </c>
      <c r="D267" s="27">
        <v>0</v>
      </c>
      <c r="E267" s="27">
        <v>771.94920000000002</v>
      </c>
      <c r="F267" s="27">
        <v>771.94920000000002</v>
      </c>
      <c r="G267" s="27">
        <v>0</v>
      </c>
      <c r="H267" s="27">
        <v>0</v>
      </c>
      <c r="I267" s="27">
        <v>1029.2656999999999</v>
      </c>
      <c r="J267" s="27">
        <v>514.63279999999997</v>
      </c>
      <c r="K267" s="27">
        <v>1029.2656999999999</v>
      </c>
      <c r="L267" s="27">
        <v>564.12350000000004</v>
      </c>
      <c r="M267" s="27">
        <v>0</v>
      </c>
      <c r="N267" s="27">
        <v>0</v>
      </c>
      <c r="O267" s="27">
        <v>188.0412</v>
      </c>
      <c r="P267" s="27">
        <v>0</v>
      </c>
    </row>
    <row r="268" spans="1:16" x14ac:dyDescent="0.25">
      <c r="A268" s="17">
        <v>1.1060000000000001</v>
      </c>
      <c r="B268" s="27">
        <v>4868.8155999999999</v>
      </c>
      <c r="C268" s="31">
        <v>-1E-4</v>
      </c>
      <c r="D268" s="27">
        <v>0</v>
      </c>
      <c r="E268" s="27">
        <v>771.87199999999996</v>
      </c>
      <c r="F268" s="27">
        <v>771.87199999999996</v>
      </c>
      <c r="G268" s="27">
        <v>0</v>
      </c>
      <c r="H268" s="27">
        <v>0</v>
      </c>
      <c r="I268" s="27">
        <v>1029.1627000000001</v>
      </c>
      <c r="J268" s="27">
        <v>514.58140000000003</v>
      </c>
      <c r="K268" s="27">
        <v>1029.1627000000001</v>
      </c>
      <c r="L268" s="27">
        <v>564.12350000000004</v>
      </c>
      <c r="M268" s="27">
        <v>0</v>
      </c>
      <c r="N268" s="27">
        <v>0</v>
      </c>
      <c r="O268" s="27">
        <v>188.0412</v>
      </c>
      <c r="P268" s="27">
        <v>0</v>
      </c>
    </row>
    <row r="269" spans="1:16" x14ac:dyDescent="0.25">
      <c r="A269" s="17">
        <v>1.107</v>
      </c>
      <c r="B269" s="27">
        <v>4868.4039000000002</v>
      </c>
      <c r="C269" s="31">
        <v>-1E-4</v>
      </c>
      <c r="D269" s="27">
        <v>0</v>
      </c>
      <c r="E269" s="27">
        <v>771.79489999999998</v>
      </c>
      <c r="F269" s="27">
        <v>771.79489999999998</v>
      </c>
      <c r="G269" s="27">
        <v>0</v>
      </c>
      <c r="H269" s="27">
        <v>0</v>
      </c>
      <c r="I269" s="27">
        <v>1029.0598</v>
      </c>
      <c r="J269" s="27">
        <v>514.5299</v>
      </c>
      <c r="K269" s="27">
        <v>1029.0598</v>
      </c>
      <c r="L269" s="27">
        <v>564.12350000000004</v>
      </c>
      <c r="M269" s="27">
        <v>0</v>
      </c>
      <c r="N269" s="27">
        <v>0</v>
      </c>
      <c r="O269" s="27">
        <v>188.0412</v>
      </c>
      <c r="P269" s="27">
        <v>0</v>
      </c>
    </row>
    <row r="270" spans="1:16" x14ac:dyDescent="0.25">
      <c r="A270" s="17">
        <v>1.1080000000000001</v>
      </c>
      <c r="B270" s="27">
        <v>4871.6968999999999</v>
      </c>
      <c r="C270" s="31">
        <v>8.0000000000000004E-4</v>
      </c>
      <c r="D270" s="27">
        <v>0</v>
      </c>
      <c r="E270" s="27">
        <v>772.41229999999996</v>
      </c>
      <c r="F270" s="27">
        <v>772.41229999999996</v>
      </c>
      <c r="G270" s="27">
        <v>0</v>
      </c>
      <c r="H270" s="27">
        <v>0</v>
      </c>
      <c r="I270" s="27">
        <v>1029.8831</v>
      </c>
      <c r="J270" s="27">
        <v>514.94150000000002</v>
      </c>
      <c r="K270" s="27">
        <v>1029.8831</v>
      </c>
      <c r="L270" s="27">
        <v>564.12350000000004</v>
      </c>
      <c r="M270" s="27">
        <v>0</v>
      </c>
      <c r="N270" s="27">
        <v>0</v>
      </c>
      <c r="O270" s="27">
        <v>188.0412</v>
      </c>
      <c r="P270" s="27">
        <v>0</v>
      </c>
    </row>
    <row r="271" spans="1:16" x14ac:dyDescent="0.25">
      <c r="A271" s="17">
        <v>1.109</v>
      </c>
      <c r="B271" s="27">
        <v>4875.4148999999998</v>
      </c>
      <c r="C271" s="31">
        <v>8.9999999999999998E-4</v>
      </c>
      <c r="D271" s="27">
        <v>0</v>
      </c>
      <c r="E271" s="27">
        <v>773.10940000000005</v>
      </c>
      <c r="F271" s="27">
        <v>773.10940000000005</v>
      </c>
      <c r="G271" s="27">
        <v>0</v>
      </c>
      <c r="H271" s="27">
        <v>0</v>
      </c>
      <c r="I271" s="27">
        <v>1030.8126</v>
      </c>
      <c r="J271" s="27">
        <v>515.40629999999999</v>
      </c>
      <c r="K271" s="27">
        <v>1030.8126</v>
      </c>
      <c r="L271" s="27">
        <v>564.12350000000004</v>
      </c>
      <c r="M271" s="27">
        <v>0</v>
      </c>
      <c r="N271" s="27">
        <v>0</v>
      </c>
      <c r="O271" s="27">
        <v>188.0412</v>
      </c>
      <c r="P271" s="27">
        <v>0</v>
      </c>
    </row>
    <row r="272" spans="1:16" x14ac:dyDescent="0.25">
      <c r="A272" s="17">
        <v>1.1100000000000001</v>
      </c>
      <c r="B272" s="27">
        <v>5819.6391999999996</v>
      </c>
      <c r="C272" s="31">
        <v>0.22900000000000001</v>
      </c>
      <c r="D272" s="27">
        <v>0</v>
      </c>
      <c r="E272" s="27">
        <v>950.15150000000006</v>
      </c>
      <c r="F272" s="27">
        <v>950.15150000000006</v>
      </c>
      <c r="G272" s="27">
        <v>0</v>
      </c>
      <c r="H272" s="27">
        <v>0</v>
      </c>
      <c r="I272" s="27">
        <v>1266.8686</v>
      </c>
      <c r="J272" s="27">
        <v>633.43430000000001</v>
      </c>
      <c r="K272" s="27">
        <v>1266.8686</v>
      </c>
      <c r="L272" s="27">
        <v>564.12350000000004</v>
      </c>
      <c r="M272" s="27">
        <v>0</v>
      </c>
      <c r="N272" s="27">
        <v>0</v>
      </c>
      <c r="O272" s="27">
        <v>188.0412</v>
      </c>
      <c r="P272" s="27">
        <v>0</v>
      </c>
    </row>
    <row r="273" spans="1:16" x14ac:dyDescent="0.25">
      <c r="A273" s="17">
        <v>1.111</v>
      </c>
      <c r="B273" s="27">
        <v>5824.2044999999998</v>
      </c>
      <c r="C273" s="31">
        <v>8.9999999999999998E-4</v>
      </c>
      <c r="D273" s="27">
        <v>0</v>
      </c>
      <c r="E273" s="27">
        <v>951.00750000000005</v>
      </c>
      <c r="F273" s="27">
        <v>951.00750000000005</v>
      </c>
      <c r="G273" s="27">
        <v>0</v>
      </c>
      <c r="H273" s="27">
        <v>0</v>
      </c>
      <c r="I273" s="27">
        <v>1268.01</v>
      </c>
      <c r="J273" s="27">
        <v>634.005</v>
      </c>
      <c r="K273" s="27">
        <v>1268.01</v>
      </c>
      <c r="L273" s="27">
        <v>564.12350000000004</v>
      </c>
      <c r="M273" s="27">
        <v>0</v>
      </c>
      <c r="N273" s="27">
        <v>0</v>
      </c>
      <c r="O273" s="27">
        <v>188.0412</v>
      </c>
      <c r="P273" s="27">
        <v>0</v>
      </c>
    </row>
    <row r="274" spans="1:16" x14ac:dyDescent="0.25">
      <c r="A274" s="17">
        <v>1.1120000000000001</v>
      </c>
      <c r="B274" s="27">
        <v>5828.7698</v>
      </c>
      <c r="C274" s="31">
        <v>8.9999999999999998E-4</v>
      </c>
      <c r="D274" s="27">
        <v>0</v>
      </c>
      <c r="E274" s="27">
        <v>951.86350000000004</v>
      </c>
      <c r="F274" s="27">
        <v>951.86350000000004</v>
      </c>
      <c r="G274" s="27">
        <v>0</v>
      </c>
      <c r="H274" s="27">
        <v>0</v>
      </c>
      <c r="I274" s="27">
        <v>1269.1513</v>
      </c>
      <c r="J274" s="27">
        <v>634.57560000000001</v>
      </c>
      <c r="K274" s="27">
        <v>1269.1513</v>
      </c>
      <c r="L274" s="27">
        <v>564.12350000000004</v>
      </c>
      <c r="M274" s="27">
        <v>0</v>
      </c>
      <c r="N274" s="27">
        <v>0</v>
      </c>
      <c r="O274" s="27">
        <v>188.0412</v>
      </c>
      <c r="P274" s="27">
        <v>0</v>
      </c>
    </row>
    <row r="275" spans="1:16" x14ac:dyDescent="0.25">
      <c r="A275" s="17">
        <v>1.113</v>
      </c>
      <c r="B275" s="27">
        <v>5833.3351000000002</v>
      </c>
      <c r="C275" s="31">
        <v>8.9999999999999998E-4</v>
      </c>
      <c r="D275" s="27">
        <v>0</v>
      </c>
      <c r="E275" s="27">
        <v>952.71939999999995</v>
      </c>
      <c r="F275" s="27">
        <v>952.71939999999995</v>
      </c>
      <c r="G275" s="27">
        <v>0</v>
      </c>
      <c r="H275" s="27">
        <v>0</v>
      </c>
      <c r="I275" s="27">
        <v>1270.2926</v>
      </c>
      <c r="J275" s="27">
        <v>635.1463</v>
      </c>
      <c r="K275" s="27">
        <v>1270.2926</v>
      </c>
      <c r="L275" s="27">
        <v>564.12350000000004</v>
      </c>
      <c r="M275" s="27">
        <v>0</v>
      </c>
      <c r="N275" s="27">
        <v>0</v>
      </c>
      <c r="O275" s="27">
        <v>188.0412</v>
      </c>
      <c r="P275" s="27">
        <v>0</v>
      </c>
    </row>
    <row r="276" spans="1:16" x14ac:dyDescent="0.25">
      <c r="A276" s="17">
        <v>1.1140000000000001</v>
      </c>
      <c r="B276" s="27">
        <v>5832.3188</v>
      </c>
      <c r="C276" s="31">
        <v>-2.0000000000000001E-4</v>
      </c>
      <c r="D276" s="27">
        <v>0</v>
      </c>
      <c r="E276" s="27">
        <v>952.52890000000002</v>
      </c>
      <c r="F276" s="27">
        <v>952.52890000000002</v>
      </c>
      <c r="G276" s="27">
        <v>0</v>
      </c>
      <c r="H276" s="27">
        <v>0</v>
      </c>
      <c r="I276" s="27">
        <v>1270.0385000000001</v>
      </c>
      <c r="J276" s="27">
        <v>635.01930000000004</v>
      </c>
      <c r="K276" s="27">
        <v>1270.0385000000001</v>
      </c>
      <c r="L276" s="27">
        <v>564.12350000000004</v>
      </c>
      <c r="M276" s="27">
        <v>0</v>
      </c>
      <c r="N276" s="27">
        <v>0</v>
      </c>
      <c r="O276" s="27">
        <v>188.0412</v>
      </c>
      <c r="P276" s="27">
        <v>0</v>
      </c>
    </row>
    <row r="277" spans="1:16" x14ac:dyDescent="0.25">
      <c r="A277" s="17">
        <v>1.115</v>
      </c>
      <c r="B277" s="27">
        <v>5836.8791000000001</v>
      </c>
      <c r="C277" s="31">
        <v>8.9999999999999998E-4</v>
      </c>
      <c r="D277" s="27">
        <v>0</v>
      </c>
      <c r="E277" s="27">
        <v>953.38400000000001</v>
      </c>
      <c r="F277" s="27">
        <v>953.38400000000001</v>
      </c>
      <c r="G277" s="27">
        <v>0</v>
      </c>
      <c r="H277" s="27">
        <v>0</v>
      </c>
      <c r="I277" s="27">
        <v>1271.1786</v>
      </c>
      <c r="J277" s="27">
        <v>635.58929999999998</v>
      </c>
      <c r="K277" s="27">
        <v>1271.1786</v>
      </c>
      <c r="L277" s="27">
        <v>564.12350000000004</v>
      </c>
      <c r="M277" s="27">
        <v>0</v>
      </c>
      <c r="N277" s="27">
        <v>0</v>
      </c>
      <c r="O277" s="27">
        <v>188.0412</v>
      </c>
      <c r="P277" s="27">
        <v>0</v>
      </c>
    </row>
    <row r="278" spans="1:16" x14ac:dyDescent="0.25">
      <c r="A278" s="17">
        <v>1.1160000000000001</v>
      </c>
      <c r="B278" s="27">
        <v>5841.4394000000002</v>
      </c>
      <c r="C278" s="31">
        <v>8.9999999999999998E-4</v>
      </c>
      <c r="D278" s="27">
        <v>0</v>
      </c>
      <c r="E278" s="27">
        <v>954.23900000000003</v>
      </c>
      <c r="F278" s="27">
        <v>954.23900000000003</v>
      </c>
      <c r="G278" s="27">
        <v>0</v>
      </c>
      <c r="H278" s="27">
        <v>0</v>
      </c>
      <c r="I278" s="27">
        <v>1272.3187</v>
      </c>
      <c r="J278" s="27">
        <v>636.15930000000003</v>
      </c>
      <c r="K278" s="27">
        <v>1272.3187</v>
      </c>
      <c r="L278" s="27">
        <v>564.12350000000004</v>
      </c>
      <c r="M278" s="27">
        <v>0</v>
      </c>
      <c r="N278" s="27">
        <v>0</v>
      </c>
      <c r="O278" s="27">
        <v>188.0412</v>
      </c>
      <c r="P278" s="27">
        <v>0</v>
      </c>
    </row>
    <row r="279" spans="1:16" x14ac:dyDescent="0.25">
      <c r="A279" s="17">
        <v>1.117</v>
      </c>
      <c r="B279" s="27">
        <v>5845.9997000000003</v>
      </c>
      <c r="C279" s="31">
        <v>8.9999999999999998E-4</v>
      </c>
      <c r="D279" s="27">
        <v>0</v>
      </c>
      <c r="E279" s="27">
        <v>955.09410000000003</v>
      </c>
      <c r="F279" s="27">
        <v>955.09410000000003</v>
      </c>
      <c r="G279" s="27">
        <v>0</v>
      </c>
      <c r="H279" s="27">
        <v>0</v>
      </c>
      <c r="I279" s="27">
        <v>1273.4588000000001</v>
      </c>
      <c r="J279" s="27">
        <v>636.72940000000006</v>
      </c>
      <c r="K279" s="27">
        <v>1273.4588000000001</v>
      </c>
      <c r="L279" s="27">
        <v>564.12350000000004</v>
      </c>
      <c r="M279" s="27">
        <v>0</v>
      </c>
      <c r="N279" s="27">
        <v>0</v>
      </c>
      <c r="O279" s="27">
        <v>188.0412</v>
      </c>
      <c r="P279" s="27">
        <v>0</v>
      </c>
    </row>
    <row r="280" spans="1:16" x14ac:dyDescent="0.25">
      <c r="A280" s="17">
        <v>1.1180000000000001</v>
      </c>
      <c r="B280" s="27">
        <v>5849.0559999999996</v>
      </c>
      <c r="C280" s="31">
        <v>5.9999999999999995E-4</v>
      </c>
      <c r="D280" s="27">
        <v>0</v>
      </c>
      <c r="E280" s="27">
        <v>955.6671</v>
      </c>
      <c r="F280" s="27">
        <v>955.6671</v>
      </c>
      <c r="G280" s="27">
        <v>0</v>
      </c>
      <c r="H280" s="27">
        <v>0</v>
      </c>
      <c r="I280" s="27">
        <v>1274.2228</v>
      </c>
      <c r="J280" s="27">
        <v>637.1114</v>
      </c>
      <c r="K280" s="27">
        <v>1274.2228</v>
      </c>
      <c r="L280" s="27">
        <v>564.12350000000004</v>
      </c>
      <c r="M280" s="27">
        <v>0</v>
      </c>
      <c r="N280" s="27">
        <v>0</v>
      </c>
      <c r="O280" s="27">
        <v>188.0412</v>
      </c>
      <c r="P280" s="27">
        <v>0</v>
      </c>
    </row>
    <row r="281" spans="1:16" x14ac:dyDescent="0.25">
      <c r="A281" s="17">
        <v>1.119</v>
      </c>
      <c r="B281" s="27">
        <v>5853.6148999999996</v>
      </c>
      <c r="C281" s="31">
        <v>8.9999999999999998E-4</v>
      </c>
      <c r="D281" s="27">
        <v>0</v>
      </c>
      <c r="E281" s="27">
        <v>956.52189999999996</v>
      </c>
      <c r="F281" s="27">
        <v>956.52189999999996</v>
      </c>
      <c r="G281" s="27">
        <v>0</v>
      </c>
      <c r="H281" s="27">
        <v>0</v>
      </c>
      <c r="I281" s="27">
        <v>1275.3625999999999</v>
      </c>
      <c r="J281" s="27">
        <v>637.68129999999996</v>
      </c>
      <c r="K281" s="27">
        <v>1275.3625999999999</v>
      </c>
      <c r="L281" s="27">
        <v>564.12350000000004</v>
      </c>
      <c r="M281" s="27">
        <v>0</v>
      </c>
      <c r="N281" s="27">
        <v>0</v>
      </c>
      <c r="O281" s="27">
        <v>188.0412</v>
      </c>
      <c r="P281" s="27">
        <v>0</v>
      </c>
    </row>
    <row r="282" spans="1:16" x14ac:dyDescent="0.25">
      <c r="A282" s="17">
        <v>1.1200000000000001</v>
      </c>
      <c r="B282" s="27">
        <v>5858.1737999999996</v>
      </c>
      <c r="C282" s="31">
        <v>8.9999999999999998E-4</v>
      </c>
      <c r="D282" s="27">
        <v>0</v>
      </c>
      <c r="E282" s="27">
        <v>957.37670000000003</v>
      </c>
      <c r="F282" s="27">
        <v>957.37670000000003</v>
      </c>
      <c r="G282" s="27">
        <v>0</v>
      </c>
      <c r="H282" s="27">
        <v>0</v>
      </c>
      <c r="I282" s="27">
        <v>1276.5023000000001</v>
      </c>
      <c r="J282" s="27">
        <v>638.25109999999995</v>
      </c>
      <c r="K282" s="27">
        <v>1276.5023000000001</v>
      </c>
      <c r="L282" s="27">
        <v>564.12350000000004</v>
      </c>
      <c r="M282" s="27">
        <v>0</v>
      </c>
      <c r="N282" s="27">
        <v>0</v>
      </c>
      <c r="O282" s="27">
        <v>188.0412</v>
      </c>
      <c r="P282" s="27">
        <v>0</v>
      </c>
    </row>
    <row r="283" spans="1:16" x14ac:dyDescent="0.25">
      <c r="A283" s="17">
        <v>1.121</v>
      </c>
      <c r="B283" s="27">
        <v>5862.7327999999998</v>
      </c>
      <c r="C283" s="31">
        <v>8.9999999999999998E-4</v>
      </c>
      <c r="D283" s="27">
        <v>0</v>
      </c>
      <c r="E283" s="27">
        <v>958.23149999999998</v>
      </c>
      <c r="F283" s="27">
        <v>958.23149999999998</v>
      </c>
      <c r="G283" s="27">
        <v>0</v>
      </c>
      <c r="H283" s="27">
        <v>0</v>
      </c>
      <c r="I283" s="27">
        <v>1277.6420000000001</v>
      </c>
      <c r="J283" s="27">
        <v>638.82100000000003</v>
      </c>
      <c r="K283" s="27">
        <v>1277.6420000000001</v>
      </c>
      <c r="L283" s="27">
        <v>564.12350000000004</v>
      </c>
      <c r="M283" s="27">
        <v>0</v>
      </c>
      <c r="N283" s="27">
        <v>0</v>
      </c>
      <c r="O283" s="27">
        <v>188.0412</v>
      </c>
      <c r="P283" s="27">
        <v>0</v>
      </c>
    </row>
    <row r="284" spans="1:16" x14ac:dyDescent="0.25">
      <c r="A284" s="17">
        <v>1.1220000000000001</v>
      </c>
      <c r="B284" s="27">
        <v>5867.2916999999998</v>
      </c>
      <c r="C284" s="31">
        <v>8.9999999999999998E-4</v>
      </c>
      <c r="D284" s="27">
        <v>0</v>
      </c>
      <c r="E284" s="27">
        <v>959.08630000000005</v>
      </c>
      <c r="F284" s="27">
        <v>959.08630000000005</v>
      </c>
      <c r="G284" s="27">
        <v>0</v>
      </c>
      <c r="H284" s="27">
        <v>0</v>
      </c>
      <c r="I284" s="27">
        <v>1278.7818</v>
      </c>
      <c r="J284" s="27">
        <v>639.39089999999999</v>
      </c>
      <c r="K284" s="27">
        <v>1278.7818</v>
      </c>
      <c r="L284" s="27">
        <v>564.12350000000004</v>
      </c>
      <c r="M284" s="27">
        <v>0</v>
      </c>
      <c r="N284" s="27">
        <v>0</v>
      </c>
      <c r="O284" s="27">
        <v>188.0412</v>
      </c>
      <c r="P284" s="27">
        <v>0</v>
      </c>
    </row>
    <row r="285" spans="1:16" x14ac:dyDescent="0.25">
      <c r="A285" s="17">
        <v>1.123</v>
      </c>
      <c r="B285" s="27">
        <v>5866.7802000000001</v>
      </c>
      <c r="C285" s="31">
        <v>-1E-4</v>
      </c>
      <c r="D285" s="27">
        <v>0</v>
      </c>
      <c r="E285" s="27">
        <v>958.99040000000002</v>
      </c>
      <c r="F285" s="27">
        <v>958.99040000000002</v>
      </c>
      <c r="G285" s="27">
        <v>0</v>
      </c>
      <c r="H285" s="27">
        <v>0</v>
      </c>
      <c r="I285" s="27">
        <v>1278.6539</v>
      </c>
      <c r="J285" s="27">
        <v>639.32690000000002</v>
      </c>
      <c r="K285" s="27">
        <v>1278.6539</v>
      </c>
      <c r="L285" s="27">
        <v>564.12350000000004</v>
      </c>
      <c r="M285" s="27">
        <v>0</v>
      </c>
      <c r="N285" s="27">
        <v>0</v>
      </c>
      <c r="O285" s="27">
        <v>188.0412</v>
      </c>
      <c r="P285" s="27">
        <v>0</v>
      </c>
    </row>
    <row r="286" spans="1:16" x14ac:dyDescent="0.25">
      <c r="A286" s="17">
        <v>1.1240000000000001</v>
      </c>
      <c r="B286" s="27">
        <v>5871.3346000000001</v>
      </c>
      <c r="C286" s="31">
        <v>8.9999999999999998E-4</v>
      </c>
      <c r="D286" s="27">
        <v>0</v>
      </c>
      <c r="E286" s="27">
        <v>959.84439999999995</v>
      </c>
      <c r="F286" s="27">
        <v>959.84439999999995</v>
      </c>
      <c r="G286" s="27">
        <v>0</v>
      </c>
      <c r="H286" s="27">
        <v>0</v>
      </c>
      <c r="I286" s="27">
        <v>1279.7925</v>
      </c>
      <c r="J286" s="27">
        <v>639.89620000000002</v>
      </c>
      <c r="K286" s="27">
        <v>1279.7925</v>
      </c>
      <c r="L286" s="27">
        <v>564.12350000000004</v>
      </c>
      <c r="M286" s="27">
        <v>0</v>
      </c>
      <c r="N286" s="27">
        <v>0</v>
      </c>
      <c r="O286" s="27">
        <v>188.0412</v>
      </c>
      <c r="P286" s="27">
        <v>0</v>
      </c>
    </row>
    <row r="287" spans="1:16" x14ac:dyDescent="0.25">
      <c r="A287" s="17">
        <v>1.125</v>
      </c>
      <c r="B287" s="27">
        <v>5875.8890000000001</v>
      </c>
      <c r="C287" s="31">
        <v>8.9999999999999998E-4</v>
      </c>
      <c r="D287" s="27">
        <v>0</v>
      </c>
      <c r="E287" s="27">
        <v>960.69830000000002</v>
      </c>
      <c r="F287" s="27">
        <v>960.69830000000002</v>
      </c>
      <c r="G287" s="27">
        <v>0</v>
      </c>
      <c r="H287" s="27">
        <v>0</v>
      </c>
      <c r="I287" s="27">
        <v>1280.9311</v>
      </c>
      <c r="J287" s="27">
        <v>640.46550000000002</v>
      </c>
      <c r="K287" s="27">
        <v>1280.9311</v>
      </c>
      <c r="L287" s="27">
        <v>564.12350000000004</v>
      </c>
      <c r="M287" s="27">
        <v>0</v>
      </c>
      <c r="N287" s="27">
        <v>0</v>
      </c>
      <c r="O287" s="27">
        <v>188.0412</v>
      </c>
      <c r="P287" s="27">
        <v>0</v>
      </c>
    </row>
    <row r="288" spans="1:16" x14ac:dyDescent="0.25">
      <c r="A288" s="17">
        <v>1.1259999999999999</v>
      </c>
      <c r="B288" s="27">
        <v>5880.4435000000003</v>
      </c>
      <c r="C288" s="31">
        <v>8.9999999999999998E-4</v>
      </c>
      <c r="D288" s="27">
        <v>0</v>
      </c>
      <c r="E288" s="27">
        <v>961.55229999999995</v>
      </c>
      <c r="F288" s="27">
        <v>961.55229999999995</v>
      </c>
      <c r="G288" s="27">
        <v>0</v>
      </c>
      <c r="H288" s="27">
        <v>0</v>
      </c>
      <c r="I288" s="27">
        <v>1282.0697</v>
      </c>
      <c r="J288" s="27">
        <v>641.03489999999999</v>
      </c>
      <c r="K288" s="27">
        <v>1282.0697</v>
      </c>
      <c r="L288" s="27">
        <v>564.12350000000004</v>
      </c>
      <c r="M288" s="27">
        <v>0</v>
      </c>
      <c r="N288" s="27">
        <v>0</v>
      </c>
      <c r="O288" s="27">
        <v>188.0412</v>
      </c>
      <c r="P288" s="27">
        <v>0</v>
      </c>
    </row>
    <row r="289" spans="1:16" x14ac:dyDescent="0.25">
      <c r="A289" s="17">
        <v>1.127</v>
      </c>
      <c r="B289" s="27">
        <v>5884.9979000000003</v>
      </c>
      <c r="C289" s="31">
        <v>8.9999999999999998E-4</v>
      </c>
      <c r="D289" s="27">
        <v>0</v>
      </c>
      <c r="E289" s="27">
        <v>962.40620000000001</v>
      </c>
      <c r="F289" s="27">
        <v>962.40620000000001</v>
      </c>
      <c r="G289" s="27">
        <v>0</v>
      </c>
      <c r="H289" s="27">
        <v>0</v>
      </c>
      <c r="I289" s="27">
        <v>1283.2083</v>
      </c>
      <c r="J289" s="27">
        <v>641.60419999999999</v>
      </c>
      <c r="K289" s="27">
        <v>1283.2083</v>
      </c>
      <c r="L289" s="27">
        <v>564.12350000000004</v>
      </c>
      <c r="M289" s="27">
        <v>0</v>
      </c>
      <c r="N289" s="27">
        <v>0</v>
      </c>
      <c r="O289" s="27">
        <v>188.0412</v>
      </c>
      <c r="P289" s="27">
        <v>0</v>
      </c>
    </row>
    <row r="290" spans="1:16" x14ac:dyDescent="0.25">
      <c r="A290" s="17">
        <v>1.1279999999999999</v>
      </c>
      <c r="B290" s="27">
        <v>5884.4845999999998</v>
      </c>
      <c r="C290" s="31">
        <v>-1E-4</v>
      </c>
      <c r="D290" s="27">
        <v>0</v>
      </c>
      <c r="E290" s="27">
        <v>962.31</v>
      </c>
      <c r="F290" s="27">
        <v>962.31</v>
      </c>
      <c r="G290" s="27">
        <v>0</v>
      </c>
      <c r="H290" s="27">
        <v>0</v>
      </c>
      <c r="I290" s="27">
        <v>1283.08</v>
      </c>
      <c r="J290" s="27">
        <v>641.54</v>
      </c>
      <c r="K290" s="27">
        <v>1283.08</v>
      </c>
      <c r="L290" s="27">
        <v>564.12350000000004</v>
      </c>
      <c r="M290" s="27">
        <v>0</v>
      </c>
      <c r="N290" s="27">
        <v>0</v>
      </c>
      <c r="O290" s="27">
        <v>188.0412</v>
      </c>
      <c r="P290" s="27">
        <v>0</v>
      </c>
    </row>
    <row r="291" spans="1:16" x14ac:dyDescent="0.25">
      <c r="A291" s="17">
        <v>1.129</v>
      </c>
      <c r="B291" s="27">
        <v>5889.0344999999998</v>
      </c>
      <c r="C291" s="31">
        <v>8.9999999999999998E-4</v>
      </c>
      <c r="D291" s="27">
        <v>0</v>
      </c>
      <c r="E291" s="27">
        <v>963.16309999999999</v>
      </c>
      <c r="F291" s="27">
        <v>963.16309999999999</v>
      </c>
      <c r="G291" s="27">
        <v>0</v>
      </c>
      <c r="H291" s="27">
        <v>0</v>
      </c>
      <c r="I291" s="27">
        <v>1284.2175</v>
      </c>
      <c r="J291" s="27">
        <v>642.1087</v>
      </c>
      <c r="K291" s="27">
        <v>1284.2175</v>
      </c>
      <c r="L291" s="27">
        <v>564.12350000000004</v>
      </c>
      <c r="M291" s="27">
        <v>0</v>
      </c>
      <c r="N291" s="27">
        <v>0</v>
      </c>
      <c r="O291" s="27">
        <v>188.0412</v>
      </c>
      <c r="P291" s="27">
        <v>0</v>
      </c>
    </row>
    <row r="292" spans="1:16" x14ac:dyDescent="0.25">
      <c r="A292" s="17">
        <v>1.1299999999999999</v>
      </c>
      <c r="B292" s="27">
        <v>5893.5844999999999</v>
      </c>
      <c r="C292" s="31">
        <v>8.9999999999999998E-4</v>
      </c>
      <c r="D292" s="27">
        <v>0</v>
      </c>
      <c r="E292" s="27">
        <v>964.01620000000003</v>
      </c>
      <c r="F292" s="27">
        <v>964.01620000000003</v>
      </c>
      <c r="G292" s="27">
        <v>0</v>
      </c>
      <c r="H292" s="27">
        <v>0</v>
      </c>
      <c r="I292" s="27">
        <v>1285.355</v>
      </c>
      <c r="J292" s="27">
        <v>642.67750000000001</v>
      </c>
      <c r="K292" s="27">
        <v>1285.355</v>
      </c>
      <c r="L292" s="27">
        <v>564.12350000000004</v>
      </c>
      <c r="M292" s="27">
        <v>0</v>
      </c>
      <c r="N292" s="27">
        <v>0</v>
      </c>
      <c r="O292" s="27">
        <v>188.0412</v>
      </c>
      <c r="P292" s="27">
        <v>0</v>
      </c>
    </row>
    <row r="293" spans="1:16" x14ac:dyDescent="0.25">
      <c r="A293" s="17">
        <v>1.131</v>
      </c>
      <c r="B293" s="27">
        <v>5898.1343999999999</v>
      </c>
      <c r="C293" s="31">
        <v>8.9999999999999998E-4</v>
      </c>
      <c r="D293" s="27">
        <v>0</v>
      </c>
      <c r="E293" s="27">
        <v>964.86929999999995</v>
      </c>
      <c r="F293" s="27">
        <v>964.86929999999995</v>
      </c>
      <c r="G293" s="27">
        <v>0</v>
      </c>
      <c r="H293" s="27">
        <v>0</v>
      </c>
      <c r="I293" s="27">
        <v>1286.4924000000001</v>
      </c>
      <c r="J293" s="27">
        <v>643.24620000000004</v>
      </c>
      <c r="K293" s="27">
        <v>1286.4924000000001</v>
      </c>
      <c r="L293" s="27">
        <v>564.12350000000004</v>
      </c>
      <c r="M293" s="27">
        <v>0</v>
      </c>
      <c r="N293" s="27">
        <v>0</v>
      </c>
      <c r="O293" s="27">
        <v>188.0412</v>
      </c>
      <c r="P293" s="27">
        <v>0</v>
      </c>
    </row>
    <row r="294" spans="1:16" x14ac:dyDescent="0.25">
      <c r="A294" s="17">
        <v>1.1319999999999999</v>
      </c>
      <c r="B294" s="27">
        <v>5902.6842999999999</v>
      </c>
      <c r="C294" s="31">
        <v>8.9999999999999998E-4</v>
      </c>
      <c r="D294" s="27">
        <v>0</v>
      </c>
      <c r="E294" s="27">
        <v>965.72239999999999</v>
      </c>
      <c r="F294" s="27">
        <v>965.72239999999999</v>
      </c>
      <c r="G294" s="27">
        <v>0</v>
      </c>
      <c r="H294" s="27">
        <v>0</v>
      </c>
      <c r="I294" s="27">
        <v>1287.6298999999999</v>
      </c>
      <c r="J294" s="27">
        <v>643.81500000000005</v>
      </c>
      <c r="K294" s="27">
        <v>1287.6298999999999</v>
      </c>
      <c r="L294" s="27">
        <v>564.12350000000004</v>
      </c>
      <c r="M294" s="27">
        <v>0</v>
      </c>
      <c r="N294" s="27">
        <v>0</v>
      </c>
      <c r="O294" s="27">
        <v>188.0412</v>
      </c>
      <c r="P294" s="27">
        <v>0</v>
      </c>
    </row>
    <row r="295" spans="1:16" x14ac:dyDescent="0.25">
      <c r="A295" s="17">
        <v>1.133</v>
      </c>
      <c r="B295" s="27">
        <v>5901.1391999999996</v>
      </c>
      <c r="C295" s="31">
        <v>-2.9999999999999997E-4</v>
      </c>
      <c r="D295" s="27">
        <v>0</v>
      </c>
      <c r="E295" s="27">
        <v>965.43269999999995</v>
      </c>
      <c r="F295" s="27">
        <v>965.43269999999995</v>
      </c>
      <c r="G295" s="27">
        <v>0</v>
      </c>
      <c r="H295" s="27">
        <v>0</v>
      </c>
      <c r="I295" s="27">
        <v>1287.2436</v>
      </c>
      <c r="J295" s="27">
        <v>643.62180000000001</v>
      </c>
      <c r="K295" s="27">
        <v>1287.2436</v>
      </c>
      <c r="L295" s="27">
        <v>564.12350000000004</v>
      </c>
      <c r="M295" s="27">
        <v>0</v>
      </c>
      <c r="N295" s="27">
        <v>0</v>
      </c>
      <c r="O295" s="27">
        <v>188.0412</v>
      </c>
      <c r="P295" s="27">
        <v>0</v>
      </c>
    </row>
    <row r="296" spans="1:16" x14ac:dyDescent="0.25">
      <c r="A296" s="17">
        <v>1.1339999999999999</v>
      </c>
      <c r="B296" s="27">
        <v>5905.6836999999996</v>
      </c>
      <c r="C296" s="31">
        <v>8.9999999999999998E-4</v>
      </c>
      <c r="D296" s="27">
        <v>0</v>
      </c>
      <c r="E296" s="27">
        <v>966.28480000000002</v>
      </c>
      <c r="F296" s="27">
        <v>966.28480000000002</v>
      </c>
      <c r="G296" s="27">
        <v>0</v>
      </c>
      <c r="H296" s="27">
        <v>0</v>
      </c>
      <c r="I296" s="27">
        <v>1288.3797999999999</v>
      </c>
      <c r="J296" s="27">
        <v>644.18989999999997</v>
      </c>
      <c r="K296" s="27">
        <v>1288.3797999999999</v>
      </c>
      <c r="L296" s="27">
        <v>564.12350000000004</v>
      </c>
      <c r="M296" s="27">
        <v>0</v>
      </c>
      <c r="N296" s="27">
        <v>0</v>
      </c>
      <c r="O296" s="27">
        <v>188.0412</v>
      </c>
      <c r="P296" s="27">
        <v>0</v>
      </c>
    </row>
    <row r="297" spans="1:16" x14ac:dyDescent="0.25">
      <c r="A297" s="17">
        <v>1.135</v>
      </c>
      <c r="B297" s="27">
        <v>5910.2282999999998</v>
      </c>
      <c r="C297" s="31">
        <v>8.9999999999999998E-4</v>
      </c>
      <c r="D297" s="27">
        <v>0</v>
      </c>
      <c r="E297" s="27">
        <v>967.13689999999997</v>
      </c>
      <c r="F297" s="27">
        <v>967.13689999999997</v>
      </c>
      <c r="G297" s="27">
        <v>0</v>
      </c>
      <c r="H297" s="27">
        <v>0</v>
      </c>
      <c r="I297" s="27">
        <v>1289.5159000000001</v>
      </c>
      <c r="J297" s="27">
        <v>644.75800000000004</v>
      </c>
      <c r="K297" s="27">
        <v>1289.5159000000001</v>
      </c>
      <c r="L297" s="27">
        <v>564.12350000000004</v>
      </c>
      <c r="M297" s="27">
        <v>0</v>
      </c>
      <c r="N297" s="27">
        <v>0</v>
      </c>
      <c r="O297" s="27">
        <v>188.0412</v>
      </c>
      <c r="P297" s="27">
        <v>0</v>
      </c>
    </row>
    <row r="298" spans="1:16" x14ac:dyDescent="0.25">
      <c r="A298" s="17">
        <v>1.1359999999999999</v>
      </c>
      <c r="B298" s="27">
        <v>5914.7727999999997</v>
      </c>
      <c r="C298" s="31">
        <v>8.9999999999999998E-4</v>
      </c>
      <c r="D298" s="27">
        <v>0</v>
      </c>
      <c r="E298" s="27">
        <v>967.98900000000003</v>
      </c>
      <c r="F298" s="27">
        <v>967.98900000000003</v>
      </c>
      <c r="G298" s="27">
        <v>0</v>
      </c>
      <c r="H298" s="27">
        <v>0</v>
      </c>
      <c r="I298" s="27">
        <v>1290.652</v>
      </c>
      <c r="J298" s="27">
        <v>645.32600000000002</v>
      </c>
      <c r="K298" s="27">
        <v>1290.652</v>
      </c>
      <c r="L298" s="27">
        <v>564.12350000000004</v>
      </c>
      <c r="M298" s="27">
        <v>0</v>
      </c>
      <c r="N298" s="27">
        <v>0</v>
      </c>
      <c r="O298" s="27">
        <v>188.0412</v>
      </c>
      <c r="P298" s="27">
        <v>0</v>
      </c>
    </row>
    <row r="299" spans="1:16" x14ac:dyDescent="0.25">
      <c r="A299" s="17">
        <v>1.137</v>
      </c>
      <c r="B299" s="27">
        <v>5919.3173999999999</v>
      </c>
      <c r="C299" s="31">
        <v>8.9999999999999998E-4</v>
      </c>
      <c r="D299" s="27">
        <v>0</v>
      </c>
      <c r="E299" s="27">
        <v>968.84109999999998</v>
      </c>
      <c r="F299" s="27">
        <v>968.84109999999998</v>
      </c>
      <c r="G299" s="27">
        <v>0</v>
      </c>
      <c r="H299" s="27">
        <v>0</v>
      </c>
      <c r="I299" s="27">
        <v>1291.7882</v>
      </c>
      <c r="J299" s="27">
        <v>645.89409999999998</v>
      </c>
      <c r="K299" s="27">
        <v>1291.7882</v>
      </c>
      <c r="L299" s="27">
        <v>564.12350000000004</v>
      </c>
      <c r="M299" s="27">
        <v>0</v>
      </c>
      <c r="N299" s="27">
        <v>0</v>
      </c>
      <c r="O299" s="27">
        <v>188.0412</v>
      </c>
      <c r="P299" s="27">
        <v>0</v>
      </c>
    </row>
    <row r="300" spans="1:16" x14ac:dyDescent="0.25">
      <c r="A300" s="17">
        <v>1.1379999999999999</v>
      </c>
      <c r="B300" s="27">
        <v>5923.8618999999999</v>
      </c>
      <c r="C300" s="31">
        <v>8.9999999999999998E-4</v>
      </c>
      <c r="D300" s="27">
        <v>0</v>
      </c>
      <c r="E300" s="27">
        <v>969.69320000000005</v>
      </c>
      <c r="F300" s="27">
        <v>969.69320000000005</v>
      </c>
      <c r="G300" s="27">
        <v>0</v>
      </c>
      <c r="H300" s="27">
        <v>0</v>
      </c>
      <c r="I300" s="27">
        <v>1292.9242999999999</v>
      </c>
      <c r="J300" s="27">
        <v>646.46220000000005</v>
      </c>
      <c r="K300" s="27">
        <v>1292.9242999999999</v>
      </c>
      <c r="L300" s="27">
        <v>564.12350000000004</v>
      </c>
      <c r="M300" s="27">
        <v>0</v>
      </c>
      <c r="N300" s="27">
        <v>0</v>
      </c>
      <c r="O300" s="27">
        <v>188.0412</v>
      </c>
      <c r="P300" s="27">
        <v>0</v>
      </c>
    </row>
    <row r="301" spans="1:16" x14ac:dyDescent="0.25">
      <c r="A301" s="17">
        <v>1.139</v>
      </c>
      <c r="B301" s="27">
        <v>5923.3446999999996</v>
      </c>
      <c r="C301" s="31">
        <v>-1E-4</v>
      </c>
      <c r="D301" s="27">
        <v>0</v>
      </c>
      <c r="E301" s="27">
        <v>969.59630000000004</v>
      </c>
      <c r="F301" s="27">
        <v>969.59630000000004</v>
      </c>
      <c r="G301" s="27">
        <v>0</v>
      </c>
      <c r="H301" s="27">
        <v>0</v>
      </c>
      <c r="I301" s="27">
        <v>1292.7950000000001</v>
      </c>
      <c r="J301" s="27">
        <v>646.39750000000004</v>
      </c>
      <c r="K301" s="27">
        <v>1292.7950000000001</v>
      </c>
      <c r="L301" s="27">
        <v>564.12350000000004</v>
      </c>
      <c r="M301" s="27">
        <v>0</v>
      </c>
      <c r="N301" s="27">
        <v>0</v>
      </c>
      <c r="O301" s="27">
        <v>188.0412</v>
      </c>
      <c r="P301" s="27">
        <v>0</v>
      </c>
    </row>
    <row r="302" spans="1:16" x14ac:dyDescent="0.25">
      <c r="A302" s="17">
        <v>1.1399999999999999</v>
      </c>
      <c r="B302" s="27">
        <v>5927.8849</v>
      </c>
      <c r="C302" s="31">
        <v>8.9999999999999998E-4</v>
      </c>
      <c r="D302" s="27">
        <v>0</v>
      </c>
      <c r="E302" s="27">
        <v>970.44749999999999</v>
      </c>
      <c r="F302" s="27">
        <v>970.44749999999999</v>
      </c>
      <c r="G302" s="27">
        <v>0</v>
      </c>
      <c r="H302" s="27">
        <v>0</v>
      </c>
      <c r="I302" s="27">
        <v>1293.93</v>
      </c>
      <c r="J302" s="27">
        <v>646.96500000000003</v>
      </c>
      <c r="K302" s="27">
        <v>1293.93</v>
      </c>
      <c r="L302" s="27">
        <v>564.12350000000004</v>
      </c>
      <c r="M302" s="27">
        <v>0</v>
      </c>
      <c r="N302" s="27">
        <v>0</v>
      </c>
      <c r="O302" s="27">
        <v>188.0412</v>
      </c>
      <c r="P302" s="27">
        <v>0</v>
      </c>
    </row>
    <row r="303" spans="1:16" x14ac:dyDescent="0.25">
      <c r="A303" s="17">
        <v>1.141</v>
      </c>
      <c r="B303" s="27">
        <v>5932.4250000000002</v>
      </c>
      <c r="C303" s="31">
        <v>8.9999999999999998E-4</v>
      </c>
      <c r="D303" s="27">
        <v>0</v>
      </c>
      <c r="E303" s="27">
        <v>971.29880000000003</v>
      </c>
      <c r="F303" s="27">
        <v>971.29880000000003</v>
      </c>
      <c r="G303" s="27">
        <v>0</v>
      </c>
      <c r="H303" s="27">
        <v>0</v>
      </c>
      <c r="I303" s="27">
        <v>1295.0651</v>
      </c>
      <c r="J303" s="27">
        <v>647.53250000000003</v>
      </c>
      <c r="K303" s="27">
        <v>1295.0651</v>
      </c>
      <c r="L303" s="27">
        <v>564.12350000000004</v>
      </c>
      <c r="M303" s="27">
        <v>0</v>
      </c>
      <c r="N303" s="27">
        <v>0</v>
      </c>
      <c r="O303" s="27">
        <v>188.0412</v>
      </c>
      <c r="P303" s="27">
        <v>0</v>
      </c>
    </row>
    <row r="304" spans="1:16" x14ac:dyDescent="0.25">
      <c r="A304" s="17">
        <v>1.1419999999999999</v>
      </c>
      <c r="B304" s="27">
        <v>5936.9651000000003</v>
      </c>
      <c r="C304" s="31">
        <v>8.9999999999999998E-4</v>
      </c>
      <c r="D304" s="27">
        <v>0</v>
      </c>
      <c r="E304" s="27">
        <v>972.15009999999995</v>
      </c>
      <c r="F304" s="27">
        <v>972.15009999999995</v>
      </c>
      <c r="G304" s="27">
        <v>0</v>
      </c>
      <c r="H304" s="27">
        <v>0</v>
      </c>
      <c r="I304" s="27">
        <v>1296.2001</v>
      </c>
      <c r="J304" s="27">
        <v>648.1</v>
      </c>
      <c r="K304" s="27">
        <v>1296.2001</v>
      </c>
      <c r="L304" s="27">
        <v>564.12350000000004</v>
      </c>
      <c r="M304" s="27">
        <v>0</v>
      </c>
      <c r="N304" s="27">
        <v>0</v>
      </c>
      <c r="O304" s="27">
        <v>188.0412</v>
      </c>
      <c r="P304" s="27">
        <v>0</v>
      </c>
    </row>
    <row r="305" spans="1:16" x14ac:dyDescent="0.25">
      <c r="A305" s="17">
        <v>1.143</v>
      </c>
      <c r="B305" s="27">
        <v>5941.5051999999996</v>
      </c>
      <c r="C305" s="31">
        <v>8.9999999999999998E-4</v>
      </c>
      <c r="D305" s="27">
        <v>0</v>
      </c>
      <c r="E305" s="27">
        <v>973.00130000000001</v>
      </c>
      <c r="F305" s="27">
        <v>973.00130000000001</v>
      </c>
      <c r="G305" s="27">
        <v>0</v>
      </c>
      <c r="H305" s="27">
        <v>0</v>
      </c>
      <c r="I305" s="27">
        <v>1297.3351</v>
      </c>
      <c r="J305" s="27">
        <v>648.66759999999999</v>
      </c>
      <c r="K305" s="27">
        <v>1297.3351</v>
      </c>
      <c r="L305" s="27">
        <v>564.12350000000004</v>
      </c>
      <c r="M305" s="27">
        <v>0</v>
      </c>
      <c r="N305" s="27">
        <v>0</v>
      </c>
      <c r="O305" s="27">
        <v>188.0412</v>
      </c>
      <c r="P305" s="27">
        <v>0</v>
      </c>
    </row>
    <row r="306" spans="1:16" x14ac:dyDescent="0.25">
      <c r="A306" s="17">
        <v>1.1439999999999999</v>
      </c>
      <c r="B306" s="27">
        <v>5940.9862000000003</v>
      </c>
      <c r="C306" s="31">
        <v>-1E-4</v>
      </c>
      <c r="D306" s="27">
        <v>0</v>
      </c>
      <c r="E306" s="27">
        <v>972.904</v>
      </c>
      <c r="F306" s="27">
        <v>972.904</v>
      </c>
      <c r="G306" s="27">
        <v>0</v>
      </c>
      <c r="H306" s="27">
        <v>0</v>
      </c>
      <c r="I306" s="27">
        <v>1297.2054000000001</v>
      </c>
      <c r="J306" s="27">
        <v>648.60270000000003</v>
      </c>
      <c r="K306" s="27">
        <v>1297.2054000000001</v>
      </c>
      <c r="L306" s="27">
        <v>564.12350000000004</v>
      </c>
      <c r="M306" s="27">
        <v>0</v>
      </c>
      <c r="N306" s="27">
        <v>0</v>
      </c>
      <c r="O306" s="27">
        <v>188.0412</v>
      </c>
      <c r="P306" s="27">
        <v>0</v>
      </c>
    </row>
    <row r="307" spans="1:16" x14ac:dyDescent="0.25">
      <c r="A307" s="17">
        <v>1.145</v>
      </c>
      <c r="B307" s="27">
        <v>5945.5218999999997</v>
      </c>
      <c r="C307" s="31">
        <v>8.9999999999999998E-4</v>
      </c>
      <c r="D307" s="27">
        <v>0</v>
      </c>
      <c r="E307" s="27">
        <v>973.75450000000001</v>
      </c>
      <c r="F307" s="27">
        <v>973.75450000000001</v>
      </c>
      <c r="G307" s="27">
        <v>0</v>
      </c>
      <c r="H307" s="27">
        <v>0</v>
      </c>
      <c r="I307" s="27">
        <v>1298.3393000000001</v>
      </c>
      <c r="J307" s="27">
        <v>649.16970000000003</v>
      </c>
      <c r="K307" s="27">
        <v>1298.3393000000001</v>
      </c>
      <c r="L307" s="27">
        <v>564.12350000000004</v>
      </c>
      <c r="M307" s="27">
        <v>0</v>
      </c>
      <c r="N307" s="27">
        <v>0</v>
      </c>
      <c r="O307" s="27">
        <v>188.0412</v>
      </c>
      <c r="P307" s="27">
        <v>0</v>
      </c>
    </row>
    <row r="308" spans="1:16" x14ac:dyDescent="0.25">
      <c r="A308" s="17">
        <v>1.1459999999999999</v>
      </c>
      <c r="B308" s="27">
        <v>5950.0576000000001</v>
      </c>
      <c r="C308" s="31">
        <v>8.9999999999999998E-4</v>
      </c>
      <c r="D308" s="27">
        <v>0</v>
      </c>
      <c r="E308" s="27">
        <v>974.60490000000004</v>
      </c>
      <c r="F308" s="27">
        <v>974.60490000000004</v>
      </c>
      <c r="G308" s="27">
        <v>0</v>
      </c>
      <c r="H308" s="27">
        <v>0</v>
      </c>
      <c r="I308" s="27">
        <v>1299.4731999999999</v>
      </c>
      <c r="J308" s="27">
        <v>649.73659999999995</v>
      </c>
      <c r="K308" s="27">
        <v>1299.4731999999999</v>
      </c>
      <c r="L308" s="27">
        <v>564.12350000000004</v>
      </c>
      <c r="M308" s="27">
        <v>0</v>
      </c>
      <c r="N308" s="27">
        <v>0</v>
      </c>
      <c r="O308" s="27">
        <v>188.0412</v>
      </c>
      <c r="P308" s="27">
        <v>0</v>
      </c>
    </row>
    <row r="309" spans="1:16" x14ac:dyDescent="0.25">
      <c r="A309" s="17">
        <v>1.147</v>
      </c>
      <c r="B309" s="27">
        <v>5954.5933000000005</v>
      </c>
      <c r="C309" s="31">
        <v>8.9999999999999998E-4</v>
      </c>
      <c r="D309" s="27">
        <v>0</v>
      </c>
      <c r="E309" s="27">
        <v>975.45540000000005</v>
      </c>
      <c r="F309" s="27">
        <v>975.45540000000005</v>
      </c>
      <c r="G309" s="27">
        <v>0</v>
      </c>
      <c r="H309" s="27">
        <v>0</v>
      </c>
      <c r="I309" s="27">
        <v>1300.6071999999999</v>
      </c>
      <c r="J309" s="27">
        <v>650.30359999999996</v>
      </c>
      <c r="K309" s="27">
        <v>1300.6071999999999</v>
      </c>
      <c r="L309" s="27">
        <v>564.12350000000004</v>
      </c>
      <c r="M309" s="27">
        <v>0</v>
      </c>
      <c r="N309" s="27">
        <v>0</v>
      </c>
      <c r="O309" s="27">
        <v>188.0412</v>
      </c>
      <c r="P309" s="27">
        <v>0</v>
      </c>
    </row>
    <row r="310" spans="1:16" x14ac:dyDescent="0.25">
      <c r="A310" s="17">
        <v>1.1479999999999999</v>
      </c>
      <c r="B310" s="27">
        <v>5959.1289999999999</v>
      </c>
      <c r="C310" s="31">
        <v>8.9999999999999998E-4</v>
      </c>
      <c r="D310" s="27">
        <v>0</v>
      </c>
      <c r="E310" s="27">
        <v>976.30579999999998</v>
      </c>
      <c r="F310" s="27">
        <v>976.30579999999998</v>
      </c>
      <c r="G310" s="27">
        <v>0</v>
      </c>
      <c r="H310" s="27">
        <v>0</v>
      </c>
      <c r="I310" s="27">
        <v>1301.7411</v>
      </c>
      <c r="J310" s="27">
        <v>650.87049999999999</v>
      </c>
      <c r="K310" s="27">
        <v>1301.7411</v>
      </c>
      <c r="L310" s="27">
        <v>564.12350000000004</v>
      </c>
      <c r="M310" s="27">
        <v>0</v>
      </c>
      <c r="N310" s="27">
        <v>0</v>
      </c>
      <c r="O310" s="27">
        <v>188.0412</v>
      </c>
      <c r="P310" s="27">
        <v>0</v>
      </c>
    </row>
    <row r="311" spans="1:16" x14ac:dyDescent="0.25">
      <c r="A311" s="17">
        <v>1.149</v>
      </c>
      <c r="B311" s="27">
        <v>5958.6082999999999</v>
      </c>
      <c r="C311" s="31">
        <v>-1E-4</v>
      </c>
      <c r="D311" s="27">
        <v>0</v>
      </c>
      <c r="E311" s="27">
        <v>976.20820000000003</v>
      </c>
      <c r="F311" s="27">
        <v>976.20820000000003</v>
      </c>
      <c r="G311" s="27">
        <v>0</v>
      </c>
      <c r="H311" s="27">
        <v>0</v>
      </c>
      <c r="I311" s="27">
        <v>1301.6108999999999</v>
      </c>
      <c r="J311" s="27">
        <v>650.80550000000005</v>
      </c>
      <c r="K311" s="27">
        <v>1301.6108999999999</v>
      </c>
      <c r="L311" s="27">
        <v>564.12350000000004</v>
      </c>
      <c r="M311" s="27">
        <v>0</v>
      </c>
      <c r="N311" s="27">
        <v>0</v>
      </c>
      <c r="O311" s="27">
        <v>188.0412</v>
      </c>
      <c r="P311" s="27">
        <v>0</v>
      </c>
    </row>
    <row r="312" spans="1:16" x14ac:dyDescent="0.25">
      <c r="A312" s="17">
        <v>1.1499999999999999</v>
      </c>
      <c r="B312" s="27">
        <v>5963.1396000000004</v>
      </c>
      <c r="C312" s="31">
        <v>8.9999999999999998E-4</v>
      </c>
      <c r="D312" s="27">
        <v>0</v>
      </c>
      <c r="E312" s="27">
        <v>977.05780000000004</v>
      </c>
      <c r="F312" s="27">
        <v>977.05780000000004</v>
      </c>
      <c r="G312" s="27">
        <v>0</v>
      </c>
      <c r="H312" s="27">
        <v>0</v>
      </c>
      <c r="I312" s="27">
        <v>1302.7437</v>
      </c>
      <c r="J312" s="27">
        <v>651.37189999999998</v>
      </c>
      <c r="K312" s="27">
        <v>1302.7437</v>
      </c>
      <c r="L312" s="27">
        <v>564.12350000000004</v>
      </c>
      <c r="M312" s="27">
        <v>0</v>
      </c>
      <c r="N312" s="27">
        <v>0</v>
      </c>
      <c r="O312" s="27">
        <v>188.0412</v>
      </c>
      <c r="P312" s="27">
        <v>0</v>
      </c>
    </row>
    <row r="313" spans="1:16" x14ac:dyDescent="0.25">
      <c r="A313" s="17">
        <v>1.151</v>
      </c>
      <c r="B313" s="27">
        <v>5967.6707999999999</v>
      </c>
      <c r="C313" s="31">
        <v>8.9999999999999998E-4</v>
      </c>
      <c r="D313" s="27">
        <v>0</v>
      </c>
      <c r="E313" s="27">
        <v>977.90740000000005</v>
      </c>
      <c r="F313" s="27">
        <v>977.90740000000005</v>
      </c>
      <c r="G313" s="27">
        <v>0</v>
      </c>
      <c r="H313" s="27">
        <v>0</v>
      </c>
      <c r="I313" s="27">
        <v>1303.8765000000001</v>
      </c>
      <c r="J313" s="27">
        <v>651.93830000000003</v>
      </c>
      <c r="K313" s="27">
        <v>1303.8765000000001</v>
      </c>
      <c r="L313" s="27">
        <v>564.12350000000004</v>
      </c>
      <c r="M313" s="27">
        <v>0</v>
      </c>
      <c r="N313" s="27">
        <v>0</v>
      </c>
      <c r="O313" s="27">
        <v>188.0412</v>
      </c>
      <c r="P313" s="27">
        <v>0</v>
      </c>
    </row>
    <row r="314" spans="1:16" x14ac:dyDescent="0.25">
      <c r="A314" s="17">
        <v>1.1519999999999999</v>
      </c>
      <c r="B314" s="27">
        <v>5972.2021000000004</v>
      </c>
      <c r="C314" s="31">
        <v>8.9999999999999998E-4</v>
      </c>
      <c r="D314" s="27">
        <v>0</v>
      </c>
      <c r="E314" s="27">
        <v>978.75699999999995</v>
      </c>
      <c r="F314" s="27">
        <v>978.75699999999995</v>
      </c>
      <c r="G314" s="27">
        <v>0</v>
      </c>
      <c r="H314" s="27">
        <v>0</v>
      </c>
      <c r="I314" s="27">
        <v>1305.0093999999999</v>
      </c>
      <c r="J314" s="27">
        <v>652.50469999999996</v>
      </c>
      <c r="K314" s="27">
        <v>1305.0093999999999</v>
      </c>
      <c r="L314" s="27">
        <v>564.12350000000004</v>
      </c>
      <c r="M314" s="27">
        <v>0</v>
      </c>
      <c r="N314" s="27">
        <v>0</v>
      </c>
      <c r="O314" s="27">
        <v>188.0412</v>
      </c>
      <c r="P314" s="27">
        <v>0</v>
      </c>
    </row>
    <row r="315" spans="1:16" x14ac:dyDescent="0.25">
      <c r="A315" s="17">
        <v>1.153</v>
      </c>
      <c r="B315" s="27">
        <v>5976.7334000000001</v>
      </c>
      <c r="C315" s="31">
        <v>8.9999999999999998E-4</v>
      </c>
      <c r="D315" s="27">
        <v>0</v>
      </c>
      <c r="E315" s="27">
        <v>979.60659999999996</v>
      </c>
      <c r="F315" s="27">
        <v>979.60659999999996</v>
      </c>
      <c r="G315" s="27">
        <v>0</v>
      </c>
      <c r="H315" s="27">
        <v>0</v>
      </c>
      <c r="I315" s="27">
        <v>1306.1422</v>
      </c>
      <c r="J315" s="27">
        <v>653.0711</v>
      </c>
      <c r="K315" s="27">
        <v>1306.1422</v>
      </c>
      <c r="L315" s="27">
        <v>564.12350000000004</v>
      </c>
      <c r="M315" s="27">
        <v>0</v>
      </c>
      <c r="N315" s="27">
        <v>0</v>
      </c>
      <c r="O315" s="27">
        <v>188.0412</v>
      </c>
      <c r="P315" s="27">
        <v>0</v>
      </c>
    </row>
    <row r="316" spans="1:16" x14ac:dyDescent="0.25">
      <c r="A316" s="17">
        <v>1.1539999999999999</v>
      </c>
      <c r="B316" s="27">
        <v>5976.2109</v>
      </c>
      <c r="C316" s="31">
        <v>-1E-4</v>
      </c>
      <c r="D316" s="27">
        <v>0</v>
      </c>
      <c r="E316" s="27">
        <v>979.50869999999998</v>
      </c>
      <c r="F316" s="27">
        <v>979.50869999999998</v>
      </c>
      <c r="G316" s="27">
        <v>0</v>
      </c>
      <c r="H316" s="27">
        <v>0</v>
      </c>
      <c r="I316" s="27">
        <v>1306.0116</v>
      </c>
      <c r="J316" s="27">
        <v>653.00580000000002</v>
      </c>
      <c r="K316" s="27">
        <v>1306.0116</v>
      </c>
      <c r="L316" s="27">
        <v>564.12350000000004</v>
      </c>
      <c r="M316" s="27">
        <v>0</v>
      </c>
      <c r="N316" s="27">
        <v>0</v>
      </c>
      <c r="O316" s="27">
        <v>188.0412</v>
      </c>
      <c r="P316" s="27">
        <v>0</v>
      </c>
    </row>
    <row r="317" spans="1:16" x14ac:dyDescent="0.25">
      <c r="A317" s="17">
        <v>1.155</v>
      </c>
      <c r="B317" s="27">
        <v>5980.7377999999999</v>
      </c>
      <c r="C317" s="31">
        <v>8.9999999999999998E-4</v>
      </c>
      <c r="D317" s="27">
        <v>0</v>
      </c>
      <c r="E317" s="27">
        <v>980.35749999999996</v>
      </c>
      <c r="F317" s="27">
        <v>980.35749999999996</v>
      </c>
      <c r="G317" s="27">
        <v>0</v>
      </c>
      <c r="H317" s="27">
        <v>0</v>
      </c>
      <c r="I317" s="27">
        <v>1307.1433</v>
      </c>
      <c r="J317" s="27">
        <v>653.57159999999999</v>
      </c>
      <c r="K317" s="27">
        <v>1307.1433</v>
      </c>
      <c r="L317" s="27">
        <v>564.12350000000004</v>
      </c>
      <c r="M317" s="27">
        <v>0</v>
      </c>
      <c r="N317" s="27">
        <v>0</v>
      </c>
      <c r="O317" s="27">
        <v>188.0412</v>
      </c>
      <c r="P317" s="27">
        <v>0</v>
      </c>
    </row>
    <row r="318" spans="1:16" x14ac:dyDescent="0.25">
      <c r="A318" s="17">
        <v>1.1559999999999999</v>
      </c>
      <c r="B318" s="27">
        <v>5985.2646999999997</v>
      </c>
      <c r="C318" s="31">
        <v>8.9999999999999998E-4</v>
      </c>
      <c r="D318" s="27">
        <v>0</v>
      </c>
      <c r="E318" s="27">
        <v>981.20630000000006</v>
      </c>
      <c r="F318" s="27">
        <v>981.20630000000006</v>
      </c>
      <c r="G318" s="27">
        <v>0</v>
      </c>
      <c r="H318" s="27">
        <v>0</v>
      </c>
      <c r="I318" s="27">
        <v>1308.2750000000001</v>
      </c>
      <c r="J318" s="27">
        <v>654.13750000000005</v>
      </c>
      <c r="K318" s="27">
        <v>1308.2750000000001</v>
      </c>
      <c r="L318" s="27">
        <v>564.12350000000004</v>
      </c>
      <c r="M318" s="27">
        <v>0</v>
      </c>
      <c r="N318" s="27">
        <v>0</v>
      </c>
      <c r="O318" s="27">
        <v>188.0412</v>
      </c>
      <c r="P318" s="27">
        <v>0</v>
      </c>
    </row>
    <row r="319" spans="1:16" x14ac:dyDescent="0.25">
      <c r="A319" s="17">
        <v>1.157</v>
      </c>
      <c r="B319" s="27">
        <v>5989.7916999999998</v>
      </c>
      <c r="C319" s="31">
        <v>8.9999999999999998E-4</v>
      </c>
      <c r="D319" s="27">
        <v>0</v>
      </c>
      <c r="E319" s="27">
        <v>982.05510000000004</v>
      </c>
      <c r="F319" s="27">
        <v>982.05510000000004</v>
      </c>
      <c r="G319" s="27">
        <v>0</v>
      </c>
      <c r="H319" s="27">
        <v>0</v>
      </c>
      <c r="I319" s="27">
        <v>1309.4067</v>
      </c>
      <c r="J319" s="27">
        <v>654.70339999999999</v>
      </c>
      <c r="K319" s="27">
        <v>1309.4067</v>
      </c>
      <c r="L319" s="27">
        <v>564.12350000000004</v>
      </c>
      <c r="M319" s="27">
        <v>0</v>
      </c>
      <c r="N319" s="27">
        <v>0</v>
      </c>
      <c r="O319" s="27">
        <v>188.0412</v>
      </c>
      <c r="P319" s="27">
        <v>0</v>
      </c>
    </row>
    <row r="320" spans="1:16" x14ac:dyDescent="0.25">
      <c r="A320" s="17">
        <v>1.1579999999999999</v>
      </c>
      <c r="B320" s="27">
        <v>5994.3185999999996</v>
      </c>
      <c r="C320" s="31">
        <v>8.9999999999999998E-4</v>
      </c>
      <c r="D320" s="27">
        <v>0</v>
      </c>
      <c r="E320" s="27">
        <v>982.90390000000002</v>
      </c>
      <c r="F320" s="27">
        <v>982.90390000000002</v>
      </c>
      <c r="G320" s="27">
        <v>0</v>
      </c>
      <c r="H320" s="27">
        <v>0</v>
      </c>
      <c r="I320" s="27">
        <v>1310.5385000000001</v>
      </c>
      <c r="J320" s="27">
        <v>655.26919999999996</v>
      </c>
      <c r="K320" s="27">
        <v>1310.5385000000001</v>
      </c>
      <c r="L320" s="27">
        <v>564.12350000000004</v>
      </c>
      <c r="M320" s="27">
        <v>0</v>
      </c>
      <c r="N320" s="27">
        <v>0</v>
      </c>
      <c r="O320" s="27">
        <v>188.0412</v>
      </c>
      <c r="P320" s="27">
        <v>0</v>
      </c>
    </row>
    <row r="321" spans="1:16" x14ac:dyDescent="0.25">
      <c r="A321" s="17">
        <v>1.159</v>
      </c>
      <c r="B321" s="27">
        <v>5993.7942999999996</v>
      </c>
      <c r="C321" s="31">
        <v>-1E-4</v>
      </c>
      <c r="D321" s="27">
        <v>0</v>
      </c>
      <c r="E321" s="27">
        <v>982.80560000000003</v>
      </c>
      <c r="F321" s="27">
        <v>982.80560000000003</v>
      </c>
      <c r="G321" s="27">
        <v>0</v>
      </c>
      <c r="H321" s="27">
        <v>0</v>
      </c>
      <c r="I321" s="27">
        <v>1310.4074000000001</v>
      </c>
      <c r="J321" s="27">
        <v>655.20370000000003</v>
      </c>
      <c r="K321" s="27">
        <v>1310.4074000000001</v>
      </c>
      <c r="L321" s="27">
        <v>564.12350000000004</v>
      </c>
      <c r="M321" s="27">
        <v>0</v>
      </c>
      <c r="N321" s="27">
        <v>0</v>
      </c>
      <c r="O321" s="27">
        <v>188.0412</v>
      </c>
      <c r="P321" s="27">
        <v>0</v>
      </c>
    </row>
    <row r="322" spans="1:16" x14ac:dyDescent="0.25">
      <c r="A322" s="17">
        <v>1.1599999999999999</v>
      </c>
      <c r="B322" s="27">
        <v>5996.9393</v>
      </c>
      <c r="C322" s="31">
        <v>5.9999999999999995E-4</v>
      </c>
      <c r="D322" s="27">
        <v>0</v>
      </c>
      <c r="E322" s="27">
        <v>983.39520000000005</v>
      </c>
      <c r="F322" s="27">
        <v>983.39520000000005</v>
      </c>
      <c r="G322" s="27">
        <v>0</v>
      </c>
      <c r="H322" s="27">
        <v>0</v>
      </c>
      <c r="I322" s="27">
        <v>1311.1937</v>
      </c>
      <c r="J322" s="27">
        <v>655.59680000000003</v>
      </c>
      <c r="K322" s="27">
        <v>1311.1937</v>
      </c>
      <c r="L322" s="27">
        <v>564.12350000000004</v>
      </c>
      <c r="M322" s="27">
        <v>0</v>
      </c>
      <c r="N322" s="27">
        <v>0</v>
      </c>
      <c r="O322" s="27">
        <v>188.0412</v>
      </c>
      <c r="P322" s="27">
        <v>0</v>
      </c>
    </row>
    <row r="323" spans="1:16" x14ac:dyDescent="0.25">
      <c r="A323" s="17">
        <v>1.161</v>
      </c>
      <c r="B323" s="27">
        <v>6001.4606999999996</v>
      </c>
      <c r="C323" s="31">
        <v>8.9999999999999998E-4</v>
      </c>
      <c r="D323" s="27">
        <v>0</v>
      </c>
      <c r="E323" s="27">
        <v>984.24300000000005</v>
      </c>
      <c r="F323" s="27">
        <v>984.24300000000005</v>
      </c>
      <c r="G323" s="27">
        <v>0</v>
      </c>
      <c r="H323" s="27">
        <v>0</v>
      </c>
      <c r="I323" s="27">
        <v>1312.3240000000001</v>
      </c>
      <c r="J323" s="27">
        <v>656.16200000000003</v>
      </c>
      <c r="K323" s="27">
        <v>1312.3240000000001</v>
      </c>
      <c r="L323" s="27">
        <v>564.12350000000004</v>
      </c>
      <c r="M323" s="27">
        <v>0</v>
      </c>
      <c r="N323" s="27">
        <v>0</v>
      </c>
      <c r="O323" s="27">
        <v>188.0412</v>
      </c>
      <c r="P323" s="27">
        <v>0</v>
      </c>
    </row>
    <row r="324" spans="1:16" x14ac:dyDescent="0.25">
      <c r="A324" s="17">
        <v>1.1619999999999999</v>
      </c>
      <c r="B324" s="27">
        <v>6005.982</v>
      </c>
      <c r="C324" s="31">
        <v>8.9999999999999998E-4</v>
      </c>
      <c r="D324" s="27">
        <v>0</v>
      </c>
      <c r="E324" s="27">
        <v>985.09079999999994</v>
      </c>
      <c r="F324" s="27">
        <v>985.09079999999994</v>
      </c>
      <c r="G324" s="27">
        <v>0</v>
      </c>
      <c r="H324" s="27">
        <v>0</v>
      </c>
      <c r="I324" s="27">
        <v>1313.4543000000001</v>
      </c>
      <c r="J324" s="27">
        <v>656.72720000000004</v>
      </c>
      <c r="K324" s="27">
        <v>1313.4543000000001</v>
      </c>
      <c r="L324" s="27">
        <v>564.12350000000004</v>
      </c>
      <c r="M324" s="27">
        <v>0</v>
      </c>
      <c r="N324" s="27">
        <v>0</v>
      </c>
      <c r="O324" s="27">
        <v>188.0412</v>
      </c>
      <c r="P324" s="27">
        <v>0</v>
      </c>
    </row>
    <row r="325" spans="1:16" x14ac:dyDescent="0.25">
      <c r="A325" s="17">
        <v>1.163</v>
      </c>
      <c r="B325" s="27">
        <v>6010.5033999999996</v>
      </c>
      <c r="C325" s="31">
        <v>8.9999999999999998E-4</v>
      </c>
      <c r="D325" s="27">
        <v>0</v>
      </c>
      <c r="E325" s="27">
        <v>985.93849999999998</v>
      </c>
      <c r="F325" s="27">
        <v>985.93849999999998</v>
      </c>
      <c r="G325" s="27">
        <v>0</v>
      </c>
      <c r="H325" s="27">
        <v>0</v>
      </c>
      <c r="I325" s="27">
        <v>1314.5847000000001</v>
      </c>
      <c r="J325" s="27">
        <v>657.29229999999995</v>
      </c>
      <c r="K325" s="27">
        <v>1314.5847000000001</v>
      </c>
      <c r="L325" s="27">
        <v>564.12350000000004</v>
      </c>
      <c r="M325" s="27">
        <v>0</v>
      </c>
      <c r="N325" s="27">
        <v>0</v>
      </c>
      <c r="O325" s="27">
        <v>188.0412</v>
      </c>
      <c r="P325" s="27">
        <v>0</v>
      </c>
    </row>
    <row r="326" spans="1:16" x14ac:dyDescent="0.25">
      <c r="A326" s="17">
        <v>1.1639999999999999</v>
      </c>
      <c r="B326" s="27">
        <v>6015.0246999999999</v>
      </c>
      <c r="C326" s="31">
        <v>8.9999999999999998E-4</v>
      </c>
      <c r="D326" s="27">
        <v>0</v>
      </c>
      <c r="E326" s="27">
        <v>986.78629999999998</v>
      </c>
      <c r="F326" s="27">
        <v>986.78629999999998</v>
      </c>
      <c r="G326" s="27">
        <v>0</v>
      </c>
      <c r="H326" s="27">
        <v>0</v>
      </c>
      <c r="I326" s="27">
        <v>1315.7149999999999</v>
      </c>
      <c r="J326" s="27">
        <v>657.85749999999996</v>
      </c>
      <c r="K326" s="27">
        <v>1315.7149999999999</v>
      </c>
      <c r="L326" s="27">
        <v>564.12350000000004</v>
      </c>
      <c r="M326" s="27">
        <v>0</v>
      </c>
      <c r="N326" s="27">
        <v>0</v>
      </c>
      <c r="O326" s="27">
        <v>188.0412</v>
      </c>
      <c r="P326" s="27">
        <v>0</v>
      </c>
    </row>
    <row r="327" spans="1:16" x14ac:dyDescent="0.25">
      <c r="A327" s="17">
        <v>1.165</v>
      </c>
      <c r="B327" s="27">
        <v>6019.5460999999996</v>
      </c>
      <c r="C327" s="31">
        <v>8.9999999999999998E-4</v>
      </c>
      <c r="D327" s="27">
        <v>0</v>
      </c>
      <c r="E327" s="27">
        <v>987.63400000000001</v>
      </c>
      <c r="F327" s="27">
        <v>987.63400000000001</v>
      </c>
      <c r="G327" s="27">
        <v>0</v>
      </c>
      <c r="H327" s="27">
        <v>0</v>
      </c>
      <c r="I327" s="27">
        <v>1316.8453999999999</v>
      </c>
      <c r="J327" s="27">
        <v>658.42269999999996</v>
      </c>
      <c r="K327" s="27">
        <v>1316.8453999999999</v>
      </c>
      <c r="L327" s="27">
        <v>564.12350000000004</v>
      </c>
      <c r="M327" s="27">
        <v>0</v>
      </c>
      <c r="N327" s="27">
        <v>0</v>
      </c>
      <c r="O327" s="27">
        <v>188.0412</v>
      </c>
      <c r="P327" s="27">
        <v>0</v>
      </c>
    </row>
    <row r="328" spans="1:16" x14ac:dyDescent="0.25">
      <c r="A328" s="17">
        <v>1.1659999999999999</v>
      </c>
      <c r="B328" s="27">
        <v>6020.0727999999999</v>
      </c>
      <c r="C328" s="31">
        <v>1E-4</v>
      </c>
      <c r="D328" s="27">
        <v>0</v>
      </c>
      <c r="E328" s="27">
        <v>987.7328</v>
      </c>
      <c r="F328" s="27">
        <v>987.7328</v>
      </c>
      <c r="G328" s="27">
        <v>0</v>
      </c>
      <c r="H328" s="27">
        <v>0</v>
      </c>
      <c r="I328" s="27">
        <v>1316.9770000000001</v>
      </c>
      <c r="J328" s="27">
        <v>658.48850000000004</v>
      </c>
      <c r="K328" s="27">
        <v>1316.9770000000001</v>
      </c>
      <c r="L328" s="27">
        <v>564.12350000000004</v>
      </c>
      <c r="M328" s="27">
        <v>0</v>
      </c>
      <c r="N328" s="27">
        <v>0</v>
      </c>
      <c r="O328" s="27">
        <v>188.0412</v>
      </c>
      <c r="P328" s="27">
        <v>0</v>
      </c>
    </row>
    <row r="329" spans="1:16" x14ac:dyDescent="0.25">
      <c r="A329" s="17">
        <v>1.167</v>
      </c>
      <c r="B329" s="27">
        <v>6024.5907999999999</v>
      </c>
      <c r="C329" s="31">
        <v>8.9999999999999998E-4</v>
      </c>
      <c r="D329" s="27">
        <v>0</v>
      </c>
      <c r="E329" s="27">
        <v>988.57989999999995</v>
      </c>
      <c r="F329" s="27">
        <v>988.57989999999995</v>
      </c>
      <c r="G329" s="27">
        <v>0</v>
      </c>
      <c r="H329" s="27">
        <v>0</v>
      </c>
      <c r="I329" s="27">
        <v>1318.1065000000001</v>
      </c>
      <c r="J329" s="27">
        <v>659.05330000000004</v>
      </c>
      <c r="K329" s="27">
        <v>1318.1065000000001</v>
      </c>
      <c r="L329" s="27">
        <v>564.12350000000004</v>
      </c>
      <c r="M329" s="27">
        <v>0</v>
      </c>
      <c r="N329" s="27">
        <v>0</v>
      </c>
      <c r="O329" s="27">
        <v>188.0412</v>
      </c>
      <c r="P329" s="27">
        <v>0</v>
      </c>
    </row>
    <row r="330" spans="1:16" x14ac:dyDescent="0.25">
      <c r="A330" s="17">
        <v>1.1679999999999999</v>
      </c>
      <c r="B330" s="27">
        <v>6029.1086999999998</v>
      </c>
      <c r="C330" s="31">
        <v>8.9999999999999998E-4</v>
      </c>
      <c r="D330" s="27">
        <v>0</v>
      </c>
      <c r="E330" s="27">
        <v>989.42700000000002</v>
      </c>
      <c r="F330" s="27">
        <v>989.42700000000002</v>
      </c>
      <c r="G330" s="27">
        <v>0</v>
      </c>
      <c r="H330" s="27">
        <v>0</v>
      </c>
      <c r="I330" s="27">
        <v>1319.2360000000001</v>
      </c>
      <c r="J330" s="27">
        <v>659.61800000000005</v>
      </c>
      <c r="K330" s="27">
        <v>1319.2360000000001</v>
      </c>
      <c r="L330" s="27">
        <v>564.12350000000004</v>
      </c>
      <c r="M330" s="27">
        <v>0</v>
      </c>
      <c r="N330" s="27">
        <v>0</v>
      </c>
      <c r="O330" s="27">
        <v>188.0412</v>
      </c>
      <c r="P330" s="27">
        <v>0</v>
      </c>
    </row>
    <row r="331" spans="1:16" x14ac:dyDescent="0.25">
      <c r="A331" s="17">
        <v>1.169</v>
      </c>
      <c r="B331" s="27">
        <v>6033.6265999999996</v>
      </c>
      <c r="C331" s="31">
        <v>8.9999999999999998E-4</v>
      </c>
      <c r="D331" s="27">
        <v>0</v>
      </c>
      <c r="E331" s="27">
        <v>990.27409999999998</v>
      </c>
      <c r="F331" s="27">
        <v>990.27409999999998</v>
      </c>
      <c r="G331" s="27">
        <v>0</v>
      </c>
      <c r="H331" s="27">
        <v>0</v>
      </c>
      <c r="I331" s="27">
        <v>1320.3655000000001</v>
      </c>
      <c r="J331" s="27">
        <v>660.18269999999995</v>
      </c>
      <c r="K331" s="27">
        <v>1320.3655000000001</v>
      </c>
      <c r="L331" s="27">
        <v>564.12350000000004</v>
      </c>
      <c r="M331" s="27">
        <v>0</v>
      </c>
      <c r="N331" s="27">
        <v>0</v>
      </c>
      <c r="O331" s="27">
        <v>188.0412</v>
      </c>
      <c r="P331" s="27">
        <v>0</v>
      </c>
    </row>
    <row r="332" spans="1:16" x14ac:dyDescent="0.25">
      <c r="A332" s="17">
        <v>1.17</v>
      </c>
      <c r="B332" s="27">
        <v>6033.0985000000001</v>
      </c>
      <c r="C332" s="31">
        <v>-1E-4</v>
      </c>
      <c r="D332" s="27">
        <v>0</v>
      </c>
      <c r="E332" s="27">
        <v>990.17510000000004</v>
      </c>
      <c r="F332" s="27">
        <v>990.17510000000004</v>
      </c>
      <c r="G332" s="27">
        <v>0</v>
      </c>
      <c r="H332" s="27">
        <v>0</v>
      </c>
      <c r="I332" s="27">
        <v>1320.2335</v>
      </c>
      <c r="J332" s="27">
        <v>660.11670000000004</v>
      </c>
      <c r="K332" s="27">
        <v>1320.2335</v>
      </c>
      <c r="L332" s="27">
        <v>564.12350000000004</v>
      </c>
      <c r="M332" s="27">
        <v>0</v>
      </c>
      <c r="N332" s="27">
        <v>0</v>
      </c>
      <c r="O332" s="27">
        <v>188.0412</v>
      </c>
      <c r="P332" s="27">
        <v>0</v>
      </c>
    </row>
    <row r="333" spans="1:16" x14ac:dyDescent="0.25">
      <c r="A333" s="17">
        <v>1.171</v>
      </c>
      <c r="B333" s="27">
        <v>6037.6121000000003</v>
      </c>
      <c r="C333" s="31">
        <v>8.9999999999999998E-4</v>
      </c>
      <c r="D333" s="27">
        <v>0</v>
      </c>
      <c r="E333" s="27">
        <v>991.02139999999997</v>
      </c>
      <c r="F333" s="27">
        <v>991.02139999999997</v>
      </c>
      <c r="G333" s="27">
        <v>0</v>
      </c>
      <c r="H333" s="27">
        <v>0</v>
      </c>
      <c r="I333" s="27">
        <v>1321.3619000000001</v>
      </c>
      <c r="J333" s="27">
        <v>660.68089999999995</v>
      </c>
      <c r="K333" s="27">
        <v>1321.3619000000001</v>
      </c>
      <c r="L333" s="27">
        <v>564.12350000000004</v>
      </c>
      <c r="M333" s="27">
        <v>0</v>
      </c>
      <c r="N333" s="27">
        <v>0</v>
      </c>
      <c r="O333" s="27">
        <v>188.0412</v>
      </c>
      <c r="P333" s="27">
        <v>0</v>
      </c>
    </row>
    <row r="334" spans="1:16" x14ac:dyDescent="0.25">
      <c r="A334" s="17">
        <v>1.1719999999999999</v>
      </c>
      <c r="B334" s="27">
        <v>6042.1256999999996</v>
      </c>
      <c r="C334" s="31">
        <v>8.9999999999999998E-4</v>
      </c>
      <c r="D334" s="27">
        <v>0</v>
      </c>
      <c r="E334" s="27">
        <v>991.86770000000001</v>
      </c>
      <c r="F334" s="27">
        <v>991.86770000000001</v>
      </c>
      <c r="G334" s="27">
        <v>0</v>
      </c>
      <c r="H334" s="27">
        <v>0</v>
      </c>
      <c r="I334" s="27">
        <v>1322.4902999999999</v>
      </c>
      <c r="J334" s="27">
        <v>661.24509999999998</v>
      </c>
      <c r="K334" s="27">
        <v>1322.4902999999999</v>
      </c>
      <c r="L334" s="27">
        <v>564.12350000000004</v>
      </c>
      <c r="M334" s="27">
        <v>0</v>
      </c>
      <c r="N334" s="27">
        <v>0</v>
      </c>
      <c r="O334" s="27">
        <v>188.0412</v>
      </c>
      <c r="P334" s="27">
        <v>0</v>
      </c>
    </row>
    <row r="335" spans="1:16" x14ac:dyDescent="0.25">
      <c r="A335" s="17">
        <v>1.173</v>
      </c>
      <c r="B335" s="27">
        <v>6046.6392999999998</v>
      </c>
      <c r="C335" s="31">
        <v>8.9999999999999998E-4</v>
      </c>
      <c r="D335" s="27">
        <v>0</v>
      </c>
      <c r="E335" s="27">
        <v>992.71400000000006</v>
      </c>
      <c r="F335" s="27">
        <v>992.71400000000006</v>
      </c>
      <c r="G335" s="27">
        <v>0</v>
      </c>
      <c r="H335" s="27">
        <v>0</v>
      </c>
      <c r="I335" s="27">
        <v>1323.6187</v>
      </c>
      <c r="J335" s="27">
        <v>661.80930000000001</v>
      </c>
      <c r="K335" s="27">
        <v>1323.6187</v>
      </c>
      <c r="L335" s="27">
        <v>564.12350000000004</v>
      </c>
      <c r="M335" s="27">
        <v>0</v>
      </c>
      <c r="N335" s="27">
        <v>0</v>
      </c>
      <c r="O335" s="27">
        <v>188.0412</v>
      </c>
      <c r="P335" s="27">
        <v>0</v>
      </c>
    </row>
    <row r="336" spans="1:16" x14ac:dyDescent="0.25">
      <c r="A336" s="17">
        <v>1.1739999999999999</v>
      </c>
      <c r="B336" s="27">
        <v>6051.1530000000002</v>
      </c>
      <c r="C336" s="31">
        <v>8.9999999999999998E-4</v>
      </c>
      <c r="D336" s="27">
        <v>0</v>
      </c>
      <c r="E336" s="27">
        <v>993.56029999999998</v>
      </c>
      <c r="F336" s="27">
        <v>993.56029999999998</v>
      </c>
      <c r="G336" s="27">
        <v>0</v>
      </c>
      <c r="H336" s="27">
        <v>0</v>
      </c>
      <c r="I336" s="27">
        <v>1324.7471</v>
      </c>
      <c r="J336" s="27">
        <v>662.37350000000004</v>
      </c>
      <c r="K336" s="27">
        <v>1324.7471</v>
      </c>
      <c r="L336" s="27">
        <v>564.12350000000004</v>
      </c>
      <c r="M336" s="27">
        <v>0</v>
      </c>
      <c r="N336" s="27">
        <v>0</v>
      </c>
      <c r="O336" s="27">
        <v>188.0412</v>
      </c>
      <c r="P336" s="27">
        <v>0</v>
      </c>
    </row>
    <row r="337" spans="1:16" x14ac:dyDescent="0.25">
      <c r="A337" s="17">
        <v>1.175</v>
      </c>
      <c r="B337" s="27">
        <v>6050.0932000000003</v>
      </c>
      <c r="C337" s="31">
        <v>-2.0000000000000001E-4</v>
      </c>
      <c r="D337" s="27">
        <v>0</v>
      </c>
      <c r="E337" s="27">
        <v>993.36159999999995</v>
      </c>
      <c r="F337" s="27">
        <v>993.36159999999995</v>
      </c>
      <c r="G337" s="27">
        <v>0</v>
      </c>
      <c r="H337" s="27">
        <v>0</v>
      </c>
      <c r="I337" s="27">
        <v>1324.4820999999999</v>
      </c>
      <c r="J337" s="27">
        <v>662.24109999999996</v>
      </c>
      <c r="K337" s="27">
        <v>1324.4820999999999</v>
      </c>
      <c r="L337" s="27">
        <v>564.12350000000004</v>
      </c>
      <c r="M337" s="27">
        <v>0</v>
      </c>
      <c r="N337" s="27">
        <v>0</v>
      </c>
      <c r="O337" s="27">
        <v>188.0412</v>
      </c>
      <c r="P337" s="27">
        <v>0</v>
      </c>
    </row>
    <row r="338" spans="1:16" x14ac:dyDescent="0.25">
      <c r="A338" s="17">
        <v>1.1759999999999999</v>
      </c>
      <c r="B338" s="27">
        <v>6054.6019999999999</v>
      </c>
      <c r="C338" s="31">
        <v>8.9999999999999998E-4</v>
      </c>
      <c r="D338" s="27">
        <v>0</v>
      </c>
      <c r="E338" s="27">
        <v>994.20699999999999</v>
      </c>
      <c r="F338" s="27">
        <v>994.20699999999999</v>
      </c>
      <c r="G338" s="27">
        <v>0</v>
      </c>
      <c r="H338" s="27">
        <v>0</v>
      </c>
      <c r="I338" s="27">
        <v>1325.6093000000001</v>
      </c>
      <c r="J338" s="27">
        <v>662.80470000000003</v>
      </c>
      <c r="K338" s="27">
        <v>1325.6093000000001</v>
      </c>
      <c r="L338" s="27">
        <v>564.12350000000004</v>
      </c>
      <c r="M338" s="27">
        <v>0</v>
      </c>
      <c r="N338" s="27">
        <v>0</v>
      </c>
      <c r="O338" s="27">
        <v>188.0412</v>
      </c>
      <c r="P338" s="27">
        <v>0</v>
      </c>
    </row>
    <row r="339" spans="1:16" x14ac:dyDescent="0.25">
      <c r="A339" s="17">
        <v>1.177</v>
      </c>
      <c r="B339" s="27">
        <v>6059.1108999999997</v>
      </c>
      <c r="C339" s="31">
        <v>8.9999999999999998E-4</v>
      </c>
      <c r="D339" s="27">
        <v>0</v>
      </c>
      <c r="E339" s="27">
        <v>995.05240000000003</v>
      </c>
      <c r="F339" s="27">
        <v>995.05240000000003</v>
      </c>
      <c r="G339" s="27">
        <v>0</v>
      </c>
      <c r="H339" s="27">
        <v>0</v>
      </c>
      <c r="I339" s="27">
        <v>1326.7366</v>
      </c>
      <c r="J339" s="27">
        <v>663.36829999999998</v>
      </c>
      <c r="K339" s="27">
        <v>1326.7366</v>
      </c>
      <c r="L339" s="27">
        <v>564.12350000000004</v>
      </c>
      <c r="M339" s="27">
        <v>0</v>
      </c>
      <c r="N339" s="27">
        <v>0</v>
      </c>
      <c r="O339" s="27">
        <v>188.0412</v>
      </c>
      <c r="P339" s="27">
        <v>0</v>
      </c>
    </row>
    <row r="340" spans="1:16" x14ac:dyDescent="0.25">
      <c r="A340" s="17">
        <v>1.1779999999999999</v>
      </c>
      <c r="B340" s="27">
        <v>6063.6198000000004</v>
      </c>
      <c r="C340" s="31">
        <v>8.0000000000000004E-4</v>
      </c>
      <c r="D340" s="27">
        <v>0</v>
      </c>
      <c r="E340" s="27">
        <v>995.89779999999996</v>
      </c>
      <c r="F340" s="27">
        <v>995.89779999999996</v>
      </c>
      <c r="G340" s="27">
        <v>0</v>
      </c>
      <c r="H340" s="27">
        <v>0</v>
      </c>
      <c r="I340" s="27">
        <v>1327.8638000000001</v>
      </c>
      <c r="J340" s="27">
        <v>663.93190000000004</v>
      </c>
      <c r="K340" s="27">
        <v>1327.8638000000001</v>
      </c>
      <c r="L340" s="27">
        <v>564.12350000000004</v>
      </c>
      <c r="M340" s="27">
        <v>0</v>
      </c>
      <c r="N340" s="27">
        <v>0</v>
      </c>
      <c r="O340" s="27">
        <v>188.0412</v>
      </c>
      <c r="P340" s="27">
        <v>0</v>
      </c>
    </row>
    <row r="341" spans="1:16" x14ac:dyDescent="0.25">
      <c r="A341" s="17">
        <v>1.179</v>
      </c>
      <c r="B341" s="27">
        <v>6068.1287000000002</v>
      </c>
      <c r="C341" s="31">
        <v>8.0000000000000004E-4</v>
      </c>
      <c r="D341" s="27">
        <v>0</v>
      </c>
      <c r="E341" s="27">
        <v>996.74329999999998</v>
      </c>
      <c r="F341" s="27">
        <v>996.74329999999998</v>
      </c>
      <c r="G341" s="27">
        <v>0</v>
      </c>
      <c r="H341" s="27">
        <v>0</v>
      </c>
      <c r="I341" s="27">
        <v>1328.991</v>
      </c>
      <c r="J341" s="27">
        <v>664.49549999999999</v>
      </c>
      <c r="K341" s="27">
        <v>1328.991</v>
      </c>
      <c r="L341" s="27">
        <v>564.12350000000004</v>
      </c>
      <c r="M341" s="27">
        <v>0</v>
      </c>
      <c r="N341" s="27">
        <v>0</v>
      </c>
      <c r="O341" s="27">
        <v>188.0412</v>
      </c>
      <c r="P341" s="27">
        <v>0</v>
      </c>
    </row>
    <row r="342" spans="1:16" x14ac:dyDescent="0.25">
      <c r="A342" s="17">
        <v>1.18</v>
      </c>
      <c r="B342" s="27">
        <v>6068.6602999999996</v>
      </c>
      <c r="C342" s="31">
        <v>1E-4</v>
      </c>
      <c r="D342" s="27">
        <v>0</v>
      </c>
      <c r="E342" s="27">
        <v>996.84289999999999</v>
      </c>
      <c r="F342" s="27">
        <v>996.84289999999999</v>
      </c>
      <c r="G342" s="27">
        <v>0</v>
      </c>
      <c r="H342" s="27">
        <v>0</v>
      </c>
      <c r="I342" s="27">
        <v>1329.1239</v>
      </c>
      <c r="J342" s="27">
        <v>664.56200000000001</v>
      </c>
      <c r="K342" s="27">
        <v>1329.1239</v>
      </c>
      <c r="L342" s="27">
        <v>564.12350000000004</v>
      </c>
      <c r="M342" s="27">
        <v>0</v>
      </c>
      <c r="N342" s="27">
        <v>0</v>
      </c>
      <c r="O342" s="27">
        <v>188.0412</v>
      </c>
      <c r="P342" s="27">
        <v>0</v>
      </c>
    </row>
    <row r="343" spans="1:16" x14ac:dyDescent="0.25">
      <c r="A343" s="17">
        <v>1.181</v>
      </c>
      <c r="B343" s="27">
        <v>6071.8501999999999</v>
      </c>
      <c r="C343" s="31">
        <v>5.9999999999999995E-4</v>
      </c>
      <c r="D343" s="27">
        <v>0</v>
      </c>
      <c r="E343" s="27">
        <v>997.44100000000003</v>
      </c>
      <c r="F343" s="27">
        <v>997.44100000000003</v>
      </c>
      <c r="G343" s="27">
        <v>0</v>
      </c>
      <c r="H343" s="27">
        <v>0</v>
      </c>
      <c r="I343" s="27">
        <v>1329.9213999999999</v>
      </c>
      <c r="J343" s="27">
        <v>664.96069999999997</v>
      </c>
      <c r="K343" s="27">
        <v>1329.9213999999999</v>
      </c>
      <c r="L343" s="27">
        <v>564.12350000000004</v>
      </c>
      <c r="M343" s="27">
        <v>0</v>
      </c>
      <c r="N343" s="27">
        <v>0</v>
      </c>
      <c r="O343" s="27">
        <v>188.0412</v>
      </c>
      <c r="P343" s="27">
        <v>0</v>
      </c>
    </row>
    <row r="344" spans="1:16" x14ac:dyDescent="0.25">
      <c r="A344" s="17">
        <v>1.1819999999999999</v>
      </c>
      <c r="B344" s="27">
        <v>6076.3545999999997</v>
      </c>
      <c r="C344" s="31">
        <v>8.0000000000000004E-4</v>
      </c>
      <c r="D344" s="27">
        <v>0</v>
      </c>
      <c r="E344" s="27">
        <v>998.28560000000004</v>
      </c>
      <c r="F344" s="27">
        <v>998.28560000000004</v>
      </c>
      <c r="G344" s="27">
        <v>0</v>
      </c>
      <c r="H344" s="27">
        <v>0</v>
      </c>
      <c r="I344" s="27">
        <v>1331.0474999999999</v>
      </c>
      <c r="J344" s="27">
        <v>665.52369999999996</v>
      </c>
      <c r="K344" s="27">
        <v>1331.0474999999999</v>
      </c>
      <c r="L344" s="27">
        <v>564.12350000000004</v>
      </c>
      <c r="M344" s="27">
        <v>0</v>
      </c>
      <c r="N344" s="27">
        <v>0</v>
      </c>
      <c r="O344" s="27">
        <v>188.0412</v>
      </c>
      <c r="P344" s="27">
        <v>0</v>
      </c>
    </row>
    <row r="345" spans="1:16" x14ac:dyDescent="0.25">
      <c r="A345" s="17">
        <v>1.1830000000000001</v>
      </c>
      <c r="B345" s="27">
        <v>6080.8589000000002</v>
      </c>
      <c r="C345" s="31">
        <v>8.0000000000000004E-4</v>
      </c>
      <c r="D345" s="27">
        <v>0</v>
      </c>
      <c r="E345" s="27">
        <v>999.13019999999995</v>
      </c>
      <c r="F345" s="27">
        <v>999.13019999999995</v>
      </c>
      <c r="G345" s="27">
        <v>0</v>
      </c>
      <c r="H345" s="27">
        <v>0</v>
      </c>
      <c r="I345" s="27">
        <v>1332.1736000000001</v>
      </c>
      <c r="J345" s="27">
        <v>666.08680000000004</v>
      </c>
      <c r="K345" s="27">
        <v>1332.1736000000001</v>
      </c>
      <c r="L345" s="27">
        <v>564.12350000000004</v>
      </c>
      <c r="M345" s="27">
        <v>0</v>
      </c>
      <c r="N345" s="27">
        <v>0</v>
      </c>
      <c r="O345" s="27">
        <v>188.0412</v>
      </c>
      <c r="P345" s="27">
        <v>0</v>
      </c>
    </row>
    <row r="346" spans="1:16" x14ac:dyDescent="0.25">
      <c r="A346" s="17">
        <v>1.1839999999999999</v>
      </c>
      <c r="B346" s="27">
        <v>6085.3633</v>
      </c>
      <c r="C346" s="31">
        <v>8.0000000000000004E-4</v>
      </c>
      <c r="D346" s="27">
        <v>0</v>
      </c>
      <c r="E346" s="27">
        <v>999.97479999999996</v>
      </c>
      <c r="F346" s="27">
        <v>999.97479999999996</v>
      </c>
      <c r="G346" s="27">
        <v>0</v>
      </c>
      <c r="H346" s="27">
        <v>0</v>
      </c>
      <c r="I346" s="27">
        <v>1333.2997</v>
      </c>
      <c r="J346" s="27">
        <v>666.64980000000003</v>
      </c>
      <c r="K346" s="27">
        <v>1333.2997</v>
      </c>
      <c r="L346" s="27">
        <v>564.12350000000004</v>
      </c>
      <c r="M346" s="27">
        <v>0</v>
      </c>
      <c r="N346" s="27">
        <v>0</v>
      </c>
      <c r="O346" s="27">
        <v>188.0412</v>
      </c>
      <c r="P346" s="27">
        <v>0</v>
      </c>
    </row>
    <row r="347" spans="1:16" x14ac:dyDescent="0.25">
      <c r="A347" s="17">
        <v>1.1850000000000001</v>
      </c>
      <c r="B347" s="27">
        <v>6089.8676999999998</v>
      </c>
      <c r="C347" s="31">
        <v>8.0000000000000004E-4</v>
      </c>
      <c r="D347" s="27">
        <v>0</v>
      </c>
      <c r="E347" s="27">
        <v>1000.8193</v>
      </c>
      <c r="F347" s="27">
        <v>1000.8193</v>
      </c>
      <c r="G347" s="27">
        <v>0</v>
      </c>
      <c r="H347" s="27">
        <v>0</v>
      </c>
      <c r="I347" s="27">
        <v>1334.4258</v>
      </c>
      <c r="J347" s="27">
        <v>667.21289999999999</v>
      </c>
      <c r="K347" s="27">
        <v>1334.4258</v>
      </c>
      <c r="L347" s="27">
        <v>564.12350000000004</v>
      </c>
      <c r="M347" s="27">
        <v>0</v>
      </c>
      <c r="N347" s="27">
        <v>0</v>
      </c>
      <c r="O347" s="27">
        <v>188.0412</v>
      </c>
      <c r="P347" s="27">
        <v>0</v>
      </c>
    </row>
    <row r="348" spans="1:16" x14ac:dyDescent="0.25">
      <c r="A348" s="17">
        <v>1.1859999999999999</v>
      </c>
      <c r="B348" s="27">
        <v>6094.3720999999996</v>
      </c>
      <c r="C348" s="31">
        <v>8.0000000000000004E-4</v>
      </c>
      <c r="D348" s="27">
        <v>0</v>
      </c>
      <c r="E348" s="27">
        <v>1001.6639</v>
      </c>
      <c r="F348" s="27">
        <v>1001.6639</v>
      </c>
      <c r="G348" s="27">
        <v>0</v>
      </c>
      <c r="H348" s="27">
        <v>0</v>
      </c>
      <c r="I348" s="27">
        <v>1335.5518999999999</v>
      </c>
      <c r="J348" s="27">
        <v>667.77589999999998</v>
      </c>
      <c r="K348" s="27">
        <v>1335.5518999999999</v>
      </c>
      <c r="L348" s="27">
        <v>564.12350000000004</v>
      </c>
      <c r="M348" s="27">
        <v>0</v>
      </c>
      <c r="N348" s="27">
        <v>0</v>
      </c>
      <c r="O348" s="27">
        <v>188.0412</v>
      </c>
      <c r="P348" s="27">
        <v>0</v>
      </c>
    </row>
    <row r="349" spans="1:16" x14ac:dyDescent="0.25">
      <c r="A349" s="17">
        <v>1.1870000000000001</v>
      </c>
      <c r="B349" s="27">
        <v>6094.9062999999996</v>
      </c>
      <c r="C349" s="31">
        <v>1E-4</v>
      </c>
      <c r="D349" s="27">
        <v>0</v>
      </c>
      <c r="E349" s="27">
        <v>1001.7641</v>
      </c>
      <c r="F349" s="27">
        <v>1001.7641</v>
      </c>
      <c r="G349" s="27">
        <v>0</v>
      </c>
      <c r="H349" s="27">
        <v>0</v>
      </c>
      <c r="I349" s="27">
        <v>1335.6854000000001</v>
      </c>
      <c r="J349" s="27">
        <v>667.84270000000004</v>
      </c>
      <c r="K349" s="27">
        <v>1335.6854000000001</v>
      </c>
      <c r="L349" s="27">
        <v>564.12350000000004</v>
      </c>
      <c r="M349" s="27">
        <v>0</v>
      </c>
      <c r="N349" s="27">
        <v>0</v>
      </c>
      <c r="O349" s="27">
        <v>188.0412</v>
      </c>
      <c r="P349" s="27">
        <v>0</v>
      </c>
    </row>
    <row r="350" spans="1:16" x14ac:dyDescent="0.25">
      <c r="A350" s="17">
        <v>1.1879999999999999</v>
      </c>
      <c r="B350" s="27">
        <v>6099.4074000000001</v>
      </c>
      <c r="C350" s="31">
        <v>8.0000000000000004E-4</v>
      </c>
      <c r="D350" s="27">
        <v>0</v>
      </c>
      <c r="E350" s="27">
        <v>1002.6079999999999</v>
      </c>
      <c r="F350" s="27">
        <v>1002.6079999999999</v>
      </c>
      <c r="G350" s="27">
        <v>0</v>
      </c>
      <c r="H350" s="27">
        <v>0</v>
      </c>
      <c r="I350" s="27">
        <v>1336.8107</v>
      </c>
      <c r="J350" s="27">
        <v>668.40530000000001</v>
      </c>
      <c r="K350" s="27">
        <v>1336.8107</v>
      </c>
      <c r="L350" s="27">
        <v>564.12350000000004</v>
      </c>
      <c r="M350" s="27">
        <v>0</v>
      </c>
      <c r="N350" s="27">
        <v>0</v>
      </c>
      <c r="O350" s="27">
        <v>188.0412</v>
      </c>
      <c r="P350" s="27">
        <v>0</v>
      </c>
    </row>
    <row r="351" spans="1:16" x14ac:dyDescent="0.25">
      <c r="A351" s="17">
        <v>1.1890000000000001</v>
      </c>
      <c r="B351" s="27">
        <v>6103.9084000000003</v>
      </c>
      <c r="C351" s="31">
        <v>8.0000000000000004E-4</v>
      </c>
      <c r="D351" s="27">
        <v>0</v>
      </c>
      <c r="E351" s="27">
        <v>1003.452</v>
      </c>
      <c r="F351" s="27">
        <v>1003.452</v>
      </c>
      <c r="G351" s="27">
        <v>0</v>
      </c>
      <c r="H351" s="27">
        <v>0</v>
      </c>
      <c r="I351" s="27">
        <v>1337.9358999999999</v>
      </c>
      <c r="J351" s="27">
        <v>668.96799999999996</v>
      </c>
      <c r="K351" s="27">
        <v>1337.9358999999999</v>
      </c>
      <c r="L351" s="27">
        <v>564.12350000000004</v>
      </c>
      <c r="M351" s="27">
        <v>0</v>
      </c>
      <c r="N351" s="27">
        <v>0</v>
      </c>
      <c r="O351" s="27">
        <v>188.0412</v>
      </c>
      <c r="P351" s="27">
        <v>0</v>
      </c>
    </row>
    <row r="352" spans="1:16" x14ac:dyDescent="0.25">
      <c r="A352" s="17">
        <v>1.19</v>
      </c>
      <c r="B352" s="27">
        <v>6108.4094999999998</v>
      </c>
      <c r="C352" s="31">
        <v>8.0000000000000004E-4</v>
      </c>
      <c r="D352" s="27">
        <v>0</v>
      </c>
      <c r="E352" s="27">
        <v>1004.2959</v>
      </c>
      <c r="F352" s="27">
        <v>1004.2959</v>
      </c>
      <c r="G352" s="27">
        <v>0</v>
      </c>
      <c r="H352" s="27">
        <v>0</v>
      </c>
      <c r="I352" s="27">
        <v>1339.0612000000001</v>
      </c>
      <c r="J352" s="27">
        <v>669.53060000000005</v>
      </c>
      <c r="K352" s="27">
        <v>1339.0612000000001</v>
      </c>
      <c r="L352" s="27">
        <v>564.12350000000004</v>
      </c>
      <c r="M352" s="27">
        <v>0</v>
      </c>
      <c r="N352" s="27">
        <v>0</v>
      </c>
      <c r="O352" s="27">
        <v>188.0412</v>
      </c>
      <c r="P352" s="27">
        <v>0</v>
      </c>
    </row>
    <row r="353" spans="1:16" x14ac:dyDescent="0.25">
      <c r="A353" s="17">
        <v>1.1910000000000001</v>
      </c>
      <c r="B353" s="27">
        <v>6108.9450999999999</v>
      </c>
      <c r="C353" s="31">
        <v>1E-4</v>
      </c>
      <c r="D353" s="27">
        <v>0</v>
      </c>
      <c r="E353" s="27">
        <v>1004.3963</v>
      </c>
      <c r="F353" s="27">
        <v>1004.3963</v>
      </c>
      <c r="G353" s="27">
        <v>0</v>
      </c>
      <c r="H353" s="27">
        <v>0</v>
      </c>
      <c r="I353" s="27">
        <v>1339.1950999999999</v>
      </c>
      <c r="J353" s="27">
        <v>669.59760000000006</v>
      </c>
      <c r="K353" s="27">
        <v>1339.1950999999999</v>
      </c>
      <c r="L353" s="27">
        <v>564.12350000000004</v>
      </c>
      <c r="M353" s="27">
        <v>0</v>
      </c>
      <c r="N353" s="27">
        <v>0</v>
      </c>
      <c r="O353" s="27">
        <v>188.0412</v>
      </c>
      <c r="P353" s="27">
        <v>0</v>
      </c>
    </row>
    <row r="354" spans="1:16" x14ac:dyDescent="0.25">
      <c r="A354" s="17">
        <v>1.1919999999999999</v>
      </c>
      <c r="B354" s="27">
        <v>6112.1592000000001</v>
      </c>
      <c r="C354" s="31">
        <v>5.9999999999999995E-4</v>
      </c>
      <c r="D354" s="27">
        <v>0</v>
      </c>
      <c r="E354" s="27">
        <v>1004.999</v>
      </c>
      <c r="F354" s="27">
        <v>1004.999</v>
      </c>
      <c r="G354" s="27">
        <v>0</v>
      </c>
      <c r="H354" s="27">
        <v>0</v>
      </c>
      <c r="I354" s="27">
        <v>1339.9985999999999</v>
      </c>
      <c r="J354" s="27">
        <v>669.99929999999995</v>
      </c>
      <c r="K354" s="27">
        <v>1339.9985999999999</v>
      </c>
      <c r="L354" s="27">
        <v>564.12350000000004</v>
      </c>
      <c r="M354" s="27">
        <v>0</v>
      </c>
      <c r="N354" s="27">
        <v>0</v>
      </c>
      <c r="O354" s="27">
        <v>188.0412</v>
      </c>
      <c r="P354" s="27">
        <v>0</v>
      </c>
    </row>
    <row r="355" spans="1:16" x14ac:dyDescent="0.25">
      <c r="A355" s="17">
        <v>1.1930000000000001</v>
      </c>
      <c r="B355" s="27">
        <v>6116.6558000000005</v>
      </c>
      <c r="C355" s="31">
        <v>8.0000000000000004E-4</v>
      </c>
      <c r="D355" s="27">
        <v>0</v>
      </c>
      <c r="E355" s="27">
        <v>1005.8421</v>
      </c>
      <c r="F355" s="27">
        <v>1005.8421</v>
      </c>
      <c r="G355" s="27">
        <v>0</v>
      </c>
      <c r="H355" s="27">
        <v>0</v>
      </c>
      <c r="I355" s="27">
        <v>1341.1228000000001</v>
      </c>
      <c r="J355" s="27">
        <v>670.56140000000005</v>
      </c>
      <c r="K355" s="27">
        <v>1341.1228000000001</v>
      </c>
      <c r="L355" s="27">
        <v>564.12350000000004</v>
      </c>
      <c r="M355" s="27">
        <v>0</v>
      </c>
      <c r="N355" s="27">
        <v>0</v>
      </c>
      <c r="O355" s="27">
        <v>188.0412</v>
      </c>
      <c r="P355" s="27">
        <v>0</v>
      </c>
    </row>
    <row r="356" spans="1:16" x14ac:dyDescent="0.25">
      <c r="A356" s="17">
        <v>1.194</v>
      </c>
      <c r="B356" s="27">
        <v>6121.1523999999999</v>
      </c>
      <c r="C356" s="31">
        <v>8.0000000000000004E-4</v>
      </c>
      <c r="D356" s="27">
        <v>0</v>
      </c>
      <c r="E356" s="27">
        <v>1006.6852</v>
      </c>
      <c r="F356" s="27">
        <v>1006.6852</v>
      </c>
      <c r="G356" s="27">
        <v>0</v>
      </c>
      <c r="H356" s="27">
        <v>0</v>
      </c>
      <c r="I356" s="27">
        <v>1342.2469000000001</v>
      </c>
      <c r="J356" s="27">
        <v>671.12350000000004</v>
      </c>
      <c r="K356" s="27">
        <v>1342.2469000000001</v>
      </c>
      <c r="L356" s="27">
        <v>564.12350000000004</v>
      </c>
      <c r="M356" s="27">
        <v>0</v>
      </c>
      <c r="N356" s="27">
        <v>0</v>
      </c>
      <c r="O356" s="27">
        <v>188.0412</v>
      </c>
      <c r="P356" s="27">
        <v>0</v>
      </c>
    </row>
    <row r="357" spans="1:16" x14ac:dyDescent="0.25">
      <c r="A357" s="17">
        <v>1.1950000000000001</v>
      </c>
      <c r="B357" s="27">
        <v>6125.6490999999996</v>
      </c>
      <c r="C357" s="31">
        <v>8.0000000000000004E-4</v>
      </c>
      <c r="D357" s="27">
        <v>0</v>
      </c>
      <c r="E357" s="27">
        <v>1007.5282999999999</v>
      </c>
      <c r="F357" s="27">
        <v>1007.5282999999999</v>
      </c>
      <c r="G357" s="27">
        <v>0</v>
      </c>
      <c r="H357" s="27">
        <v>0</v>
      </c>
      <c r="I357" s="27">
        <v>1343.3711000000001</v>
      </c>
      <c r="J357" s="27">
        <v>671.68560000000002</v>
      </c>
      <c r="K357" s="27">
        <v>1343.3711000000001</v>
      </c>
      <c r="L357" s="27">
        <v>564.12350000000004</v>
      </c>
      <c r="M357" s="27">
        <v>0</v>
      </c>
      <c r="N357" s="27">
        <v>0</v>
      </c>
      <c r="O357" s="27">
        <v>188.0412</v>
      </c>
      <c r="P357" s="27">
        <v>0</v>
      </c>
    </row>
    <row r="358" spans="1:16" x14ac:dyDescent="0.25">
      <c r="A358" s="17">
        <v>1.196</v>
      </c>
      <c r="B358" s="27">
        <v>6130.1457</v>
      </c>
      <c r="C358" s="31">
        <v>8.0000000000000004E-4</v>
      </c>
      <c r="D358" s="27">
        <v>0</v>
      </c>
      <c r="E358" s="27">
        <v>1008.3714</v>
      </c>
      <c r="F358" s="27">
        <v>1008.3714</v>
      </c>
      <c r="G358" s="27">
        <v>0</v>
      </c>
      <c r="H358" s="27">
        <v>0</v>
      </c>
      <c r="I358" s="27">
        <v>1344.4953</v>
      </c>
      <c r="J358" s="27">
        <v>672.24760000000003</v>
      </c>
      <c r="K358" s="27">
        <v>1344.4953</v>
      </c>
      <c r="L358" s="27">
        <v>564.12350000000004</v>
      </c>
      <c r="M358" s="27">
        <v>0</v>
      </c>
      <c r="N358" s="27">
        <v>0</v>
      </c>
      <c r="O358" s="27">
        <v>188.0412</v>
      </c>
      <c r="P358" s="27">
        <v>0</v>
      </c>
    </row>
    <row r="359" spans="1:16" x14ac:dyDescent="0.25">
      <c r="A359" s="17">
        <v>1.1970000000000001</v>
      </c>
      <c r="B359" s="27">
        <v>6130.6835000000001</v>
      </c>
      <c r="C359" s="31">
        <v>1E-4</v>
      </c>
      <c r="D359" s="27">
        <v>0</v>
      </c>
      <c r="E359" s="27">
        <v>1008.4723</v>
      </c>
      <c r="F359" s="27">
        <v>1008.4723</v>
      </c>
      <c r="G359" s="27">
        <v>0</v>
      </c>
      <c r="H359" s="27">
        <v>0</v>
      </c>
      <c r="I359" s="27">
        <v>1344.6297</v>
      </c>
      <c r="J359" s="27">
        <v>672.31489999999997</v>
      </c>
      <c r="K359" s="27">
        <v>1344.6297</v>
      </c>
      <c r="L359" s="27">
        <v>564.12350000000004</v>
      </c>
      <c r="M359" s="27">
        <v>0</v>
      </c>
      <c r="N359" s="27">
        <v>0</v>
      </c>
      <c r="O359" s="27">
        <v>188.0412</v>
      </c>
      <c r="P359" s="27">
        <v>0</v>
      </c>
    </row>
    <row r="360" spans="1:16" x14ac:dyDescent="0.25">
      <c r="A360" s="17">
        <v>1.198</v>
      </c>
      <c r="B360" s="27">
        <v>6131.2214000000004</v>
      </c>
      <c r="C360" s="31">
        <v>1E-4</v>
      </c>
      <c r="D360" s="27">
        <v>0</v>
      </c>
      <c r="E360" s="27">
        <v>1008.5731</v>
      </c>
      <c r="F360" s="27">
        <v>1008.5731</v>
      </c>
      <c r="G360" s="27">
        <v>0</v>
      </c>
      <c r="H360" s="27">
        <v>0</v>
      </c>
      <c r="I360" s="27">
        <v>1344.7642000000001</v>
      </c>
      <c r="J360" s="27">
        <v>672.38210000000004</v>
      </c>
      <c r="K360" s="27">
        <v>1344.7642000000001</v>
      </c>
      <c r="L360" s="27">
        <v>564.12350000000004</v>
      </c>
      <c r="M360" s="27">
        <v>0</v>
      </c>
      <c r="N360" s="27">
        <v>0</v>
      </c>
      <c r="O360" s="27">
        <v>188.0412</v>
      </c>
      <c r="P360" s="27">
        <v>0</v>
      </c>
    </row>
    <row r="361" spans="1:16" x14ac:dyDescent="0.25">
      <c r="A361" s="17">
        <v>1.1990000000000001</v>
      </c>
      <c r="B361" s="27">
        <v>6135.7114000000001</v>
      </c>
      <c r="C361" s="31">
        <v>8.0000000000000004E-4</v>
      </c>
      <c r="D361" s="27">
        <v>0</v>
      </c>
      <c r="E361" s="27">
        <v>1009.415</v>
      </c>
      <c r="F361" s="27">
        <v>1009.415</v>
      </c>
      <c r="G361" s="27">
        <v>0</v>
      </c>
      <c r="H361" s="27">
        <v>0</v>
      </c>
      <c r="I361" s="27">
        <v>1345.8867</v>
      </c>
      <c r="J361" s="27">
        <v>672.94330000000002</v>
      </c>
      <c r="K361" s="27">
        <v>1345.8867</v>
      </c>
      <c r="L361" s="27">
        <v>564.12350000000004</v>
      </c>
      <c r="M361" s="27">
        <v>0</v>
      </c>
      <c r="N361" s="27">
        <v>0</v>
      </c>
      <c r="O361" s="27">
        <v>188.0412</v>
      </c>
      <c r="P361" s="27">
        <v>0</v>
      </c>
    </row>
    <row r="362" spans="1:16" x14ac:dyDescent="0.25">
      <c r="A362" s="17">
        <v>1.2</v>
      </c>
      <c r="B362" s="27">
        <v>7029.3801999999996</v>
      </c>
      <c r="C362" s="31">
        <v>0.16600000000000001</v>
      </c>
      <c r="D362" s="27">
        <v>0</v>
      </c>
      <c r="E362" s="27">
        <v>1176.9779000000001</v>
      </c>
      <c r="F362" s="27">
        <v>1176.9779000000001</v>
      </c>
      <c r="G362" s="27">
        <v>0</v>
      </c>
      <c r="H362" s="27">
        <v>0</v>
      </c>
      <c r="I362" s="27">
        <v>1569.3039000000001</v>
      </c>
      <c r="J362" s="27">
        <v>784.65189999999996</v>
      </c>
      <c r="K362" s="27">
        <v>1569.3039000000001</v>
      </c>
      <c r="L362" s="27">
        <v>564.12350000000004</v>
      </c>
      <c r="M362" s="27">
        <v>0</v>
      </c>
      <c r="N362" s="27">
        <v>0</v>
      </c>
      <c r="O362" s="27">
        <v>188.0412</v>
      </c>
      <c r="P362" s="27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362"/>
  <sheetViews>
    <sheetView showGridLines="0" zoomScaleNormal="10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180</v>
      </c>
    </row>
    <row r="5" spans="1:16" x14ac:dyDescent="0.25">
      <c r="A5" t="s">
        <v>158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166</v>
      </c>
      <c r="J5" t="s">
        <v>167</v>
      </c>
      <c r="K5" t="s">
        <v>168</v>
      </c>
      <c r="L5" t="s">
        <v>169</v>
      </c>
      <c r="M5" t="s">
        <v>170</v>
      </c>
      <c r="N5" t="s">
        <v>171</v>
      </c>
      <c r="O5" t="s">
        <v>172</v>
      </c>
      <c r="P5" t="s">
        <v>173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0.84499999999999997</v>
      </c>
      <c r="B7" s="27">
        <v>1598.3498999999999</v>
      </c>
      <c r="C7" s="30">
        <v>0</v>
      </c>
      <c r="D7" s="27">
        <v>159.83500000000001</v>
      </c>
      <c r="E7" s="27">
        <v>159.83500000000001</v>
      </c>
      <c r="F7" s="27">
        <v>159.83500000000001</v>
      </c>
      <c r="G7" s="27">
        <v>0</v>
      </c>
      <c r="H7" s="27">
        <v>0</v>
      </c>
      <c r="I7" s="27">
        <v>319.67</v>
      </c>
      <c r="J7" s="27">
        <v>159.83500000000001</v>
      </c>
      <c r="K7" s="27">
        <v>319.67</v>
      </c>
      <c r="L7" s="27">
        <v>239.7525</v>
      </c>
      <c r="M7" s="27">
        <v>0</v>
      </c>
      <c r="N7" s="27">
        <v>0</v>
      </c>
      <c r="O7" s="27">
        <v>79.917500000000004</v>
      </c>
      <c r="P7" s="27">
        <v>0</v>
      </c>
    </row>
    <row r="8" spans="1:16" x14ac:dyDescent="0.25">
      <c r="A8" s="17">
        <v>0.84599999999999997</v>
      </c>
      <c r="B8" s="27">
        <v>1598.3498999999999</v>
      </c>
      <c r="C8" s="30">
        <v>0</v>
      </c>
      <c r="D8" s="27">
        <v>159.83500000000001</v>
      </c>
      <c r="E8" s="27">
        <v>159.83500000000001</v>
      </c>
      <c r="F8" s="27">
        <v>159.83500000000001</v>
      </c>
      <c r="G8" s="27">
        <v>0</v>
      </c>
      <c r="H8" s="27">
        <v>0</v>
      </c>
      <c r="I8" s="27">
        <v>319.67</v>
      </c>
      <c r="J8" s="27">
        <v>159.83500000000001</v>
      </c>
      <c r="K8" s="27">
        <v>319.67</v>
      </c>
      <c r="L8" s="27">
        <v>239.7525</v>
      </c>
      <c r="M8" s="27">
        <v>0</v>
      </c>
      <c r="N8" s="27">
        <v>0</v>
      </c>
      <c r="O8" s="27">
        <v>79.917500000000004</v>
      </c>
      <c r="P8" s="27">
        <v>0</v>
      </c>
    </row>
    <row r="9" spans="1:16" x14ac:dyDescent="0.25">
      <c r="A9" s="17">
        <v>0.84699999999999998</v>
      </c>
      <c r="B9" s="27">
        <v>1598.3498999999999</v>
      </c>
      <c r="C9" s="30">
        <v>0</v>
      </c>
      <c r="D9" s="27">
        <v>159.83500000000001</v>
      </c>
      <c r="E9" s="27">
        <v>159.83500000000001</v>
      </c>
      <c r="F9" s="27">
        <v>159.83500000000001</v>
      </c>
      <c r="G9" s="27">
        <v>0</v>
      </c>
      <c r="H9" s="27">
        <v>0</v>
      </c>
      <c r="I9" s="27">
        <v>319.67</v>
      </c>
      <c r="J9" s="27">
        <v>159.83500000000001</v>
      </c>
      <c r="K9" s="27">
        <v>319.67</v>
      </c>
      <c r="L9" s="27">
        <v>239.7525</v>
      </c>
      <c r="M9" s="27">
        <v>0</v>
      </c>
      <c r="N9" s="27">
        <v>0</v>
      </c>
      <c r="O9" s="27">
        <v>79.917500000000004</v>
      </c>
      <c r="P9" s="27">
        <v>0</v>
      </c>
    </row>
    <row r="10" spans="1:16" x14ac:dyDescent="0.25">
      <c r="A10" s="17">
        <v>0.84799999999999998</v>
      </c>
      <c r="B10" s="27">
        <v>1598.3498999999999</v>
      </c>
      <c r="C10" s="30">
        <v>0</v>
      </c>
      <c r="D10" s="27">
        <v>159.83500000000001</v>
      </c>
      <c r="E10" s="27">
        <v>159.83500000000001</v>
      </c>
      <c r="F10" s="27">
        <v>159.83500000000001</v>
      </c>
      <c r="G10" s="27">
        <v>0</v>
      </c>
      <c r="H10" s="27">
        <v>0</v>
      </c>
      <c r="I10" s="27">
        <v>319.67</v>
      </c>
      <c r="J10" s="27">
        <v>159.83500000000001</v>
      </c>
      <c r="K10" s="27">
        <v>319.67</v>
      </c>
      <c r="L10" s="27">
        <v>239.7525</v>
      </c>
      <c r="M10" s="27">
        <v>0</v>
      </c>
      <c r="N10" s="27">
        <v>0</v>
      </c>
      <c r="O10" s="27">
        <v>79.917500000000004</v>
      </c>
      <c r="P10" s="27">
        <v>0</v>
      </c>
    </row>
    <row r="11" spans="1:16" x14ac:dyDescent="0.25">
      <c r="A11" s="17">
        <v>0.84899999999999998</v>
      </c>
      <c r="B11" s="27">
        <v>1598.3498999999999</v>
      </c>
      <c r="C11" s="30">
        <v>0</v>
      </c>
      <c r="D11" s="27">
        <v>159.83500000000001</v>
      </c>
      <c r="E11" s="27">
        <v>159.83500000000001</v>
      </c>
      <c r="F11" s="27">
        <v>159.83500000000001</v>
      </c>
      <c r="G11" s="27">
        <v>0</v>
      </c>
      <c r="H11" s="27">
        <v>0</v>
      </c>
      <c r="I11" s="27">
        <v>319.67</v>
      </c>
      <c r="J11" s="27">
        <v>159.83500000000001</v>
      </c>
      <c r="K11" s="27">
        <v>319.67</v>
      </c>
      <c r="L11" s="27">
        <v>239.7525</v>
      </c>
      <c r="M11" s="27">
        <v>0</v>
      </c>
      <c r="N11" s="27">
        <v>0</v>
      </c>
      <c r="O11" s="27">
        <v>79.917500000000004</v>
      </c>
      <c r="P11" s="27">
        <v>0</v>
      </c>
    </row>
    <row r="12" spans="1:16" x14ac:dyDescent="0.25">
      <c r="A12" s="17">
        <v>0.85</v>
      </c>
      <c r="B12" s="27">
        <v>1598.3498999999999</v>
      </c>
      <c r="C12" s="30">
        <v>0</v>
      </c>
      <c r="D12" s="27">
        <v>159.83500000000001</v>
      </c>
      <c r="E12" s="27">
        <v>159.83500000000001</v>
      </c>
      <c r="F12" s="27">
        <v>159.83500000000001</v>
      </c>
      <c r="G12" s="27">
        <v>0</v>
      </c>
      <c r="H12" s="27">
        <v>0</v>
      </c>
      <c r="I12" s="27">
        <v>319.67</v>
      </c>
      <c r="J12" s="27">
        <v>159.83500000000001</v>
      </c>
      <c r="K12" s="27">
        <v>319.67</v>
      </c>
      <c r="L12" s="27">
        <v>239.7525</v>
      </c>
      <c r="M12" s="27">
        <v>0</v>
      </c>
      <c r="N12" s="27">
        <v>0</v>
      </c>
      <c r="O12" s="27">
        <v>79.917500000000004</v>
      </c>
      <c r="P12" s="27">
        <v>0</v>
      </c>
    </row>
    <row r="13" spans="1:16" x14ac:dyDescent="0.25">
      <c r="A13" s="17">
        <v>0.85099999999999998</v>
      </c>
      <c r="B13" s="27">
        <v>1600.2302999999999</v>
      </c>
      <c r="C13" s="30">
        <v>1.1999999999999999E-3</v>
      </c>
      <c r="D13" s="27">
        <v>160.023</v>
      </c>
      <c r="E13" s="27">
        <v>160.023</v>
      </c>
      <c r="F13" s="27">
        <v>160.023</v>
      </c>
      <c r="G13" s="27">
        <v>0</v>
      </c>
      <c r="H13" s="27">
        <v>0</v>
      </c>
      <c r="I13" s="27">
        <v>320.04610000000002</v>
      </c>
      <c r="J13" s="27">
        <v>160.023</v>
      </c>
      <c r="K13" s="27">
        <v>320.04610000000002</v>
      </c>
      <c r="L13" s="27">
        <v>240.03450000000001</v>
      </c>
      <c r="M13" s="27">
        <v>0</v>
      </c>
      <c r="N13" s="27">
        <v>0</v>
      </c>
      <c r="O13" s="27">
        <v>80.011499999999998</v>
      </c>
      <c r="P13" s="27">
        <v>0</v>
      </c>
    </row>
    <row r="14" spans="1:16" x14ac:dyDescent="0.25">
      <c r="A14" s="17">
        <v>0.85199999999999998</v>
      </c>
      <c r="B14" s="27">
        <v>1602.1107</v>
      </c>
      <c r="C14" s="30">
        <v>1.1999999999999999E-3</v>
      </c>
      <c r="D14" s="27">
        <v>160.21109999999999</v>
      </c>
      <c r="E14" s="27">
        <v>160.21109999999999</v>
      </c>
      <c r="F14" s="27">
        <v>160.21109999999999</v>
      </c>
      <c r="G14" s="27">
        <v>0</v>
      </c>
      <c r="H14" s="27">
        <v>0</v>
      </c>
      <c r="I14" s="27">
        <v>320.4221</v>
      </c>
      <c r="J14" s="27">
        <v>160.21109999999999</v>
      </c>
      <c r="K14" s="27">
        <v>320.4221</v>
      </c>
      <c r="L14" s="27">
        <v>240.31659999999999</v>
      </c>
      <c r="M14" s="27">
        <v>0</v>
      </c>
      <c r="N14" s="27">
        <v>0</v>
      </c>
      <c r="O14" s="27">
        <v>80.105500000000006</v>
      </c>
      <c r="P14" s="27">
        <v>0</v>
      </c>
    </row>
    <row r="15" spans="1:16" x14ac:dyDescent="0.25">
      <c r="A15" s="17">
        <v>0.85299999999999998</v>
      </c>
      <c r="B15" s="27">
        <v>1603.9911</v>
      </c>
      <c r="C15" s="30">
        <v>1.1999999999999999E-3</v>
      </c>
      <c r="D15" s="27">
        <v>160.3991</v>
      </c>
      <c r="E15" s="27">
        <v>160.3991</v>
      </c>
      <c r="F15" s="27">
        <v>160.3991</v>
      </c>
      <c r="G15" s="27">
        <v>0</v>
      </c>
      <c r="H15" s="27">
        <v>0</v>
      </c>
      <c r="I15" s="27">
        <v>320.79820000000001</v>
      </c>
      <c r="J15" s="27">
        <v>160.3991</v>
      </c>
      <c r="K15" s="27">
        <v>320.79820000000001</v>
      </c>
      <c r="L15" s="27">
        <v>240.59870000000001</v>
      </c>
      <c r="M15" s="27">
        <v>0</v>
      </c>
      <c r="N15" s="27">
        <v>0</v>
      </c>
      <c r="O15" s="27">
        <v>80.199600000000004</v>
      </c>
      <c r="P15" s="27">
        <v>0</v>
      </c>
    </row>
    <row r="16" spans="1:16" x14ac:dyDescent="0.25">
      <c r="A16" s="17">
        <v>0.85399999999999998</v>
      </c>
      <c r="B16" s="27">
        <v>1605.8715999999999</v>
      </c>
      <c r="C16" s="30">
        <v>1.1999999999999999E-3</v>
      </c>
      <c r="D16" s="27">
        <v>160.5872</v>
      </c>
      <c r="E16" s="27">
        <v>160.5872</v>
      </c>
      <c r="F16" s="27">
        <v>160.5872</v>
      </c>
      <c r="G16" s="27">
        <v>0</v>
      </c>
      <c r="H16" s="27">
        <v>0</v>
      </c>
      <c r="I16" s="27">
        <v>321.17430000000002</v>
      </c>
      <c r="J16" s="27">
        <v>160.5872</v>
      </c>
      <c r="K16" s="27">
        <v>321.17430000000002</v>
      </c>
      <c r="L16" s="27">
        <v>240.88069999999999</v>
      </c>
      <c r="M16" s="27">
        <v>0</v>
      </c>
      <c r="N16" s="27">
        <v>0</v>
      </c>
      <c r="O16" s="27">
        <v>80.293599999999998</v>
      </c>
      <c r="P16" s="27">
        <v>0</v>
      </c>
    </row>
    <row r="17" spans="1:16" x14ac:dyDescent="0.25">
      <c r="A17" s="17">
        <v>0.85499999999999998</v>
      </c>
      <c r="B17" s="27">
        <v>1607.752</v>
      </c>
      <c r="C17" s="30">
        <v>1.1999999999999999E-3</v>
      </c>
      <c r="D17" s="27">
        <v>160.77520000000001</v>
      </c>
      <c r="E17" s="27">
        <v>160.77520000000001</v>
      </c>
      <c r="F17" s="27">
        <v>160.77520000000001</v>
      </c>
      <c r="G17" s="27">
        <v>0</v>
      </c>
      <c r="H17" s="27">
        <v>0</v>
      </c>
      <c r="I17" s="27">
        <v>321.55040000000002</v>
      </c>
      <c r="J17" s="27">
        <v>160.77520000000001</v>
      </c>
      <c r="K17" s="27">
        <v>321.55040000000002</v>
      </c>
      <c r="L17" s="27">
        <v>241.1628</v>
      </c>
      <c r="M17" s="27">
        <v>0</v>
      </c>
      <c r="N17" s="27">
        <v>0</v>
      </c>
      <c r="O17" s="27">
        <v>80.387600000000006</v>
      </c>
      <c r="P17" s="27">
        <v>0</v>
      </c>
    </row>
    <row r="18" spans="1:16" x14ac:dyDescent="0.25">
      <c r="A18" s="17">
        <v>0.85599999999999998</v>
      </c>
      <c r="B18" s="27">
        <v>1609.6324</v>
      </c>
      <c r="C18" s="30">
        <v>1.1999999999999999E-3</v>
      </c>
      <c r="D18" s="27">
        <v>160.9632</v>
      </c>
      <c r="E18" s="27">
        <v>160.9632</v>
      </c>
      <c r="F18" s="27">
        <v>160.9632</v>
      </c>
      <c r="G18" s="27">
        <v>0</v>
      </c>
      <c r="H18" s="27">
        <v>0</v>
      </c>
      <c r="I18" s="27">
        <v>321.92649999999998</v>
      </c>
      <c r="J18" s="27">
        <v>160.9632</v>
      </c>
      <c r="K18" s="27">
        <v>321.92649999999998</v>
      </c>
      <c r="L18" s="27">
        <v>241.44489999999999</v>
      </c>
      <c r="M18" s="27">
        <v>0</v>
      </c>
      <c r="N18" s="27">
        <v>0</v>
      </c>
      <c r="O18" s="27">
        <v>80.4816</v>
      </c>
      <c r="P18" s="27">
        <v>0</v>
      </c>
    </row>
    <row r="19" spans="1:16" x14ac:dyDescent="0.25">
      <c r="A19" s="17">
        <v>0.85699999999999998</v>
      </c>
      <c r="B19" s="27">
        <v>1611.5128</v>
      </c>
      <c r="C19" s="30">
        <v>1.1999999999999999E-3</v>
      </c>
      <c r="D19" s="27">
        <v>161.15129999999999</v>
      </c>
      <c r="E19" s="27">
        <v>161.15129999999999</v>
      </c>
      <c r="F19" s="27">
        <v>161.15129999999999</v>
      </c>
      <c r="G19" s="27">
        <v>0</v>
      </c>
      <c r="H19" s="27">
        <v>0</v>
      </c>
      <c r="I19" s="27">
        <v>322.30259999999998</v>
      </c>
      <c r="J19" s="27">
        <v>161.15129999999999</v>
      </c>
      <c r="K19" s="27">
        <v>322.30259999999998</v>
      </c>
      <c r="L19" s="27">
        <v>241.7269</v>
      </c>
      <c r="M19" s="27">
        <v>0</v>
      </c>
      <c r="N19" s="27">
        <v>0</v>
      </c>
      <c r="O19" s="27">
        <v>80.575599999999994</v>
      </c>
      <c r="P19" s="27">
        <v>0</v>
      </c>
    </row>
    <row r="20" spans="1:16" x14ac:dyDescent="0.25">
      <c r="A20" s="17">
        <v>0.85799999999999998</v>
      </c>
      <c r="B20" s="27">
        <v>1613.3932</v>
      </c>
      <c r="C20" s="30">
        <v>1.1999999999999999E-3</v>
      </c>
      <c r="D20" s="27">
        <v>161.33930000000001</v>
      </c>
      <c r="E20" s="27">
        <v>161.33930000000001</v>
      </c>
      <c r="F20" s="27">
        <v>161.33930000000001</v>
      </c>
      <c r="G20" s="27">
        <v>0</v>
      </c>
      <c r="H20" s="27">
        <v>0</v>
      </c>
      <c r="I20" s="27">
        <v>322.67860000000002</v>
      </c>
      <c r="J20" s="27">
        <v>161.33930000000001</v>
      </c>
      <c r="K20" s="27">
        <v>322.67860000000002</v>
      </c>
      <c r="L20" s="27">
        <v>242.00899999999999</v>
      </c>
      <c r="M20" s="27">
        <v>0</v>
      </c>
      <c r="N20" s="27">
        <v>0</v>
      </c>
      <c r="O20" s="27">
        <v>80.669700000000006</v>
      </c>
      <c r="P20" s="27">
        <v>0</v>
      </c>
    </row>
    <row r="21" spans="1:16" x14ac:dyDescent="0.25">
      <c r="A21" s="17">
        <v>0.85899999999999999</v>
      </c>
      <c r="B21" s="27">
        <v>1615.2736</v>
      </c>
      <c r="C21" s="30">
        <v>1.1999999999999999E-3</v>
      </c>
      <c r="D21" s="27">
        <v>161.5274</v>
      </c>
      <c r="E21" s="27">
        <v>161.5274</v>
      </c>
      <c r="F21" s="27">
        <v>161.5274</v>
      </c>
      <c r="G21" s="27">
        <v>0</v>
      </c>
      <c r="H21" s="27">
        <v>0</v>
      </c>
      <c r="I21" s="27">
        <v>323.05470000000003</v>
      </c>
      <c r="J21" s="27">
        <v>161.5274</v>
      </c>
      <c r="K21" s="27">
        <v>323.05470000000003</v>
      </c>
      <c r="L21" s="27">
        <v>242.291</v>
      </c>
      <c r="M21" s="27">
        <v>0</v>
      </c>
      <c r="N21" s="27">
        <v>0</v>
      </c>
      <c r="O21" s="27">
        <v>80.7637</v>
      </c>
      <c r="P21" s="27">
        <v>0</v>
      </c>
    </row>
    <row r="22" spans="1:16" x14ac:dyDescent="0.25">
      <c r="A22" s="17">
        <v>0.86</v>
      </c>
      <c r="B22" s="27">
        <v>1617.154</v>
      </c>
      <c r="C22" s="30">
        <v>1.1999999999999999E-3</v>
      </c>
      <c r="D22" s="27">
        <v>161.71539999999999</v>
      </c>
      <c r="E22" s="27">
        <v>161.71539999999999</v>
      </c>
      <c r="F22" s="27">
        <v>161.71539999999999</v>
      </c>
      <c r="G22" s="27">
        <v>0</v>
      </c>
      <c r="H22" s="27">
        <v>0</v>
      </c>
      <c r="I22" s="27">
        <v>323.43079999999998</v>
      </c>
      <c r="J22" s="27">
        <v>161.71539999999999</v>
      </c>
      <c r="K22" s="27">
        <v>323.43079999999998</v>
      </c>
      <c r="L22" s="27">
        <v>242.57310000000001</v>
      </c>
      <c r="M22" s="27">
        <v>0</v>
      </c>
      <c r="N22" s="27">
        <v>0</v>
      </c>
      <c r="O22" s="27">
        <v>80.857699999999994</v>
      </c>
      <c r="P22" s="27">
        <v>0</v>
      </c>
    </row>
    <row r="23" spans="1:16" x14ac:dyDescent="0.25">
      <c r="A23" s="17">
        <v>0.86099999999999999</v>
      </c>
      <c r="B23" s="27">
        <v>1619.0344</v>
      </c>
      <c r="C23" s="30">
        <v>1.1999999999999999E-3</v>
      </c>
      <c r="D23" s="27">
        <v>161.9034</v>
      </c>
      <c r="E23" s="27">
        <v>161.9034</v>
      </c>
      <c r="F23" s="27">
        <v>161.9034</v>
      </c>
      <c r="G23" s="27">
        <v>0</v>
      </c>
      <c r="H23" s="27">
        <v>0</v>
      </c>
      <c r="I23" s="27">
        <v>323.80689999999998</v>
      </c>
      <c r="J23" s="27">
        <v>161.9034</v>
      </c>
      <c r="K23" s="27">
        <v>323.80689999999998</v>
      </c>
      <c r="L23" s="27">
        <v>242.8552</v>
      </c>
      <c r="M23" s="27">
        <v>0</v>
      </c>
      <c r="N23" s="27">
        <v>0</v>
      </c>
      <c r="O23" s="27">
        <v>80.951700000000002</v>
      </c>
      <c r="P23" s="27">
        <v>0</v>
      </c>
    </row>
    <row r="24" spans="1:16" x14ac:dyDescent="0.25">
      <c r="A24" s="17">
        <v>0.86199999999999999</v>
      </c>
      <c r="B24" s="27">
        <v>1620.9149</v>
      </c>
      <c r="C24" s="30">
        <v>1.1999999999999999E-3</v>
      </c>
      <c r="D24" s="27">
        <v>162.0915</v>
      </c>
      <c r="E24" s="27">
        <v>162.0915</v>
      </c>
      <c r="F24" s="27">
        <v>162.0915</v>
      </c>
      <c r="G24" s="27">
        <v>0</v>
      </c>
      <c r="H24" s="27">
        <v>0</v>
      </c>
      <c r="I24" s="27">
        <v>324.18299999999999</v>
      </c>
      <c r="J24" s="27">
        <v>162.0915</v>
      </c>
      <c r="K24" s="27">
        <v>324.18299999999999</v>
      </c>
      <c r="L24" s="27">
        <v>243.13720000000001</v>
      </c>
      <c r="M24" s="27">
        <v>0</v>
      </c>
      <c r="N24" s="27">
        <v>0</v>
      </c>
      <c r="O24" s="27">
        <v>81.045699999999997</v>
      </c>
      <c r="P24" s="27">
        <v>0</v>
      </c>
    </row>
    <row r="25" spans="1:16" x14ac:dyDescent="0.25">
      <c r="A25" s="17">
        <v>0.86299999999999999</v>
      </c>
      <c r="B25" s="27">
        <v>1622.7953</v>
      </c>
      <c r="C25" s="30">
        <v>1.1999999999999999E-3</v>
      </c>
      <c r="D25" s="27">
        <v>162.27950000000001</v>
      </c>
      <c r="E25" s="27">
        <v>162.27950000000001</v>
      </c>
      <c r="F25" s="27">
        <v>162.27950000000001</v>
      </c>
      <c r="G25" s="27">
        <v>0</v>
      </c>
      <c r="H25" s="27">
        <v>0</v>
      </c>
      <c r="I25" s="27">
        <v>324.5591</v>
      </c>
      <c r="J25" s="27">
        <v>162.27950000000001</v>
      </c>
      <c r="K25" s="27">
        <v>324.5591</v>
      </c>
      <c r="L25" s="27">
        <v>243.41929999999999</v>
      </c>
      <c r="M25" s="27">
        <v>0</v>
      </c>
      <c r="N25" s="27">
        <v>0</v>
      </c>
      <c r="O25" s="27">
        <v>81.139799999999994</v>
      </c>
      <c r="P25" s="27">
        <v>0</v>
      </c>
    </row>
    <row r="26" spans="1:16" x14ac:dyDescent="0.25">
      <c r="A26" s="17">
        <v>0.86399999999999999</v>
      </c>
      <c r="B26" s="27">
        <v>1624.6757</v>
      </c>
      <c r="C26" s="30">
        <v>1.1999999999999999E-3</v>
      </c>
      <c r="D26" s="27">
        <v>162.4676</v>
      </c>
      <c r="E26" s="27">
        <v>162.4676</v>
      </c>
      <c r="F26" s="27">
        <v>162.4676</v>
      </c>
      <c r="G26" s="27">
        <v>0</v>
      </c>
      <c r="H26" s="27">
        <v>0</v>
      </c>
      <c r="I26" s="27">
        <v>324.93509999999998</v>
      </c>
      <c r="J26" s="27">
        <v>162.4676</v>
      </c>
      <c r="K26" s="27">
        <v>324.93509999999998</v>
      </c>
      <c r="L26" s="27">
        <v>243.70140000000001</v>
      </c>
      <c r="M26" s="27">
        <v>0</v>
      </c>
      <c r="N26" s="27">
        <v>0</v>
      </c>
      <c r="O26" s="27">
        <v>81.233800000000002</v>
      </c>
      <c r="P26" s="27">
        <v>0</v>
      </c>
    </row>
    <row r="27" spans="1:16" x14ac:dyDescent="0.25">
      <c r="A27" s="17">
        <v>0.86499999999999999</v>
      </c>
      <c r="B27" s="27">
        <v>1626.5561</v>
      </c>
      <c r="C27" s="30">
        <v>1.1999999999999999E-3</v>
      </c>
      <c r="D27" s="27">
        <v>162.65559999999999</v>
      </c>
      <c r="E27" s="27">
        <v>162.65559999999999</v>
      </c>
      <c r="F27" s="27">
        <v>162.65559999999999</v>
      </c>
      <c r="G27" s="27">
        <v>0</v>
      </c>
      <c r="H27" s="27">
        <v>0</v>
      </c>
      <c r="I27" s="27">
        <v>325.31119999999999</v>
      </c>
      <c r="J27" s="27">
        <v>162.65559999999999</v>
      </c>
      <c r="K27" s="27">
        <v>325.31119999999999</v>
      </c>
      <c r="L27" s="27">
        <v>243.98339999999999</v>
      </c>
      <c r="M27" s="27">
        <v>0</v>
      </c>
      <c r="N27" s="27">
        <v>0</v>
      </c>
      <c r="O27" s="27">
        <v>81.327799999999996</v>
      </c>
      <c r="P27" s="27">
        <v>0</v>
      </c>
    </row>
    <row r="28" spans="1:16" x14ac:dyDescent="0.25">
      <c r="A28" s="17">
        <v>0.86599999999999999</v>
      </c>
      <c r="B28" s="27">
        <v>1628.4365</v>
      </c>
      <c r="C28" s="30">
        <v>1.1999999999999999E-3</v>
      </c>
      <c r="D28" s="27">
        <v>162.84370000000001</v>
      </c>
      <c r="E28" s="27">
        <v>162.84370000000001</v>
      </c>
      <c r="F28" s="27">
        <v>162.84370000000001</v>
      </c>
      <c r="G28" s="27">
        <v>0</v>
      </c>
      <c r="H28" s="27">
        <v>0</v>
      </c>
      <c r="I28" s="27">
        <v>325.68729999999999</v>
      </c>
      <c r="J28" s="27">
        <v>162.84370000000001</v>
      </c>
      <c r="K28" s="27">
        <v>325.68729999999999</v>
      </c>
      <c r="L28" s="27">
        <v>244.2655</v>
      </c>
      <c r="M28" s="27">
        <v>0</v>
      </c>
      <c r="N28" s="27">
        <v>0</v>
      </c>
      <c r="O28" s="27">
        <v>81.421800000000005</v>
      </c>
      <c r="P28" s="27">
        <v>0</v>
      </c>
    </row>
    <row r="29" spans="1:16" x14ac:dyDescent="0.25">
      <c r="A29" s="17">
        <v>0.86699999999999999</v>
      </c>
      <c r="B29" s="27">
        <v>1630.3169</v>
      </c>
      <c r="C29" s="30">
        <v>1.1999999999999999E-3</v>
      </c>
      <c r="D29" s="27">
        <v>163.0317</v>
      </c>
      <c r="E29" s="27">
        <v>163.0317</v>
      </c>
      <c r="F29" s="27">
        <v>163.0317</v>
      </c>
      <c r="G29" s="27">
        <v>0</v>
      </c>
      <c r="H29" s="27">
        <v>0</v>
      </c>
      <c r="I29" s="27">
        <v>326.0634</v>
      </c>
      <c r="J29" s="27">
        <v>163.0317</v>
      </c>
      <c r="K29" s="27">
        <v>326.0634</v>
      </c>
      <c r="L29" s="27">
        <v>244.54750000000001</v>
      </c>
      <c r="M29" s="27">
        <v>0</v>
      </c>
      <c r="N29" s="27">
        <v>0</v>
      </c>
      <c r="O29" s="27">
        <v>81.515799999999999</v>
      </c>
      <c r="P29" s="27">
        <v>0</v>
      </c>
    </row>
    <row r="30" spans="1:16" x14ac:dyDescent="0.25">
      <c r="A30" s="17">
        <v>0.86799999999999999</v>
      </c>
      <c r="B30" s="27">
        <v>1632.1973</v>
      </c>
      <c r="C30" s="30">
        <v>1.1999999999999999E-3</v>
      </c>
      <c r="D30" s="27">
        <v>163.21969999999999</v>
      </c>
      <c r="E30" s="27">
        <v>163.21969999999999</v>
      </c>
      <c r="F30" s="27">
        <v>163.21969999999999</v>
      </c>
      <c r="G30" s="27">
        <v>0</v>
      </c>
      <c r="H30" s="27">
        <v>0</v>
      </c>
      <c r="I30" s="27">
        <v>326.43950000000001</v>
      </c>
      <c r="J30" s="27">
        <v>163.21969999999999</v>
      </c>
      <c r="K30" s="27">
        <v>326.43950000000001</v>
      </c>
      <c r="L30" s="27">
        <v>244.8296</v>
      </c>
      <c r="M30" s="27">
        <v>0</v>
      </c>
      <c r="N30" s="27">
        <v>0</v>
      </c>
      <c r="O30" s="27">
        <v>81.609899999999996</v>
      </c>
      <c r="P30" s="27">
        <v>0</v>
      </c>
    </row>
    <row r="31" spans="1:16" x14ac:dyDescent="0.25">
      <c r="A31" s="17">
        <v>0.86899999999999999</v>
      </c>
      <c r="B31" s="27">
        <v>1634.0777</v>
      </c>
      <c r="C31" s="30">
        <v>1.1999999999999999E-3</v>
      </c>
      <c r="D31" s="27">
        <v>163.40780000000001</v>
      </c>
      <c r="E31" s="27">
        <v>163.40780000000001</v>
      </c>
      <c r="F31" s="27">
        <v>163.40780000000001</v>
      </c>
      <c r="G31" s="27">
        <v>0</v>
      </c>
      <c r="H31" s="27">
        <v>0</v>
      </c>
      <c r="I31" s="27">
        <v>326.81549999999999</v>
      </c>
      <c r="J31" s="27">
        <v>163.40780000000001</v>
      </c>
      <c r="K31" s="27">
        <v>326.81549999999999</v>
      </c>
      <c r="L31" s="27">
        <v>245.11170000000001</v>
      </c>
      <c r="M31" s="27">
        <v>0</v>
      </c>
      <c r="N31" s="27">
        <v>0</v>
      </c>
      <c r="O31" s="27">
        <v>81.703900000000004</v>
      </c>
      <c r="P31" s="27">
        <v>0</v>
      </c>
    </row>
    <row r="32" spans="1:16" x14ac:dyDescent="0.25">
      <c r="A32" s="17">
        <v>0.87</v>
      </c>
      <c r="B32" s="27">
        <v>1635.9581000000001</v>
      </c>
      <c r="C32" s="30">
        <v>1.1999999999999999E-3</v>
      </c>
      <c r="D32" s="27">
        <v>163.5958</v>
      </c>
      <c r="E32" s="27">
        <v>163.5958</v>
      </c>
      <c r="F32" s="27">
        <v>163.5958</v>
      </c>
      <c r="G32" s="27">
        <v>0</v>
      </c>
      <c r="H32" s="27">
        <v>0</v>
      </c>
      <c r="I32" s="27">
        <v>327.19159999999999</v>
      </c>
      <c r="J32" s="27">
        <v>163.5958</v>
      </c>
      <c r="K32" s="27">
        <v>327.19159999999999</v>
      </c>
      <c r="L32" s="27">
        <v>245.3937</v>
      </c>
      <c r="M32" s="27">
        <v>0</v>
      </c>
      <c r="N32" s="27">
        <v>0</v>
      </c>
      <c r="O32" s="27">
        <v>81.797899999999998</v>
      </c>
      <c r="P32" s="27">
        <v>0</v>
      </c>
    </row>
    <row r="33" spans="1:16" x14ac:dyDescent="0.25">
      <c r="A33" s="17">
        <v>0.871</v>
      </c>
      <c r="B33" s="27">
        <v>1637.8386</v>
      </c>
      <c r="C33" s="30">
        <v>1.1000000000000001E-3</v>
      </c>
      <c r="D33" s="27">
        <v>163.78389999999999</v>
      </c>
      <c r="E33" s="27">
        <v>163.78389999999999</v>
      </c>
      <c r="F33" s="27">
        <v>163.78389999999999</v>
      </c>
      <c r="G33" s="27">
        <v>0</v>
      </c>
      <c r="H33" s="27">
        <v>0</v>
      </c>
      <c r="I33" s="27">
        <v>327.5677</v>
      </c>
      <c r="J33" s="27">
        <v>163.78389999999999</v>
      </c>
      <c r="K33" s="27">
        <v>327.5677</v>
      </c>
      <c r="L33" s="27">
        <v>245.67580000000001</v>
      </c>
      <c r="M33" s="27">
        <v>0</v>
      </c>
      <c r="N33" s="27">
        <v>0</v>
      </c>
      <c r="O33" s="27">
        <v>81.891900000000007</v>
      </c>
      <c r="P33" s="27">
        <v>0</v>
      </c>
    </row>
    <row r="34" spans="1:16" x14ac:dyDescent="0.25">
      <c r="A34" s="17">
        <v>0.872</v>
      </c>
      <c r="B34" s="27">
        <v>1639.7190000000001</v>
      </c>
      <c r="C34" s="30">
        <v>1.1000000000000001E-3</v>
      </c>
      <c r="D34" s="27">
        <v>163.97190000000001</v>
      </c>
      <c r="E34" s="27">
        <v>163.97190000000001</v>
      </c>
      <c r="F34" s="27">
        <v>163.97190000000001</v>
      </c>
      <c r="G34" s="27">
        <v>0</v>
      </c>
      <c r="H34" s="27">
        <v>0</v>
      </c>
      <c r="I34" s="27">
        <v>327.94380000000001</v>
      </c>
      <c r="J34" s="27">
        <v>163.97190000000001</v>
      </c>
      <c r="K34" s="27">
        <v>327.94380000000001</v>
      </c>
      <c r="L34" s="27">
        <v>245.95779999999999</v>
      </c>
      <c r="M34" s="27">
        <v>0</v>
      </c>
      <c r="N34" s="27">
        <v>0</v>
      </c>
      <c r="O34" s="27">
        <v>81.985900000000001</v>
      </c>
      <c r="P34" s="27">
        <v>0</v>
      </c>
    </row>
    <row r="35" spans="1:16" x14ac:dyDescent="0.25">
      <c r="A35" s="17">
        <v>0.873</v>
      </c>
      <c r="B35" s="27">
        <v>1641.5994000000001</v>
      </c>
      <c r="C35" s="30">
        <v>1.1000000000000001E-3</v>
      </c>
      <c r="D35" s="27">
        <v>164.15989999999999</v>
      </c>
      <c r="E35" s="27">
        <v>164.15989999999999</v>
      </c>
      <c r="F35" s="27">
        <v>164.15989999999999</v>
      </c>
      <c r="G35" s="27">
        <v>0</v>
      </c>
      <c r="H35" s="27">
        <v>0</v>
      </c>
      <c r="I35" s="27">
        <v>328.31990000000002</v>
      </c>
      <c r="J35" s="27">
        <v>164.15989999999999</v>
      </c>
      <c r="K35" s="27">
        <v>328.31990000000002</v>
      </c>
      <c r="L35" s="27">
        <v>246.23990000000001</v>
      </c>
      <c r="M35" s="27">
        <v>0</v>
      </c>
      <c r="N35" s="27">
        <v>0</v>
      </c>
      <c r="O35" s="27">
        <v>82.08</v>
      </c>
      <c r="P35" s="27">
        <v>0</v>
      </c>
    </row>
    <row r="36" spans="1:16" x14ac:dyDescent="0.25">
      <c r="A36" s="17">
        <v>0.874</v>
      </c>
      <c r="B36" s="27">
        <v>1643.4798000000001</v>
      </c>
      <c r="C36" s="30">
        <v>1.1000000000000001E-3</v>
      </c>
      <c r="D36" s="27">
        <v>164.34800000000001</v>
      </c>
      <c r="E36" s="27">
        <v>164.34800000000001</v>
      </c>
      <c r="F36" s="27">
        <v>164.34800000000001</v>
      </c>
      <c r="G36" s="27">
        <v>0</v>
      </c>
      <c r="H36" s="27">
        <v>0</v>
      </c>
      <c r="I36" s="27">
        <v>328.69600000000003</v>
      </c>
      <c r="J36" s="27">
        <v>164.34800000000001</v>
      </c>
      <c r="K36" s="27">
        <v>328.69600000000003</v>
      </c>
      <c r="L36" s="27">
        <v>246.52199999999999</v>
      </c>
      <c r="M36" s="27">
        <v>0</v>
      </c>
      <c r="N36" s="27">
        <v>0</v>
      </c>
      <c r="O36" s="27">
        <v>82.174000000000007</v>
      </c>
      <c r="P36" s="27">
        <v>0</v>
      </c>
    </row>
    <row r="37" spans="1:16" x14ac:dyDescent="0.25">
      <c r="A37" s="17">
        <v>0.875</v>
      </c>
      <c r="B37" s="27">
        <v>1645.3602000000001</v>
      </c>
      <c r="C37" s="30">
        <v>1.1000000000000001E-3</v>
      </c>
      <c r="D37" s="27">
        <v>164.536</v>
      </c>
      <c r="E37" s="27">
        <v>164.536</v>
      </c>
      <c r="F37" s="27">
        <v>164.536</v>
      </c>
      <c r="G37" s="27">
        <v>0</v>
      </c>
      <c r="H37" s="27">
        <v>0</v>
      </c>
      <c r="I37" s="27">
        <v>329.072</v>
      </c>
      <c r="J37" s="27">
        <v>164.536</v>
      </c>
      <c r="K37" s="27">
        <v>329.072</v>
      </c>
      <c r="L37" s="27">
        <v>246.804</v>
      </c>
      <c r="M37" s="27">
        <v>0</v>
      </c>
      <c r="N37" s="27">
        <v>0</v>
      </c>
      <c r="O37" s="27">
        <v>82.268000000000001</v>
      </c>
      <c r="P37" s="27">
        <v>0</v>
      </c>
    </row>
    <row r="38" spans="1:16" x14ac:dyDescent="0.25">
      <c r="A38" s="17">
        <v>0.876</v>
      </c>
      <c r="B38" s="27">
        <v>1647.2406000000001</v>
      </c>
      <c r="C38" s="30">
        <v>1.1000000000000001E-3</v>
      </c>
      <c r="D38" s="27">
        <v>164.72409999999999</v>
      </c>
      <c r="E38" s="27">
        <v>164.72409999999999</v>
      </c>
      <c r="F38" s="27">
        <v>164.72409999999999</v>
      </c>
      <c r="G38" s="27">
        <v>0</v>
      </c>
      <c r="H38" s="27">
        <v>0</v>
      </c>
      <c r="I38" s="27">
        <v>329.44810000000001</v>
      </c>
      <c r="J38" s="27">
        <v>164.72409999999999</v>
      </c>
      <c r="K38" s="27">
        <v>329.44810000000001</v>
      </c>
      <c r="L38" s="27">
        <v>247.08609999999999</v>
      </c>
      <c r="M38" s="27">
        <v>0</v>
      </c>
      <c r="N38" s="27">
        <v>0</v>
      </c>
      <c r="O38" s="27">
        <v>82.361999999999995</v>
      </c>
      <c r="P38" s="27">
        <v>0</v>
      </c>
    </row>
    <row r="39" spans="1:16" x14ac:dyDescent="0.25">
      <c r="A39" s="17">
        <v>0.877</v>
      </c>
      <c r="B39" s="27">
        <v>1649.1210000000001</v>
      </c>
      <c r="C39" s="30">
        <v>1.1000000000000001E-3</v>
      </c>
      <c r="D39" s="27">
        <v>164.91210000000001</v>
      </c>
      <c r="E39" s="27">
        <v>164.91210000000001</v>
      </c>
      <c r="F39" s="27">
        <v>164.91210000000001</v>
      </c>
      <c r="G39" s="27">
        <v>0</v>
      </c>
      <c r="H39" s="27">
        <v>0</v>
      </c>
      <c r="I39" s="27">
        <v>329.82420000000002</v>
      </c>
      <c r="J39" s="27">
        <v>164.91210000000001</v>
      </c>
      <c r="K39" s="27">
        <v>329.82420000000002</v>
      </c>
      <c r="L39" s="27">
        <v>247.3682</v>
      </c>
      <c r="M39" s="27">
        <v>0</v>
      </c>
      <c r="N39" s="27">
        <v>0</v>
      </c>
      <c r="O39" s="27">
        <v>82.456100000000006</v>
      </c>
      <c r="P39" s="27">
        <v>0</v>
      </c>
    </row>
    <row r="40" spans="1:16" x14ac:dyDescent="0.25">
      <c r="A40" s="17">
        <v>0.878</v>
      </c>
      <c r="B40" s="27">
        <v>1651.0014000000001</v>
      </c>
      <c r="C40" s="30">
        <v>1.1000000000000001E-3</v>
      </c>
      <c r="D40" s="27">
        <v>165.1001</v>
      </c>
      <c r="E40" s="27">
        <v>165.1001</v>
      </c>
      <c r="F40" s="27">
        <v>165.1001</v>
      </c>
      <c r="G40" s="27">
        <v>0</v>
      </c>
      <c r="H40" s="27">
        <v>0</v>
      </c>
      <c r="I40" s="27">
        <v>330.20030000000003</v>
      </c>
      <c r="J40" s="27">
        <v>165.1001</v>
      </c>
      <c r="K40" s="27">
        <v>330.20030000000003</v>
      </c>
      <c r="L40" s="27">
        <v>247.65020000000001</v>
      </c>
      <c r="M40" s="27">
        <v>0</v>
      </c>
      <c r="N40" s="27">
        <v>0</v>
      </c>
      <c r="O40" s="27">
        <v>82.5501</v>
      </c>
      <c r="P40" s="27">
        <v>0</v>
      </c>
    </row>
    <row r="41" spans="1:16" x14ac:dyDescent="0.25">
      <c r="A41" s="17">
        <v>0.879</v>
      </c>
      <c r="B41" s="27">
        <v>1652.8819000000001</v>
      </c>
      <c r="C41" s="30">
        <v>1.1000000000000001E-3</v>
      </c>
      <c r="D41" s="27">
        <v>165.28819999999999</v>
      </c>
      <c r="E41" s="27">
        <v>165.28819999999999</v>
      </c>
      <c r="F41" s="27">
        <v>165.28819999999999</v>
      </c>
      <c r="G41" s="27">
        <v>0</v>
      </c>
      <c r="H41" s="27">
        <v>0</v>
      </c>
      <c r="I41" s="27">
        <v>330.57639999999998</v>
      </c>
      <c r="J41" s="27">
        <v>165.28819999999999</v>
      </c>
      <c r="K41" s="27">
        <v>330.57639999999998</v>
      </c>
      <c r="L41" s="27">
        <v>247.9323</v>
      </c>
      <c r="M41" s="27">
        <v>0</v>
      </c>
      <c r="N41" s="27">
        <v>0</v>
      </c>
      <c r="O41" s="27">
        <v>82.644099999999995</v>
      </c>
      <c r="P41" s="27">
        <v>0</v>
      </c>
    </row>
    <row r="42" spans="1:16" x14ac:dyDescent="0.25">
      <c r="A42" s="17">
        <v>0.88</v>
      </c>
      <c r="B42" s="27">
        <v>1654.7623000000001</v>
      </c>
      <c r="C42" s="30">
        <v>1.1000000000000001E-3</v>
      </c>
      <c r="D42" s="27">
        <v>165.47620000000001</v>
      </c>
      <c r="E42" s="27">
        <v>165.47620000000001</v>
      </c>
      <c r="F42" s="27">
        <v>165.47620000000001</v>
      </c>
      <c r="G42" s="27">
        <v>0</v>
      </c>
      <c r="H42" s="27">
        <v>0</v>
      </c>
      <c r="I42" s="27">
        <v>330.95249999999999</v>
      </c>
      <c r="J42" s="27">
        <v>165.47620000000001</v>
      </c>
      <c r="K42" s="27">
        <v>330.95249999999999</v>
      </c>
      <c r="L42" s="27">
        <v>248.21430000000001</v>
      </c>
      <c r="M42" s="27">
        <v>0</v>
      </c>
      <c r="N42" s="27">
        <v>0</v>
      </c>
      <c r="O42" s="27">
        <v>82.738100000000003</v>
      </c>
      <c r="P42" s="27">
        <v>0</v>
      </c>
    </row>
    <row r="43" spans="1:16" x14ac:dyDescent="0.25">
      <c r="A43" s="17">
        <v>0.88100000000000001</v>
      </c>
      <c r="B43" s="27">
        <v>1656.6427000000001</v>
      </c>
      <c r="C43" s="30">
        <v>1.1000000000000001E-3</v>
      </c>
      <c r="D43" s="27">
        <v>165.6643</v>
      </c>
      <c r="E43" s="27">
        <v>165.6643</v>
      </c>
      <c r="F43" s="27">
        <v>165.6643</v>
      </c>
      <c r="G43" s="27">
        <v>0</v>
      </c>
      <c r="H43" s="27">
        <v>0</v>
      </c>
      <c r="I43" s="27">
        <v>331.32850000000002</v>
      </c>
      <c r="J43" s="27">
        <v>165.6643</v>
      </c>
      <c r="K43" s="27">
        <v>331.32850000000002</v>
      </c>
      <c r="L43" s="27">
        <v>248.49639999999999</v>
      </c>
      <c r="M43" s="27">
        <v>0</v>
      </c>
      <c r="N43" s="27">
        <v>0</v>
      </c>
      <c r="O43" s="27">
        <v>82.832099999999997</v>
      </c>
      <c r="P43" s="27">
        <v>0</v>
      </c>
    </row>
    <row r="44" spans="1:16" x14ac:dyDescent="0.25">
      <c r="A44" s="17">
        <v>0.88200000000000001</v>
      </c>
      <c r="B44" s="27">
        <v>1658.5231000000001</v>
      </c>
      <c r="C44" s="30">
        <v>1.1000000000000001E-3</v>
      </c>
      <c r="D44" s="27">
        <v>165.85230000000001</v>
      </c>
      <c r="E44" s="27">
        <v>165.85230000000001</v>
      </c>
      <c r="F44" s="27">
        <v>165.85230000000001</v>
      </c>
      <c r="G44" s="27">
        <v>0</v>
      </c>
      <c r="H44" s="27">
        <v>0</v>
      </c>
      <c r="I44" s="27">
        <v>331.70460000000003</v>
      </c>
      <c r="J44" s="27">
        <v>165.85230000000001</v>
      </c>
      <c r="K44" s="27">
        <v>331.70460000000003</v>
      </c>
      <c r="L44" s="27">
        <v>248.77850000000001</v>
      </c>
      <c r="M44" s="27">
        <v>0</v>
      </c>
      <c r="N44" s="27">
        <v>0</v>
      </c>
      <c r="O44" s="27">
        <v>82.926199999999994</v>
      </c>
      <c r="P44" s="27">
        <v>0</v>
      </c>
    </row>
    <row r="45" spans="1:16" x14ac:dyDescent="0.25">
      <c r="A45" s="17">
        <v>0.88300000000000001</v>
      </c>
      <c r="B45" s="27">
        <v>1660.4034999999999</v>
      </c>
      <c r="C45" s="30">
        <v>1.1000000000000001E-3</v>
      </c>
      <c r="D45" s="27">
        <v>166.0403</v>
      </c>
      <c r="E45" s="27">
        <v>166.0403</v>
      </c>
      <c r="F45" s="27">
        <v>166.0403</v>
      </c>
      <c r="G45" s="27">
        <v>0</v>
      </c>
      <c r="H45" s="27">
        <v>0</v>
      </c>
      <c r="I45" s="27">
        <v>332.08069999999998</v>
      </c>
      <c r="J45" s="27">
        <v>166.0403</v>
      </c>
      <c r="K45" s="27">
        <v>332.08069999999998</v>
      </c>
      <c r="L45" s="27">
        <v>249.06049999999999</v>
      </c>
      <c r="M45" s="27">
        <v>0</v>
      </c>
      <c r="N45" s="27">
        <v>0</v>
      </c>
      <c r="O45" s="27">
        <v>83.020200000000003</v>
      </c>
      <c r="P45" s="27">
        <v>0</v>
      </c>
    </row>
    <row r="46" spans="1:16" x14ac:dyDescent="0.25">
      <c r="A46" s="17">
        <v>0.88400000000000001</v>
      </c>
      <c r="B46" s="27">
        <v>1662.2838999999999</v>
      </c>
      <c r="C46" s="30">
        <v>1.1000000000000001E-3</v>
      </c>
      <c r="D46" s="27">
        <v>166.22839999999999</v>
      </c>
      <c r="E46" s="27">
        <v>166.22839999999999</v>
      </c>
      <c r="F46" s="27">
        <v>166.22839999999999</v>
      </c>
      <c r="G46" s="27">
        <v>0</v>
      </c>
      <c r="H46" s="27">
        <v>0</v>
      </c>
      <c r="I46" s="27">
        <v>332.45679999999999</v>
      </c>
      <c r="J46" s="27">
        <v>166.22839999999999</v>
      </c>
      <c r="K46" s="27">
        <v>332.45679999999999</v>
      </c>
      <c r="L46" s="27">
        <v>249.3426</v>
      </c>
      <c r="M46" s="27">
        <v>0</v>
      </c>
      <c r="N46" s="27">
        <v>0</v>
      </c>
      <c r="O46" s="27">
        <v>83.114199999999997</v>
      </c>
      <c r="P46" s="27">
        <v>0</v>
      </c>
    </row>
    <row r="47" spans="1:16" x14ac:dyDescent="0.25">
      <c r="A47" s="17">
        <v>0.88500000000000001</v>
      </c>
      <c r="B47" s="27">
        <v>1664.1642999999999</v>
      </c>
      <c r="C47" s="30">
        <v>1.1000000000000001E-3</v>
      </c>
      <c r="D47" s="27">
        <v>166.41640000000001</v>
      </c>
      <c r="E47" s="27">
        <v>166.41640000000001</v>
      </c>
      <c r="F47" s="27">
        <v>166.41640000000001</v>
      </c>
      <c r="G47" s="27">
        <v>0</v>
      </c>
      <c r="H47" s="27">
        <v>0</v>
      </c>
      <c r="I47" s="27">
        <v>332.8329</v>
      </c>
      <c r="J47" s="27">
        <v>166.41640000000001</v>
      </c>
      <c r="K47" s="27">
        <v>332.8329</v>
      </c>
      <c r="L47" s="27">
        <v>249.62459999999999</v>
      </c>
      <c r="M47" s="27">
        <v>0</v>
      </c>
      <c r="N47" s="27">
        <v>0</v>
      </c>
      <c r="O47" s="27">
        <v>83.208200000000005</v>
      </c>
      <c r="P47" s="27">
        <v>0</v>
      </c>
    </row>
    <row r="48" spans="1:16" x14ac:dyDescent="0.25">
      <c r="A48" s="17">
        <v>0.88600000000000001</v>
      </c>
      <c r="B48" s="27">
        <v>1666.0446999999999</v>
      </c>
      <c r="C48" s="30">
        <v>1.1000000000000001E-3</v>
      </c>
      <c r="D48" s="27">
        <v>166.6045</v>
      </c>
      <c r="E48" s="27">
        <v>166.6045</v>
      </c>
      <c r="F48" s="27">
        <v>166.6045</v>
      </c>
      <c r="G48" s="27">
        <v>0</v>
      </c>
      <c r="H48" s="27">
        <v>0</v>
      </c>
      <c r="I48" s="27">
        <v>333.20890000000003</v>
      </c>
      <c r="J48" s="27">
        <v>166.6045</v>
      </c>
      <c r="K48" s="27">
        <v>333.20890000000003</v>
      </c>
      <c r="L48" s="27">
        <v>249.9067</v>
      </c>
      <c r="M48" s="27">
        <v>0</v>
      </c>
      <c r="N48" s="27">
        <v>0</v>
      </c>
      <c r="O48" s="27">
        <v>83.302199999999999</v>
      </c>
      <c r="P48" s="27">
        <v>0</v>
      </c>
    </row>
    <row r="49" spans="1:16" x14ac:dyDescent="0.25">
      <c r="A49" s="17">
        <v>0.88700000000000001</v>
      </c>
      <c r="B49" s="27">
        <v>1667.9250999999999</v>
      </c>
      <c r="C49" s="30">
        <v>1.1000000000000001E-3</v>
      </c>
      <c r="D49" s="27">
        <v>166.79249999999999</v>
      </c>
      <c r="E49" s="27">
        <v>166.79249999999999</v>
      </c>
      <c r="F49" s="27">
        <v>166.79249999999999</v>
      </c>
      <c r="G49" s="27">
        <v>0</v>
      </c>
      <c r="H49" s="27">
        <v>0</v>
      </c>
      <c r="I49" s="27">
        <v>333.58499999999998</v>
      </c>
      <c r="J49" s="27">
        <v>166.79249999999999</v>
      </c>
      <c r="K49" s="27">
        <v>333.58499999999998</v>
      </c>
      <c r="L49" s="27">
        <v>250.18879999999999</v>
      </c>
      <c r="M49" s="27">
        <v>0</v>
      </c>
      <c r="N49" s="27">
        <v>0</v>
      </c>
      <c r="O49" s="27">
        <v>83.396299999999997</v>
      </c>
      <c r="P49" s="27">
        <v>0</v>
      </c>
    </row>
    <row r="50" spans="1:16" x14ac:dyDescent="0.25">
      <c r="A50" s="17">
        <v>0.88800000000000001</v>
      </c>
      <c r="B50" s="27">
        <v>1669.8055999999999</v>
      </c>
      <c r="C50" s="30">
        <v>1.1000000000000001E-3</v>
      </c>
      <c r="D50" s="27">
        <v>166.98060000000001</v>
      </c>
      <c r="E50" s="27">
        <v>166.98060000000001</v>
      </c>
      <c r="F50" s="27">
        <v>166.98060000000001</v>
      </c>
      <c r="G50" s="27">
        <v>0</v>
      </c>
      <c r="H50" s="27">
        <v>0</v>
      </c>
      <c r="I50" s="27">
        <v>333.96109999999999</v>
      </c>
      <c r="J50" s="27">
        <v>166.98060000000001</v>
      </c>
      <c r="K50" s="27">
        <v>333.96109999999999</v>
      </c>
      <c r="L50" s="27">
        <v>250.4708</v>
      </c>
      <c r="M50" s="27">
        <v>0</v>
      </c>
      <c r="N50" s="27">
        <v>0</v>
      </c>
      <c r="O50" s="27">
        <v>83.490300000000005</v>
      </c>
      <c r="P50" s="27">
        <v>0</v>
      </c>
    </row>
    <row r="51" spans="1:16" x14ac:dyDescent="0.25">
      <c r="A51" s="17">
        <v>0.88900000000000001</v>
      </c>
      <c r="B51" s="27">
        <v>1671.6859999999999</v>
      </c>
      <c r="C51" s="30">
        <v>1.1000000000000001E-3</v>
      </c>
      <c r="D51" s="27">
        <v>167.1686</v>
      </c>
      <c r="E51" s="27">
        <v>167.1686</v>
      </c>
      <c r="F51" s="27">
        <v>167.1686</v>
      </c>
      <c r="G51" s="27">
        <v>0</v>
      </c>
      <c r="H51" s="27">
        <v>0</v>
      </c>
      <c r="I51" s="27">
        <v>334.3372</v>
      </c>
      <c r="J51" s="27">
        <v>167.1686</v>
      </c>
      <c r="K51" s="27">
        <v>334.3372</v>
      </c>
      <c r="L51" s="27">
        <v>250.75290000000001</v>
      </c>
      <c r="M51" s="27">
        <v>0</v>
      </c>
      <c r="N51" s="27">
        <v>0</v>
      </c>
      <c r="O51" s="27">
        <v>83.584299999999999</v>
      </c>
      <c r="P51" s="27">
        <v>0</v>
      </c>
    </row>
    <row r="52" spans="1:16" x14ac:dyDescent="0.25">
      <c r="A52" s="17">
        <v>0.89</v>
      </c>
      <c r="B52" s="27">
        <v>1673.5663999999999</v>
      </c>
      <c r="C52" s="30">
        <v>1.1000000000000001E-3</v>
      </c>
      <c r="D52" s="27">
        <v>167.35659999999999</v>
      </c>
      <c r="E52" s="27">
        <v>167.35659999999999</v>
      </c>
      <c r="F52" s="27">
        <v>167.35659999999999</v>
      </c>
      <c r="G52" s="27">
        <v>0</v>
      </c>
      <c r="H52" s="27">
        <v>0</v>
      </c>
      <c r="I52" s="27">
        <v>334.7133</v>
      </c>
      <c r="J52" s="27">
        <v>167.35659999999999</v>
      </c>
      <c r="K52" s="27">
        <v>334.7133</v>
      </c>
      <c r="L52" s="27">
        <v>251.035</v>
      </c>
      <c r="M52" s="27">
        <v>0</v>
      </c>
      <c r="N52" s="27">
        <v>0</v>
      </c>
      <c r="O52" s="27">
        <v>83.678299999999993</v>
      </c>
      <c r="P52" s="27">
        <v>0</v>
      </c>
    </row>
    <row r="53" spans="1:16" x14ac:dyDescent="0.25">
      <c r="A53" s="17">
        <v>0.89100000000000001</v>
      </c>
      <c r="B53" s="27">
        <v>1675.4467999999999</v>
      </c>
      <c r="C53" s="30">
        <v>1.1000000000000001E-3</v>
      </c>
      <c r="D53" s="27">
        <v>167.54470000000001</v>
      </c>
      <c r="E53" s="27">
        <v>167.54470000000001</v>
      </c>
      <c r="F53" s="27">
        <v>167.54470000000001</v>
      </c>
      <c r="G53" s="27">
        <v>0</v>
      </c>
      <c r="H53" s="27">
        <v>0</v>
      </c>
      <c r="I53" s="27">
        <v>335.08940000000001</v>
      </c>
      <c r="J53" s="27">
        <v>167.54470000000001</v>
      </c>
      <c r="K53" s="27">
        <v>335.08940000000001</v>
      </c>
      <c r="L53" s="27">
        <v>251.31700000000001</v>
      </c>
      <c r="M53" s="27">
        <v>0</v>
      </c>
      <c r="N53" s="27">
        <v>0</v>
      </c>
      <c r="O53" s="27">
        <v>83.772300000000001</v>
      </c>
      <c r="P53" s="27">
        <v>0</v>
      </c>
    </row>
    <row r="54" spans="1:16" x14ac:dyDescent="0.25">
      <c r="A54" s="17">
        <v>0.89200000000000002</v>
      </c>
      <c r="B54" s="27">
        <v>1677.3271999999999</v>
      </c>
      <c r="C54" s="30">
        <v>1.1000000000000001E-3</v>
      </c>
      <c r="D54" s="27">
        <v>167.73269999999999</v>
      </c>
      <c r="E54" s="27">
        <v>167.73269999999999</v>
      </c>
      <c r="F54" s="27">
        <v>167.73269999999999</v>
      </c>
      <c r="G54" s="27">
        <v>0</v>
      </c>
      <c r="H54" s="27">
        <v>0</v>
      </c>
      <c r="I54" s="27">
        <v>335.46539999999999</v>
      </c>
      <c r="J54" s="27">
        <v>167.73269999999999</v>
      </c>
      <c r="K54" s="27">
        <v>335.46539999999999</v>
      </c>
      <c r="L54" s="27">
        <v>251.59909999999999</v>
      </c>
      <c r="M54" s="27">
        <v>0</v>
      </c>
      <c r="N54" s="27">
        <v>0</v>
      </c>
      <c r="O54" s="27">
        <v>83.866399999999999</v>
      </c>
      <c r="P54" s="27">
        <v>0</v>
      </c>
    </row>
    <row r="55" spans="1:16" x14ac:dyDescent="0.25">
      <c r="A55" s="17">
        <v>0.89300000000000002</v>
      </c>
      <c r="B55" s="27">
        <v>1679.2076</v>
      </c>
      <c r="C55" s="30">
        <v>1.1000000000000001E-3</v>
      </c>
      <c r="D55" s="27">
        <v>167.92080000000001</v>
      </c>
      <c r="E55" s="27">
        <v>167.92080000000001</v>
      </c>
      <c r="F55" s="27">
        <v>167.92080000000001</v>
      </c>
      <c r="G55" s="27">
        <v>0</v>
      </c>
      <c r="H55" s="27">
        <v>0</v>
      </c>
      <c r="I55" s="27">
        <v>335.8415</v>
      </c>
      <c r="J55" s="27">
        <v>167.92080000000001</v>
      </c>
      <c r="K55" s="27">
        <v>335.8415</v>
      </c>
      <c r="L55" s="27">
        <v>251.8811</v>
      </c>
      <c r="M55" s="27">
        <v>0</v>
      </c>
      <c r="N55" s="27">
        <v>0</v>
      </c>
      <c r="O55" s="27">
        <v>83.960400000000007</v>
      </c>
      <c r="P55" s="27">
        <v>0</v>
      </c>
    </row>
    <row r="56" spans="1:16" x14ac:dyDescent="0.25">
      <c r="A56" s="17">
        <v>0.89400000000000002</v>
      </c>
      <c r="B56" s="27">
        <v>1681.088</v>
      </c>
      <c r="C56" s="30">
        <v>1.1000000000000001E-3</v>
      </c>
      <c r="D56" s="27">
        <v>168.1088</v>
      </c>
      <c r="E56" s="27">
        <v>168.1088</v>
      </c>
      <c r="F56" s="27">
        <v>168.1088</v>
      </c>
      <c r="G56" s="27">
        <v>0</v>
      </c>
      <c r="H56" s="27">
        <v>0</v>
      </c>
      <c r="I56" s="27">
        <v>336.2176</v>
      </c>
      <c r="J56" s="27">
        <v>168.1088</v>
      </c>
      <c r="K56" s="27">
        <v>336.2176</v>
      </c>
      <c r="L56" s="27">
        <v>252.16319999999999</v>
      </c>
      <c r="M56" s="27">
        <v>0</v>
      </c>
      <c r="N56" s="27">
        <v>0</v>
      </c>
      <c r="O56" s="27">
        <v>84.054400000000001</v>
      </c>
      <c r="P56" s="27">
        <v>0</v>
      </c>
    </row>
    <row r="57" spans="1:16" x14ac:dyDescent="0.25">
      <c r="A57" s="17">
        <v>0.89500000000000002</v>
      </c>
      <c r="B57" s="27">
        <v>1682.9684</v>
      </c>
      <c r="C57" s="30">
        <v>1.1000000000000001E-3</v>
      </c>
      <c r="D57" s="27">
        <v>168.29679999999999</v>
      </c>
      <c r="E57" s="27">
        <v>168.29679999999999</v>
      </c>
      <c r="F57" s="27">
        <v>168.29679999999999</v>
      </c>
      <c r="G57" s="27">
        <v>0</v>
      </c>
      <c r="H57" s="27">
        <v>0</v>
      </c>
      <c r="I57" s="27">
        <v>336.59370000000001</v>
      </c>
      <c r="J57" s="27">
        <v>168.29679999999999</v>
      </c>
      <c r="K57" s="27">
        <v>336.59370000000001</v>
      </c>
      <c r="L57" s="27">
        <v>252.4453</v>
      </c>
      <c r="M57" s="27">
        <v>0</v>
      </c>
      <c r="N57" s="27">
        <v>0</v>
      </c>
      <c r="O57" s="27">
        <v>84.148399999999995</v>
      </c>
      <c r="P57" s="27">
        <v>0</v>
      </c>
    </row>
    <row r="58" spans="1:16" x14ac:dyDescent="0.25">
      <c r="A58" s="17">
        <v>0.89600000000000002</v>
      </c>
      <c r="B58" s="27">
        <v>1684.8489</v>
      </c>
      <c r="C58" s="30">
        <v>1.1000000000000001E-3</v>
      </c>
      <c r="D58" s="27">
        <v>168.48490000000001</v>
      </c>
      <c r="E58" s="27">
        <v>168.48490000000001</v>
      </c>
      <c r="F58" s="27">
        <v>168.48490000000001</v>
      </c>
      <c r="G58" s="27">
        <v>0</v>
      </c>
      <c r="H58" s="27">
        <v>0</v>
      </c>
      <c r="I58" s="27">
        <v>336.96980000000002</v>
      </c>
      <c r="J58" s="27">
        <v>168.48490000000001</v>
      </c>
      <c r="K58" s="27">
        <v>336.96980000000002</v>
      </c>
      <c r="L58" s="27">
        <v>252.72730000000001</v>
      </c>
      <c r="M58" s="27">
        <v>0</v>
      </c>
      <c r="N58" s="27">
        <v>0</v>
      </c>
      <c r="O58" s="27">
        <v>84.242400000000004</v>
      </c>
      <c r="P58" s="27">
        <v>0</v>
      </c>
    </row>
    <row r="59" spans="1:16" x14ac:dyDescent="0.25">
      <c r="A59" s="17">
        <v>0.89700000000000002</v>
      </c>
      <c r="B59" s="27">
        <v>1686.7293</v>
      </c>
      <c r="C59" s="30">
        <v>1.1000000000000001E-3</v>
      </c>
      <c r="D59" s="27">
        <v>168.6729</v>
      </c>
      <c r="E59" s="27">
        <v>168.6729</v>
      </c>
      <c r="F59" s="27">
        <v>168.6729</v>
      </c>
      <c r="G59" s="27">
        <v>0</v>
      </c>
      <c r="H59" s="27">
        <v>0</v>
      </c>
      <c r="I59" s="27">
        <v>337.34589999999997</v>
      </c>
      <c r="J59" s="27">
        <v>168.6729</v>
      </c>
      <c r="K59" s="27">
        <v>337.34589999999997</v>
      </c>
      <c r="L59" s="27">
        <v>253.0094</v>
      </c>
      <c r="M59" s="27">
        <v>0</v>
      </c>
      <c r="N59" s="27">
        <v>0</v>
      </c>
      <c r="O59" s="27">
        <v>84.336500000000001</v>
      </c>
      <c r="P59" s="27">
        <v>0</v>
      </c>
    </row>
    <row r="60" spans="1:16" x14ac:dyDescent="0.25">
      <c r="A60" s="17">
        <v>0.89800000000000002</v>
      </c>
      <c r="B60" s="27">
        <v>1688.6097</v>
      </c>
      <c r="C60" s="30">
        <v>1.1000000000000001E-3</v>
      </c>
      <c r="D60" s="27">
        <v>168.86099999999999</v>
      </c>
      <c r="E60" s="27">
        <v>168.86099999999999</v>
      </c>
      <c r="F60" s="27">
        <v>168.86099999999999</v>
      </c>
      <c r="G60" s="27">
        <v>0</v>
      </c>
      <c r="H60" s="27">
        <v>0</v>
      </c>
      <c r="I60" s="27">
        <v>337.72190000000001</v>
      </c>
      <c r="J60" s="27">
        <v>168.86099999999999</v>
      </c>
      <c r="K60" s="27">
        <v>337.72190000000001</v>
      </c>
      <c r="L60" s="27">
        <v>253.29150000000001</v>
      </c>
      <c r="M60" s="27">
        <v>0</v>
      </c>
      <c r="N60" s="27">
        <v>0</v>
      </c>
      <c r="O60" s="27">
        <v>84.430499999999995</v>
      </c>
      <c r="P60" s="27">
        <v>0</v>
      </c>
    </row>
    <row r="61" spans="1:16" x14ac:dyDescent="0.25">
      <c r="A61" s="17">
        <v>0.89900000000000002</v>
      </c>
      <c r="B61" s="27">
        <v>1690.4901</v>
      </c>
      <c r="C61" s="30">
        <v>1.1000000000000001E-3</v>
      </c>
      <c r="D61" s="27">
        <v>169.04900000000001</v>
      </c>
      <c r="E61" s="27">
        <v>169.04900000000001</v>
      </c>
      <c r="F61" s="27">
        <v>169.04900000000001</v>
      </c>
      <c r="G61" s="27">
        <v>0</v>
      </c>
      <c r="H61" s="27">
        <v>0</v>
      </c>
      <c r="I61" s="27">
        <v>338.09800000000001</v>
      </c>
      <c r="J61" s="27">
        <v>169.04900000000001</v>
      </c>
      <c r="K61" s="27">
        <v>338.09800000000001</v>
      </c>
      <c r="L61" s="27">
        <v>253.5735</v>
      </c>
      <c r="M61" s="27">
        <v>0</v>
      </c>
      <c r="N61" s="27">
        <v>0</v>
      </c>
      <c r="O61" s="27">
        <v>84.524500000000003</v>
      </c>
      <c r="P61" s="27">
        <v>0</v>
      </c>
    </row>
    <row r="62" spans="1:16" x14ac:dyDescent="0.25">
      <c r="A62" s="17">
        <v>0.9</v>
      </c>
      <c r="B62" s="27">
        <v>2538.5556999999999</v>
      </c>
      <c r="C62" s="30">
        <v>0.50170000000000003</v>
      </c>
      <c r="D62" s="27">
        <v>253.85560000000001</v>
      </c>
      <c r="E62" s="27">
        <v>253.85560000000001</v>
      </c>
      <c r="F62" s="27">
        <v>253.85560000000001</v>
      </c>
      <c r="G62" s="27">
        <v>0</v>
      </c>
      <c r="H62" s="27">
        <v>0</v>
      </c>
      <c r="I62" s="27">
        <v>507.71109999999999</v>
      </c>
      <c r="J62" s="27">
        <v>253.85560000000001</v>
      </c>
      <c r="K62" s="27">
        <v>507.71109999999999</v>
      </c>
      <c r="L62" s="27">
        <v>380.78339999999997</v>
      </c>
      <c r="M62" s="27">
        <v>0</v>
      </c>
      <c r="N62" s="27">
        <v>0</v>
      </c>
      <c r="O62" s="27">
        <v>126.9278</v>
      </c>
      <c r="P62" s="27">
        <v>0</v>
      </c>
    </row>
    <row r="63" spans="1:16" x14ac:dyDescent="0.25">
      <c r="A63" s="17">
        <v>0.90100000000000002</v>
      </c>
      <c r="B63" s="27">
        <v>2541.3764000000001</v>
      </c>
      <c r="C63" s="30">
        <v>1.1000000000000001E-3</v>
      </c>
      <c r="D63" s="27">
        <v>254.13759999999999</v>
      </c>
      <c r="E63" s="27">
        <v>254.13759999999999</v>
      </c>
      <c r="F63" s="27">
        <v>254.13759999999999</v>
      </c>
      <c r="G63" s="27">
        <v>0</v>
      </c>
      <c r="H63" s="27">
        <v>0</v>
      </c>
      <c r="I63" s="27">
        <v>508.27530000000002</v>
      </c>
      <c r="J63" s="27">
        <v>254.13759999999999</v>
      </c>
      <c r="K63" s="27">
        <v>508.27530000000002</v>
      </c>
      <c r="L63" s="27">
        <v>381.20650000000001</v>
      </c>
      <c r="M63" s="27">
        <v>0</v>
      </c>
      <c r="N63" s="27">
        <v>0</v>
      </c>
      <c r="O63" s="27">
        <v>127.0688</v>
      </c>
      <c r="P63" s="27">
        <v>0</v>
      </c>
    </row>
    <row r="64" spans="1:16" x14ac:dyDescent="0.25">
      <c r="A64" s="17">
        <v>0.90200000000000002</v>
      </c>
      <c r="B64" s="27">
        <v>2544.1970000000001</v>
      </c>
      <c r="C64" s="30">
        <v>1.1000000000000001E-3</v>
      </c>
      <c r="D64" s="27">
        <v>254.41970000000001</v>
      </c>
      <c r="E64" s="27">
        <v>254.41970000000001</v>
      </c>
      <c r="F64" s="27">
        <v>254.41970000000001</v>
      </c>
      <c r="G64" s="27">
        <v>0</v>
      </c>
      <c r="H64" s="27">
        <v>0</v>
      </c>
      <c r="I64" s="27">
        <v>508.83940000000001</v>
      </c>
      <c r="J64" s="27">
        <v>254.41970000000001</v>
      </c>
      <c r="K64" s="27">
        <v>508.83940000000001</v>
      </c>
      <c r="L64" s="27">
        <v>381.62950000000001</v>
      </c>
      <c r="M64" s="27">
        <v>0</v>
      </c>
      <c r="N64" s="27">
        <v>0</v>
      </c>
      <c r="O64" s="27">
        <v>127.2098</v>
      </c>
      <c r="P64" s="27">
        <v>0</v>
      </c>
    </row>
    <row r="65" spans="1:16" x14ac:dyDescent="0.25">
      <c r="A65" s="17">
        <v>0.90300000000000002</v>
      </c>
      <c r="B65" s="27">
        <v>2547.0176000000001</v>
      </c>
      <c r="C65" s="30">
        <v>1.1000000000000001E-3</v>
      </c>
      <c r="D65" s="27">
        <v>254.70179999999999</v>
      </c>
      <c r="E65" s="27">
        <v>254.70179999999999</v>
      </c>
      <c r="F65" s="27">
        <v>254.70179999999999</v>
      </c>
      <c r="G65" s="27">
        <v>0</v>
      </c>
      <c r="H65" s="27">
        <v>0</v>
      </c>
      <c r="I65" s="27">
        <v>509.40350000000001</v>
      </c>
      <c r="J65" s="27">
        <v>254.70179999999999</v>
      </c>
      <c r="K65" s="27">
        <v>509.40350000000001</v>
      </c>
      <c r="L65" s="27">
        <v>382.05259999999998</v>
      </c>
      <c r="M65" s="27">
        <v>0</v>
      </c>
      <c r="N65" s="27">
        <v>0</v>
      </c>
      <c r="O65" s="27">
        <v>127.3509</v>
      </c>
      <c r="P65" s="27">
        <v>0</v>
      </c>
    </row>
    <row r="66" spans="1:16" x14ac:dyDescent="0.25">
      <c r="A66" s="17">
        <v>0.90400000000000003</v>
      </c>
      <c r="B66" s="27">
        <v>2549.8382000000001</v>
      </c>
      <c r="C66" s="30">
        <v>1.1000000000000001E-3</v>
      </c>
      <c r="D66" s="27">
        <v>254.9838</v>
      </c>
      <c r="E66" s="27">
        <v>254.9838</v>
      </c>
      <c r="F66" s="27">
        <v>254.9838</v>
      </c>
      <c r="G66" s="27">
        <v>0</v>
      </c>
      <c r="H66" s="27">
        <v>0</v>
      </c>
      <c r="I66" s="27">
        <v>509.9676</v>
      </c>
      <c r="J66" s="27">
        <v>254.9838</v>
      </c>
      <c r="K66" s="27">
        <v>509.9676</v>
      </c>
      <c r="L66" s="27">
        <v>382.47570000000002</v>
      </c>
      <c r="M66" s="27">
        <v>0</v>
      </c>
      <c r="N66" s="27">
        <v>0</v>
      </c>
      <c r="O66" s="27">
        <v>127.4919</v>
      </c>
      <c r="P66" s="27">
        <v>0</v>
      </c>
    </row>
    <row r="67" spans="1:16" x14ac:dyDescent="0.25">
      <c r="A67" s="17">
        <v>0.90500000000000003</v>
      </c>
      <c r="B67" s="27">
        <v>2552.6588000000002</v>
      </c>
      <c r="C67" s="30">
        <v>1.1000000000000001E-3</v>
      </c>
      <c r="D67" s="27">
        <v>255.26589999999999</v>
      </c>
      <c r="E67" s="27">
        <v>255.26589999999999</v>
      </c>
      <c r="F67" s="27">
        <v>255.26589999999999</v>
      </c>
      <c r="G67" s="27">
        <v>0</v>
      </c>
      <c r="H67" s="27">
        <v>0</v>
      </c>
      <c r="I67" s="27">
        <v>510.53179999999998</v>
      </c>
      <c r="J67" s="27">
        <v>255.26589999999999</v>
      </c>
      <c r="K67" s="27">
        <v>510.53179999999998</v>
      </c>
      <c r="L67" s="27">
        <v>382.89879999999999</v>
      </c>
      <c r="M67" s="27">
        <v>0</v>
      </c>
      <c r="N67" s="27">
        <v>0</v>
      </c>
      <c r="O67" s="27">
        <v>127.63290000000001</v>
      </c>
      <c r="P67" s="27">
        <v>0</v>
      </c>
    </row>
    <row r="68" spans="1:16" x14ac:dyDescent="0.25">
      <c r="A68" s="17">
        <v>0.90600000000000003</v>
      </c>
      <c r="B68" s="27">
        <v>2555.4794000000002</v>
      </c>
      <c r="C68" s="30">
        <v>1.1000000000000001E-3</v>
      </c>
      <c r="D68" s="27">
        <v>255.5479</v>
      </c>
      <c r="E68" s="27">
        <v>255.5479</v>
      </c>
      <c r="F68" s="27">
        <v>255.5479</v>
      </c>
      <c r="G68" s="27">
        <v>0</v>
      </c>
      <c r="H68" s="27">
        <v>0</v>
      </c>
      <c r="I68" s="27">
        <v>511.09589999999997</v>
      </c>
      <c r="J68" s="27">
        <v>255.5479</v>
      </c>
      <c r="K68" s="27">
        <v>511.09589999999997</v>
      </c>
      <c r="L68" s="27">
        <v>383.32190000000003</v>
      </c>
      <c r="M68" s="27">
        <v>0</v>
      </c>
      <c r="N68" s="27">
        <v>0</v>
      </c>
      <c r="O68" s="27">
        <v>127.774</v>
      </c>
      <c r="P68" s="27">
        <v>0</v>
      </c>
    </row>
    <row r="69" spans="1:16" x14ac:dyDescent="0.25">
      <c r="A69" s="17">
        <v>0.90700000000000003</v>
      </c>
      <c r="B69" s="27">
        <v>2558.3000999999999</v>
      </c>
      <c r="C69" s="30">
        <v>1.1000000000000001E-3</v>
      </c>
      <c r="D69" s="27">
        <v>255.83</v>
      </c>
      <c r="E69" s="27">
        <v>255.83</v>
      </c>
      <c r="F69" s="27">
        <v>255.83</v>
      </c>
      <c r="G69" s="27">
        <v>0</v>
      </c>
      <c r="H69" s="27">
        <v>0</v>
      </c>
      <c r="I69" s="27">
        <v>511.66</v>
      </c>
      <c r="J69" s="27">
        <v>255.83</v>
      </c>
      <c r="K69" s="27">
        <v>511.66</v>
      </c>
      <c r="L69" s="27">
        <v>383.745</v>
      </c>
      <c r="M69" s="27">
        <v>0</v>
      </c>
      <c r="N69" s="27">
        <v>0</v>
      </c>
      <c r="O69" s="27">
        <v>127.91500000000001</v>
      </c>
      <c r="P69" s="27">
        <v>0</v>
      </c>
    </row>
    <row r="70" spans="1:16" x14ac:dyDescent="0.25">
      <c r="A70" s="17">
        <v>0.90800000000000003</v>
      </c>
      <c r="B70" s="27">
        <v>2561.1206999999999</v>
      </c>
      <c r="C70" s="30">
        <v>1.1000000000000001E-3</v>
      </c>
      <c r="D70" s="27">
        <v>256.1121</v>
      </c>
      <c r="E70" s="27">
        <v>256.1121</v>
      </c>
      <c r="F70" s="27">
        <v>256.1121</v>
      </c>
      <c r="G70" s="27">
        <v>0</v>
      </c>
      <c r="H70" s="27">
        <v>0</v>
      </c>
      <c r="I70" s="27">
        <v>512.22410000000002</v>
      </c>
      <c r="J70" s="27">
        <v>256.1121</v>
      </c>
      <c r="K70" s="27">
        <v>512.22410000000002</v>
      </c>
      <c r="L70" s="27">
        <v>384.16809999999998</v>
      </c>
      <c r="M70" s="27">
        <v>0</v>
      </c>
      <c r="N70" s="27">
        <v>0</v>
      </c>
      <c r="O70" s="27">
        <v>128.05600000000001</v>
      </c>
      <c r="P70" s="27">
        <v>0</v>
      </c>
    </row>
    <row r="71" spans="1:16" x14ac:dyDescent="0.25">
      <c r="A71" s="17">
        <v>0.90900000000000003</v>
      </c>
      <c r="B71" s="27">
        <v>2563.9413</v>
      </c>
      <c r="C71" s="30">
        <v>1.1000000000000001E-3</v>
      </c>
      <c r="D71" s="27">
        <v>256.39409999999998</v>
      </c>
      <c r="E71" s="27">
        <v>256.39409999999998</v>
      </c>
      <c r="F71" s="27">
        <v>256.39409999999998</v>
      </c>
      <c r="G71" s="27">
        <v>0</v>
      </c>
      <c r="H71" s="27">
        <v>0</v>
      </c>
      <c r="I71" s="27">
        <v>512.78830000000005</v>
      </c>
      <c r="J71" s="27">
        <v>256.39409999999998</v>
      </c>
      <c r="K71" s="27">
        <v>512.78830000000005</v>
      </c>
      <c r="L71" s="27">
        <v>384.59120000000001</v>
      </c>
      <c r="M71" s="27">
        <v>0</v>
      </c>
      <c r="N71" s="27">
        <v>0</v>
      </c>
      <c r="O71" s="27">
        <v>128.19710000000001</v>
      </c>
      <c r="P71" s="27">
        <v>0</v>
      </c>
    </row>
    <row r="72" spans="1:16" x14ac:dyDescent="0.25">
      <c r="A72" s="17">
        <v>0.91</v>
      </c>
      <c r="B72" s="27">
        <v>2566.7619</v>
      </c>
      <c r="C72" s="30">
        <v>1.1000000000000001E-3</v>
      </c>
      <c r="D72" s="27">
        <v>256.67619999999999</v>
      </c>
      <c r="E72" s="27">
        <v>256.67619999999999</v>
      </c>
      <c r="F72" s="27">
        <v>256.67619999999999</v>
      </c>
      <c r="G72" s="27">
        <v>0</v>
      </c>
      <c r="H72" s="27">
        <v>0</v>
      </c>
      <c r="I72" s="27">
        <v>513.35239999999999</v>
      </c>
      <c r="J72" s="27">
        <v>256.67619999999999</v>
      </c>
      <c r="K72" s="27">
        <v>513.35239999999999</v>
      </c>
      <c r="L72" s="27">
        <v>385.01429999999999</v>
      </c>
      <c r="M72" s="27">
        <v>0</v>
      </c>
      <c r="N72" s="27">
        <v>0</v>
      </c>
      <c r="O72" s="27">
        <v>128.3381</v>
      </c>
      <c r="P72" s="27">
        <v>0</v>
      </c>
    </row>
    <row r="73" spans="1:16" x14ac:dyDescent="0.25">
      <c r="A73" s="17">
        <v>0.91100000000000003</v>
      </c>
      <c r="B73" s="27">
        <v>2569.5825</v>
      </c>
      <c r="C73" s="30">
        <v>1.1000000000000001E-3</v>
      </c>
      <c r="D73" s="27">
        <v>256.95830000000001</v>
      </c>
      <c r="E73" s="27">
        <v>256.95830000000001</v>
      </c>
      <c r="F73" s="27">
        <v>256.95830000000001</v>
      </c>
      <c r="G73" s="27">
        <v>0</v>
      </c>
      <c r="H73" s="27">
        <v>0</v>
      </c>
      <c r="I73" s="27">
        <v>513.91650000000004</v>
      </c>
      <c r="J73" s="27">
        <v>256.95830000000001</v>
      </c>
      <c r="K73" s="27">
        <v>513.91650000000004</v>
      </c>
      <c r="L73" s="27">
        <v>385.43740000000003</v>
      </c>
      <c r="M73" s="27">
        <v>0</v>
      </c>
      <c r="N73" s="27">
        <v>0</v>
      </c>
      <c r="O73" s="27">
        <v>128.47909999999999</v>
      </c>
      <c r="P73" s="27">
        <v>0</v>
      </c>
    </row>
    <row r="74" spans="1:16" x14ac:dyDescent="0.25">
      <c r="A74" s="17">
        <v>0.91200000000000003</v>
      </c>
      <c r="B74" s="27">
        <v>2572.4032000000002</v>
      </c>
      <c r="C74" s="30">
        <v>1.1000000000000001E-3</v>
      </c>
      <c r="D74" s="27">
        <v>257.24029999999999</v>
      </c>
      <c r="E74" s="27">
        <v>257.24029999999999</v>
      </c>
      <c r="F74" s="27">
        <v>257.24029999999999</v>
      </c>
      <c r="G74" s="27">
        <v>0</v>
      </c>
      <c r="H74" s="27">
        <v>0</v>
      </c>
      <c r="I74" s="27">
        <v>514.48059999999998</v>
      </c>
      <c r="J74" s="27">
        <v>257.24029999999999</v>
      </c>
      <c r="K74" s="27">
        <v>514.48059999999998</v>
      </c>
      <c r="L74" s="27">
        <v>385.8605</v>
      </c>
      <c r="M74" s="27">
        <v>0</v>
      </c>
      <c r="N74" s="27">
        <v>0</v>
      </c>
      <c r="O74" s="27">
        <v>128.62020000000001</v>
      </c>
      <c r="P74" s="27">
        <v>0</v>
      </c>
    </row>
    <row r="75" spans="1:16" x14ac:dyDescent="0.25">
      <c r="A75" s="17">
        <v>0.91300000000000003</v>
      </c>
      <c r="B75" s="27">
        <v>2575.2238000000002</v>
      </c>
      <c r="C75" s="30">
        <v>1.1000000000000001E-3</v>
      </c>
      <c r="D75" s="27">
        <v>257.5224</v>
      </c>
      <c r="E75" s="27">
        <v>257.5224</v>
      </c>
      <c r="F75" s="27">
        <v>257.5224</v>
      </c>
      <c r="G75" s="27">
        <v>0</v>
      </c>
      <c r="H75" s="27">
        <v>0</v>
      </c>
      <c r="I75" s="27">
        <v>515.04480000000001</v>
      </c>
      <c r="J75" s="27">
        <v>257.5224</v>
      </c>
      <c r="K75" s="27">
        <v>515.04480000000001</v>
      </c>
      <c r="L75" s="27">
        <v>386.28359999999998</v>
      </c>
      <c r="M75" s="27">
        <v>0</v>
      </c>
      <c r="N75" s="27">
        <v>0</v>
      </c>
      <c r="O75" s="27">
        <v>128.7612</v>
      </c>
      <c r="P75" s="27">
        <v>0</v>
      </c>
    </row>
    <row r="76" spans="1:16" x14ac:dyDescent="0.25">
      <c r="A76" s="17">
        <v>0.91400000000000003</v>
      </c>
      <c r="B76" s="27">
        <v>2578.0444000000002</v>
      </c>
      <c r="C76" s="30">
        <v>1.1000000000000001E-3</v>
      </c>
      <c r="D76" s="27">
        <v>257.80439999999999</v>
      </c>
      <c r="E76" s="27">
        <v>257.80439999999999</v>
      </c>
      <c r="F76" s="27">
        <v>257.80439999999999</v>
      </c>
      <c r="G76" s="27">
        <v>0</v>
      </c>
      <c r="H76" s="27">
        <v>0</v>
      </c>
      <c r="I76" s="27">
        <v>515.60889999999995</v>
      </c>
      <c r="J76" s="27">
        <v>257.80439999999999</v>
      </c>
      <c r="K76" s="27">
        <v>515.60889999999995</v>
      </c>
      <c r="L76" s="27">
        <v>386.70670000000001</v>
      </c>
      <c r="M76" s="27">
        <v>0</v>
      </c>
      <c r="N76" s="27">
        <v>0</v>
      </c>
      <c r="O76" s="27">
        <v>128.90219999999999</v>
      </c>
      <c r="P76" s="27">
        <v>0</v>
      </c>
    </row>
    <row r="77" spans="1:16" x14ac:dyDescent="0.25">
      <c r="A77" s="17">
        <v>0.91500000000000004</v>
      </c>
      <c r="B77" s="27">
        <v>2580.8649999999998</v>
      </c>
      <c r="C77" s="30">
        <v>1.1000000000000001E-3</v>
      </c>
      <c r="D77" s="27">
        <v>258.0865</v>
      </c>
      <c r="E77" s="27">
        <v>258.0865</v>
      </c>
      <c r="F77" s="27">
        <v>258.0865</v>
      </c>
      <c r="G77" s="27">
        <v>0</v>
      </c>
      <c r="H77" s="27">
        <v>0</v>
      </c>
      <c r="I77" s="27">
        <v>516.173</v>
      </c>
      <c r="J77" s="27">
        <v>258.0865</v>
      </c>
      <c r="K77" s="27">
        <v>516.173</v>
      </c>
      <c r="L77" s="27">
        <v>387.12979999999999</v>
      </c>
      <c r="M77" s="27">
        <v>0</v>
      </c>
      <c r="N77" s="27">
        <v>0</v>
      </c>
      <c r="O77" s="27">
        <v>129.04329999999999</v>
      </c>
      <c r="P77" s="27">
        <v>0</v>
      </c>
    </row>
    <row r="78" spans="1:16" x14ac:dyDescent="0.25">
      <c r="A78" s="17">
        <v>0.91600000000000004</v>
      </c>
      <c r="B78" s="27">
        <v>2583.6855999999998</v>
      </c>
      <c r="C78" s="30">
        <v>1.1000000000000001E-3</v>
      </c>
      <c r="D78" s="27">
        <v>258.36860000000001</v>
      </c>
      <c r="E78" s="27">
        <v>258.36860000000001</v>
      </c>
      <c r="F78" s="27">
        <v>258.36860000000001</v>
      </c>
      <c r="G78" s="27">
        <v>0</v>
      </c>
      <c r="H78" s="27">
        <v>0</v>
      </c>
      <c r="I78" s="27">
        <v>516.73710000000005</v>
      </c>
      <c r="J78" s="27">
        <v>258.36860000000001</v>
      </c>
      <c r="K78" s="27">
        <v>516.73710000000005</v>
      </c>
      <c r="L78" s="27">
        <v>387.55279999999999</v>
      </c>
      <c r="M78" s="27">
        <v>0</v>
      </c>
      <c r="N78" s="27">
        <v>0</v>
      </c>
      <c r="O78" s="27">
        <v>129.18430000000001</v>
      </c>
      <c r="P78" s="27">
        <v>0</v>
      </c>
    </row>
    <row r="79" spans="1:16" x14ac:dyDescent="0.25">
      <c r="A79" s="17">
        <v>0.91700000000000004</v>
      </c>
      <c r="B79" s="27">
        <v>2586.5061999999998</v>
      </c>
      <c r="C79" s="30">
        <v>1.1000000000000001E-3</v>
      </c>
      <c r="D79" s="27">
        <v>258.6506</v>
      </c>
      <c r="E79" s="27">
        <v>258.6506</v>
      </c>
      <c r="F79" s="27">
        <v>258.6506</v>
      </c>
      <c r="G79" s="27">
        <v>0</v>
      </c>
      <c r="H79" s="27">
        <v>0</v>
      </c>
      <c r="I79" s="27">
        <v>517.30119999999999</v>
      </c>
      <c r="J79" s="27">
        <v>258.6506</v>
      </c>
      <c r="K79" s="27">
        <v>517.30119999999999</v>
      </c>
      <c r="L79" s="27">
        <v>387.97590000000002</v>
      </c>
      <c r="M79" s="27">
        <v>0</v>
      </c>
      <c r="N79" s="27">
        <v>0</v>
      </c>
      <c r="O79" s="27">
        <v>129.3253</v>
      </c>
      <c r="P79" s="27">
        <v>0</v>
      </c>
    </row>
    <row r="80" spans="1:16" x14ac:dyDescent="0.25">
      <c r="A80" s="17">
        <v>0.91800000000000004</v>
      </c>
      <c r="B80" s="27">
        <v>2589.3269</v>
      </c>
      <c r="C80" s="30">
        <v>1.1000000000000001E-3</v>
      </c>
      <c r="D80" s="27">
        <v>258.93270000000001</v>
      </c>
      <c r="E80" s="27">
        <v>258.93270000000001</v>
      </c>
      <c r="F80" s="27">
        <v>258.93270000000001</v>
      </c>
      <c r="G80" s="27">
        <v>0</v>
      </c>
      <c r="H80" s="27">
        <v>0</v>
      </c>
      <c r="I80" s="27">
        <v>517.86540000000002</v>
      </c>
      <c r="J80" s="27">
        <v>258.93270000000001</v>
      </c>
      <c r="K80" s="27">
        <v>517.86540000000002</v>
      </c>
      <c r="L80" s="27">
        <v>388.399</v>
      </c>
      <c r="M80" s="27">
        <v>0</v>
      </c>
      <c r="N80" s="27">
        <v>0</v>
      </c>
      <c r="O80" s="27">
        <v>129.46629999999999</v>
      </c>
      <c r="P80" s="27">
        <v>0</v>
      </c>
    </row>
    <row r="81" spans="1:16" x14ac:dyDescent="0.25">
      <c r="A81" s="17">
        <v>0.91900000000000004</v>
      </c>
      <c r="B81" s="27">
        <v>2592.1475</v>
      </c>
      <c r="C81" s="30">
        <v>1.1000000000000001E-3</v>
      </c>
      <c r="D81" s="27">
        <v>259.21469999999999</v>
      </c>
      <c r="E81" s="27">
        <v>259.21469999999999</v>
      </c>
      <c r="F81" s="27">
        <v>259.21469999999999</v>
      </c>
      <c r="G81" s="27">
        <v>0</v>
      </c>
      <c r="H81" s="27">
        <v>0</v>
      </c>
      <c r="I81" s="27">
        <v>518.42949999999996</v>
      </c>
      <c r="J81" s="27">
        <v>259.21469999999999</v>
      </c>
      <c r="K81" s="27">
        <v>518.42949999999996</v>
      </c>
      <c r="L81" s="27">
        <v>388.82209999999998</v>
      </c>
      <c r="M81" s="27">
        <v>0</v>
      </c>
      <c r="N81" s="27">
        <v>0</v>
      </c>
      <c r="O81" s="27">
        <v>129.60740000000001</v>
      </c>
      <c r="P81" s="27">
        <v>0</v>
      </c>
    </row>
    <row r="82" spans="1:16" x14ac:dyDescent="0.25">
      <c r="A82" s="17">
        <v>0.92</v>
      </c>
      <c r="B82" s="27">
        <v>2594.9681</v>
      </c>
      <c r="C82" s="30">
        <v>1.1000000000000001E-3</v>
      </c>
      <c r="D82" s="27">
        <v>259.49680000000001</v>
      </c>
      <c r="E82" s="27">
        <v>259.49680000000001</v>
      </c>
      <c r="F82" s="27">
        <v>259.49680000000001</v>
      </c>
      <c r="G82" s="27">
        <v>0</v>
      </c>
      <c r="H82" s="27">
        <v>0</v>
      </c>
      <c r="I82" s="27">
        <v>518.99360000000001</v>
      </c>
      <c r="J82" s="27">
        <v>259.49680000000001</v>
      </c>
      <c r="K82" s="27">
        <v>518.99360000000001</v>
      </c>
      <c r="L82" s="27">
        <v>389.24520000000001</v>
      </c>
      <c r="M82" s="27">
        <v>0</v>
      </c>
      <c r="N82" s="27">
        <v>0</v>
      </c>
      <c r="O82" s="27">
        <v>129.7484</v>
      </c>
      <c r="P82" s="27">
        <v>0</v>
      </c>
    </row>
    <row r="83" spans="1:16" x14ac:dyDescent="0.25">
      <c r="A83" s="17">
        <v>0.92100000000000004</v>
      </c>
      <c r="B83" s="27">
        <v>2597.7887000000001</v>
      </c>
      <c r="C83" s="30">
        <v>1.1000000000000001E-3</v>
      </c>
      <c r="D83" s="27">
        <v>259.77890000000002</v>
      </c>
      <c r="E83" s="27">
        <v>259.77890000000002</v>
      </c>
      <c r="F83" s="27">
        <v>259.77890000000002</v>
      </c>
      <c r="G83" s="27">
        <v>0</v>
      </c>
      <c r="H83" s="27">
        <v>0</v>
      </c>
      <c r="I83" s="27">
        <v>519.55769999999995</v>
      </c>
      <c r="J83" s="27">
        <v>259.77890000000002</v>
      </c>
      <c r="K83" s="27">
        <v>519.55769999999995</v>
      </c>
      <c r="L83" s="27">
        <v>389.66829999999999</v>
      </c>
      <c r="M83" s="27">
        <v>0</v>
      </c>
      <c r="N83" s="27">
        <v>0</v>
      </c>
      <c r="O83" s="27">
        <v>129.88939999999999</v>
      </c>
      <c r="P83" s="27">
        <v>0</v>
      </c>
    </row>
    <row r="84" spans="1:16" x14ac:dyDescent="0.25">
      <c r="A84" s="17">
        <v>0.92200000000000004</v>
      </c>
      <c r="B84" s="27">
        <v>2600.6093000000001</v>
      </c>
      <c r="C84" s="30">
        <v>1.1000000000000001E-3</v>
      </c>
      <c r="D84" s="27">
        <v>260.0609</v>
      </c>
      <c r="E84" s="27">
        <v>260.0609</v>
      </c>
      <c r="F84" s="27">
        <v>260.0609</v>
      </c>
      <c r="G84" s="27">
        <v>0</v>
      </c>
      <c r="H84" s="27">
        <v>0</v>
      </c>
      <c r="I84" s="27">
        <v>520.12189999999998</v>
      </c>
      <c r="J84" s="27">
        <v>260.0609</v>
      </c>
      <c r="K84" s="27">
        <v>520.12189999999998</v>
      </c>
      <c r="L84" s="27">
        <v>390.09140000000002</v>
      </c>
      <c r="M84" s="27">
        <v>0</v>
      </c>
      <c r="N84" s="27">
        <v>0</v>
      </c>
      <c r="O84" s="27">
        <v>130.03049999999999</v>
      </c>
      <c r="P84" s="27">
        <v>0</v>
      </c>
    </row>
    <row r="85" spans="1:16" x14ac:dyDescent="0.25">
      <c r="A85" s="17">
        <v>0.92300000000000004</v>
      </c>
      <c r="B85" s="27">
        <v>2603.4299000000001</v>
      </c>
      <c r="C85" s="30">
        <v>1.1000000000000001E-3</v>
      </c>
      <c r="D85" s="27">
        <v>260.34300000000002</v>
      </c>
      <c r="E85" s="27">
        <v>260.34300000000002</v>
      </c>
      <c r="F85" s="27">
        <v>260.34300000000002</v>
      </c>
      <c r="G85" s="27">
        <v>0</v>
      </c>
      <c r="H85" s="27">
        <v>0</v>
      </c>
      <c r="I85" s="27">
        <v>520.68600000000004</v>
      </c>
      <c r="J85" s="27">
        <v>260.34300000000002</v>
      </c>
      <c r="K85" s="27">
        <v>520.68600000000004</v>
      </c>
      <c r="L85" s="27">
        <v>390.5145</v>
      </c>
      <c r="M85" s="27">
        <v>0</v>
      </c>
      <c r="N85" s="27">
        <v>0</v>
      </c>
      <c r="O85" s="27">
        <v>130.17150000000001</v>
      </c>
      <c r="P85" s="27">
        <v>0</v>
      </c>
    </row>
    <row r="86" spans="1:16" x14ac:dyDescent="0.25">
      <c r="A86" s="17">
        <v>0.92400000000000004</v>
      </c>
      <c r="B86" s="27">
        <v>2606.2505999999998</v>
      </c>
      <c r="C86" s="30">
        <v>1.1000000000000001E-3</v>
      </c>
      <c r="D86" s="27">
        <v>260.62509999999997</v>
      </c>
      <c r="E86" s="27">
        <v>260.62509999999997</v>
      </c>
      <c r="F86" s="27">
        <v>260.62509999999997</v>
      </c>
      <c r="G86" s="27">
        <v>0</v>
      </c>
      <c r="H86" s="27">
        <v>0</v>
      </c>
      <c r="I86" s="27">
        <v>521.25009999999997</v>
      </c>
      <c r="J86" s="27">
        <v>260.62509999999997</v>
      </c>
      <c r="K86" s="27">
        <v>521.25009999999997</v>
      </c>
      <c r="L86" s="27">
        <v>390.93759999999997</v>
      </c>
      <c r="M86" s="27">
        <v>0</v>
      </c>
      <c r="N86" s="27">
        <v>0</v>
      </c>
      <c r="O86" s="27">
        <v>130.3125</v>
      </c>
      <c r="P86" s="27">
        <v>0</v>
      </c>
    </row>
    <row r="87" spans="1:16" x14ac:dyDescent="0.25">
      <c r="A87" s="17">
        <v>0.92500000000000004</v>
      </c>
      <c r="B87" s="27">
        <v>2609.0711999999999</v>
      </c>
      <c r="C87" s="30">
        <v>1.1000000000000001E-3</v>
      </c>
      <c r="D87" s="27">
        <v>260.90710000000001</v>
      </c>
      <c r="E87" s="27">
        <v>260.90710000000001</v>
      </c>
      <c r="F87" s="27">
        <v>260.90710000000001</v>
      </c>
      <c r="G87" s="27">
        <v>0</v>
      </c>
      <c r="H87" s="27">
        <v>0</v>
      </c>
      <c r="I87" s="27">
        <v>521.81420000000003</v>
      </c>
      <c r="J87" s="27">
        <v>260.90710000000001</v>
      </c>
      <c r="K87" s="27">
        <v>521.81420000000003</v>
      </c>
      <c r="L87" s="27">
        <v>391.36070000000001</v>
      </c>
      <c r="M87" s="27">
        <v>0</v>
      </c>
      <c r="N87" s="27">
        <v>0</v>
      </c>
      <c r="O87" s="27">
        <v>130.45359999999999</v>
      </c>
      <c r="P87" s="27">
        <v>0</v>
      </c>
    </row>
    <row r="88" spans="1:16" x14ac:dyDescent="0.25">
      <c r="A88" s="17">
        <v>0.92600000000000005</v>
      </c>
      <c r="B88" s="27">
        <v>2611.8917999999999</v>
      </c>
      <c r="C88" s="30">
        <v>1.1000000000000001E-3</v>
      </c>
      <c r="D88" s="27">
        <v>261.18920000000003</v>
      </c>
      <c r="E88" s="27">
        <v>261.18920000000003</v>
      </c>
      <c r="F88" s="27">
        <v>261.18920000000003</v>
      </c>
      <c r="G88" s="27">
        <v>0</v>
      </c>
      <c r="H88" s="27">
        <v>0</v>
      </c>
      <c r="I88" s="27">
        <v>522.37840000000006</v>
      </c>
      <c r="J88" s="27">
        <v>261.18920000000003</v>
      </c>
      <c r="K88" s="27">
        <v>522.37840000000006</v>
      </c>
      <c r="L88" s="27">
        <v>391.78379999999999</v>
      </c>
      <c r="M88" s="27">
        <v>0</v>
      </c>
      <c r="N88" s="27">
        <v>0</v>
      </c>
      <c r="O88" s="27">
        <v>130.59460000000001</v>
      </c>
      <c r="P88" s="27">
        <v>0</v>
      </c>
    </row>
    <row r="89" spans="1:16" x14ac:dyDescent="0.25">
      <c r="A89" s="17">
        <v>0.92700000000000005</v>
      </c>
      <c r="B89" s="27">
        <v>2614.7123999999999</v>
      </c>
      <c r="C89" s="30">
        <v>1.1000000000000001E-3</v>
      </c>
      <c r="D89" s="27">
        <v>261.47120000000001</v>
      </c>
      <c r="E89" s="27">
        <v>261.47120000000001</v>
      </c>
      <c r="F89" s="27">
        <v>261.47120000000001</v>
      </c>
      <c r="G89" s="27">
        <v>0</v>
      </c>
      <c r="H89" s="27">
        <v>0</v>
      </c>
      <c r="I89" s="27">
        <v>522.9425</v>
      </c>
      <c r="J89" s="27">
        <v>261.47120000000001</v>
      </c>
      <c r="K89" s="27">
        <v>522.9425</v>
      </c>
      <c r="L89" s="27">
        <v>392.20690000000002</v>
      </c>
      <c r="M89" s="27">
        <v>0</v>
      </c>
      <c r="N89" s="27">
        <v>0</v>
      </c>
      <c r="O89" s="27">
        <v>130.73560000000001</v>
      </c>
      <c r="P89" s="27">
        <v>0</v>
      </c>
    </row>
    <row r="90" spans="1:16" x14ac:dyDescent="0.25">
      <c r="A90" s="17">
        <v>0.92800000000000005</v>
      </c>
      <c r="B90" s="27">
        <v>2617.5329999999999</v>
      </c>
      <c r="C90" s="30">
        <v>1.1000000000000001E-3</v>
      </c>
      <c r="D90" s="27">
        <v>261.75330000000002</v>
      </c>
      <c r="E90" s="27">
        <v>261.75330000000002</v>
      </c>
      <c r="F90" s="27">
        <v>261.75330000000002</v>
      </c>
      <c r="G90" s="27">
        <v>0</v>
      </c>
      <c r="H90" s="27">
        <v>0</v>
      </c>
      <c r="I90" s="27">
        <v>523.50660000000005</v>
      </c>
      <c r="J90" s="27">
        <v>261.75330000000002</v>
      </c>
      <c r="K90" s="27">
        <v>523.50660000000005</v>
      </c>
      <c r="L90" s="27">
        <v>392.63</v>
      </c>
      <c r="M90" s="27">
        <v>0</v>
      </c>
      <c r="N90" s="27">
        <v>0</v>
      </c>
      <c r="O90" s="27">
        <v>130.8767</v>
      </c>
      <c r="P90" s="27">
        <v>0</v>
      </c>
    </row>
    <row r="91" spans="1:16" x14ac:dyDescent="0.25">
      <c r="A91" s="17">
        <v>0.92900000000000005</v>
      </c>
      <c r="B91" s="27">
        <v>2620.3537000000001</v>
      </c>
      <c r="C91" s="30">
        <v>1.1000000000000001E-3</v>
      </c>
      <c r="D91" s="27">
        <v>262.03539999999998</v>
      </c>
      <c r="E91" s="27">
        <v>262.03539999999998</v>
      </c>
      <c r="F91" s="27">
        <v>262.03539999999998</v>
      </c>
      <c r="G91" s="27">
        <v>0</v>
      </c>
      <c r="H91" s="27">
        <v>0</v>
      </c>
      <c r="I91" s="27">
        <v>524.07069999999999</v>
      </c>
      <c r="J91" s="27">
        <v>262.03539999999998</v>
      </c>
      <c r="K91" s="27">
        <v>524.07069999999999</v>
      </c>
      <c r="L91" s="27">
        <v>393.053</v>
      </c>
      <c r="M91" s="27">
        <v>0</v>
      </c>
      <c r="N91" s="27">
        <v>0</v>
      </c>
      <c r="O91" s="27">
        <v>131.01769999999999</v>
      </c>
      <c r="P91" s="27">
        <v>0</v>
      </c>
    </row>
    <row r="92" spans="1:16" x14ac:dyDescent="0.25">
      <c r="A92" s="17">
        <v>0.93</v>
      </c>
      <c r="B92" s="27">
        <v>2623.1743000000001</v>
      </c>
      <c r="C92" s="30">
        <v>1.1000000000000001E-3</v>
      </c>
      <c r="D92" s="27">
        <v>262.31740000000002</v>
      </c>
      <c r="E92" s="27">
        <v>262.31740000000002</v>
      </c>
      <c r="F92" s="27">
        <v>262.31740000000002</v>
      </c>
      <c r="G92" s="27">
        <v>0</v>
      </c>
      <c r="H92" s="27">
        <v>0</v>
      </c>
      <c r="I92" s="27">
        <v>524.63490000000002</v>
      </c>
      <c r="J92" s="27">
        <v>262.31740000000002</v>
      </c>
      <c r="K92" s="27">
        <v>524.63490000000002</v>
      </c>
      <c r="L92" s="27">
        <v>393.47609999999997</v>
      </c>
      <c r="M92" s="27">
        <v>0</v>
      </c>
      <c r="N92" s="27">
        <v>0</v>
      </c>
      <c r="O92" s="27">
        <v>131.15870000000001</v>
      </c>
      <c r="P92" s="27">
        <v>0</v>
      </c>
    </row>
    <row r="93" spans="1:16" x14ac:dyDescent="0.25">
      <c r="A93" s="17">
        <v>0.93100000000000005</v>
      </c>
      <c r="B93" s="27">
        <v>2625.9949000000001</v>
      </c>
      <c r="C93" s="30">
        <v>1.1000000000000001E-3</v>
      </c>
      <c r="D93" s="27">
        <v>262.59949999999998</v>
      </c>
      <c r="E93" s="27">
        <v>262.59949999999998</v>
      </c>
      <c r="F93" s="27">
        <v>262.59949999999998</v>
      </c>
      <c r="G93" s="27">
        <v>0</v>
      </c>
      <c r="H93" s="27">
        <v>0</v>
      </c>
      <c r="I93" s="27">
        <v>525.19899999999996</v>
      </c>
      <c r="J93" s="27">
        <v>262.59949999999998</v>
      </c>
      <c r="K93" s="27">
        <v>525.19899999999996</v>
      </c>
      <c r="L93" s="27">
        <v>393.89920000000001</v>
      </c>
      <c r="M93" s="27">
        <v>0</v>
      </c>
      <c r="N93" s="27">
        <v>0</v>
      </c>
      <c r="O93" s="27">
        <v>131.2997</v>
      </c>
      <c r="P93" s="27">
        <v>0</v>
      </c>
    </row>
    <row r="94" spans="1:16" x14ac:dyDescent="0.25">
      <c r="A94" s="17">
        <v>0.93200000000000005</v>
      </c>
      <c r="B94" s="27">
        <v>2628.8155000000002</v>
      </c>
      <c r="C94" s="30">
        <v>1.1000000000000001E-3</v>
      </c>
      <c r="D94" s="27">
        <v>262.88159999999999</v>
      </c>
      <c r="E94" s="27">
        <v>262.88159999999999</v>
      </c>
      <c r="F94" s="27">
        <v>262.88159999999999</v>
      </c>
      <c r="G94" s="27">
        <v>0</v>
      </c>
      <c r="H94" s="27">
        <v>0</v>
      </c>
      <c r="I94" s="27">
        <v>525.76310000000001</v>
      </c>
      <c r="J94" s="27">
        <v>262.88159999999999</v>
      </c>
      <c r="K94" s="27">
        <v>525.76310000000001</v>
      </c>
      <c r="L94" s="27">
        <v>394.32229999999998</v>
      </c>
      <c r="M94" s="27">
        <v>0</v>
      </c>
      <c r="N94" s="27">
        <v>0</v>
      </c>
      <c r="O94" s="27">
        <v>131.4408</v>
      </c>
      <c r="P94" s="27">
        <v>0</v>
      </c>
    </row>
    <row r="95" spans="1:16" x14ac:dyDescent="0.25">
      <c r="A95" s="17">
        <v>0.93300000000000005</v>
      </c>
      <c r="B95" s="27">
        <v>2631.6361000000002</v>
      </c>
      <c r="C95" s="30">
        <v>1.1000000000000001E-3</v>
      </c>
      <c r="D95" s="27">
        <v>263.16359999999997</v>
      </c>
      <c r="E95" s="27">
        <v>263.16359999999997</v>
      </c>
      <c r="F95" s="27">
        <v>263.16359999999997</v>
      </c>
      <c r="G95" s="27">
        <v>0</v>
      </c>
      <c r="H95" s="27">
        <v>0</v>
      </c>
      <c r="I95" s="27">
        <v>526.32719999999995</v>
      </c>
      <c r="J95" s="27">
        <v>263.16359999999997</v>
      </c>
      <c r="K95" s="27">
        <v>526.32719999999995</v>
      </c>
      <c r="L95" s="27">
        <v>394.74540000000002</v>
      </c>
      <c r="M95" s="27">
        <v>0</v>
      </c>
      <c r="N95" s="27">
        <v>0</v>
      </c>
      <c r="O95" s="27">
        <v>131.58179999999999</v>
      </c>
      <c r="P95" s="27">
        <v>0</v>
      </c>
    </row>
    <row r="96" spans="1:16" x14ac:dyDescent="0.25">
      <c r="A96" s="17">
        <v>0.93400000000000005</v>
      </c>
      <c r="B96" s="27">
        <v>2634.4567000000002</v>
      </c>
      <c r="C96" s="30">
        <v>1.1000000000000001E-3</v>
      </c>
      <c r="D96" s="27">
        <v>263.44569999999999</v>
      </c>
      <c r="E96" s="27">
        <v>263.44569999999999</v>
      </c>
      <c r="F96" s="27">
        <v>263.44569999999999</v>
      </c>
      <c r="G96" s="27">
        <v>0</v>
      </c>
      <c r="H96" s="27">
        <v>0</v>
      </c>
      <c r="I96" s="27">
        <v>526.8913</v>
      </c>
      <c r="J96" s="27">
        <v>263.44569999999999</v>
      </c>
      <c r="K96" s="27">
        <v>526.8913</v>
      </c>
      <c r="L96" s="27">
        <v>395.16849999999999</v>
      </c>
      <c r="M96" s="27">
        <v>0</v>
      </c>
      <c r="N96" s="27">
        <v>0</v>
      </c>
      <c r="O96" s="27">
        <v>131.72280000000001</v>
      </c>
      <c r="P96" s="27">
        <v>0</v>
      </c>
    </row>
    <row r="97" spans="1:16" x14ac:dyDescent="0.25">
      <c r="A97" s="17">
        <v>0.93500000000000005</v>
      </c>
      <c r="B97" s="27">
        <v>2637.2773999999999</v>
      </c>
      <c r="C97" s="30">
        <v>1.1000000000000001E-3</v>
      </c>
      <c r="D97" s="27">
        <v>263.72770000000003</v>
      </c>
      <c r="E97" s="27">
        <v>263.72770000000003</v>
      </c>
      <c r="F97" s="27">
        <v>263.72770000000003</v>
      </c>
      <c r="G97" s="27">
        <v>0</v>
      </c>
      <c r="H97" s="27">
        <v>0</v>
      </c>
      <c r="I97" s="27">
        <v>527.45550000000003</v>
      </c>
      <c r="J97" s="27">
        <v>263.72770000000003</v>
      </c>
      <c r="K97" s="27">
        <v>527.45550000000003</v>
      </c>
      <c r="L97" s="27">
        <v>395.59160000000003</v>
      </c>
      <c r="M97" s="27">
        <v>0</v>
      </c>
      <c r="N97" s="27">
        <v>0</v>
      </c>
      <c r="O97" s="27">
        <v>131.8639</v>
      </c>
      <c r="P97" s="27">
        <v>0</v>
      </c>
    </row>
    <row r="98" spans="1:16" x14ac:dyDescent="0.25">
      <c r="A98" s="17">
        <v>0.93600000000000005</v>
      </c>
      <c r="B98" s="27">
        <v>2640.098</v>
      </c>
      <c r="C98" s="30">
        <v>1.1000000000000001E-3</v>
      </c>
      <c r="D98" s="27">
        <v>264.00979999999998</v>
      </c>
      <c r="E98" s="27">
        <v>264.00979999999998</v>
      </c>
      <c r="F98" s="27">
        <v>264.00979999999998</v>
      </c>
      <c r="G98" s="27">
        <v>0</v>
      </c>
      <c r="H98" s="27">
        <v>0</v>
      </c>
      <c r="I98" s="27">
        <v>528.01959999999997</v>
      </c>
      <c r="J98" s="27">
        <v>264.00979999999998</v>
      </c>
      <c r="K98" s="27">
        <v>528.01959999999997</v>
      </c>
      <c r="L98" s="27">
        <v>396.0147</v>
      </c>
      <c r="M98" s="27">
        <v>0</v>
      </c>
      <c r="N98" s="27">
        <v>0</v>
      </c>
      <c r="O98" s="27">
        <v>132.00489999999999</v>
      </c>
      <c r="P98" s="27">
        <v>0</v>
      </c>
    </row>
    <row r="99" spans="1:16" x14ac:dyDescent="0.25">
      <c r="A99" s="17">
        <v>0.93700000000000006</v>
      </c>
      <c r="B99" s="27">
        <v>2642.9186</v>
      </c>
      <c r="C99" s="30">
        <v>1.1000000000000001E-3</v>
      </c>
      <c r="D99" s="27">
        <v>264.2919</v>
      </c>
      <c r="E99" s="27">
        <v>264.2919</v>
      </c>
      <c r="F99" s="27">
        <v>264.2919</v>
      </c>
      <c r="G99" s="27">
        <v>0</v>
      </c>
      <c r="H99" s="27">
        <v>0</v>
      </c>
      <c r="I99" s="27">
        <v>528.58370000000002</v>
      </c>
      <c r="J99" s="27">
        <v>264.2919</v>
      </c>
      <c r="K99" s="27">
        <v>528.58370000000002</v>
      </c>
      <c r="L99" s="27">
        <v>396.43779999999998</v>
      </c>
      <c r="M99" s="27">
        <v>0</v>
      </c>
      <c r="N99" s="27">
        <v>0</v>
      </c>
      <c r="O99" s="27">
        <v>132.14590000000001</v>
      </c>
      <c r="P99" s="27">
        <v>0</v>
      </c>
    </row>
    <row r="100" spans="1:16" x14ac:dyDescent="0.25">
      <c r="A100" s="17">
        <v>0.93799999999999994</v>
      </c>
      <c r="B100" s="27">
        <v>2645.7392</v>
      </c>
      <c r="C100" s="30">
        <v>1.1000000000000001E-3</v>
      </c>
      <c r="D100" s="27">
        <v>264.57389999999998</v>
      </c>
      <c r="E100" s="27">
        <v>264.57389999999998</v>
      </c>
      <c r="F100" s="27">
        <v>264.57389999999998</v>
      </c>
      <c r="G100" s="27">
        <v>0</v>
      </c>
      <c r="H100" s="27">
        <v>0</v>
      </c>
      <c r="I100" s="27">
        <v>529.14779999999996</v>
      </c>
      <c r="J100" s="27">
        <v>264.57389999999998</v>
      </c>
      <c r="K100" s="27">
        <v>529.14779999999996</v>
      </c>
      <c r="L100" s="27">
        <v>396.86090000000002</v>
      </c>
      <c r="M100" s="27">
        <v>0</v>
      </c>
      <c r="N100" s="27">
        <v>0</v>
      </c>
      <c r="O100" s="27">
        <v>132.28700000000001</v>
      </c>
      <c r="P100" s="27">
        <v>0</v>
      </c>
    </row>
    <row r="101" spans="1:16" x14ac:dyDescent="0.25">
      <c r="A101" s="17">
        <v>0.93899999999999995</v>
      </c>
      <c r="B101" s="27">
        <v>2648.5598</v>
      </c>
      <c r="C101" s="30">
        <v>1.1000000000000001E-3</v>
      </c>
      <c r="D101" s="27">
        <v>264.85599999999999</v>
      </c>
      <c r="E101" s="27">
        <v>264.85599999999999</v>
      </c>
      <c r="F101" s="27">
        <v>264.85599999999999</v>
      </c>
      <c r="G101" s="27">
        <v>0</v>
      </c>
      <c r="H101" s="27">
        <v>0</v>
      </c>
      <c r="I101" s="27">
        <v>529.71199999999999</v>
      </c>
      <c r="J101" s="27">
        <v>264.85599999999999</v>
      </c>
      <c r="K101" s="27">
        <v>529.71199999999999</v>
      </c>
      <c r="L101" s="27">
        <v>397.28399999999999</v>
      </c>
      <c r="M101" s="27">
        <v>0</v>
      </c>
      <c r="N101" s="27">
        <v>0</v>
      </c>
      <c r="O101" s="27">
        <v>132.428</v>
      </c>
      <c r="P101" s="27">
        <v>0</v>
      </c>
    </row>
    <row r="102" spans="1:16" x14ac:dyDescent="0.25">
      <c r="A102" s="17">
        <v>0.94</v>
      </c>
      <c r="B102" s="27">
        <v>2651.3804</v>
      </c>
      <c r="C102" s="30">
        <v>1.1000000000000001E-3</v>
      </c>
      <c r="D102" s="27">
        <v>265.13799999999998</v>
      </c>
      <c r="E102" s="27">
        <v>265.13799999999998</v>
      </c>
      <c r="F102" s="27">
        <v>265.13799999999998</v>
      </c>
      <c r="G102" s="27">
        <v>0</v>
      </c>
      <c r="H102" s="27">
        <v>0</v>
      </c>
      <c r="I102" s="27">
        <v>530.27610000000004</v>
      </c>
      <c r="J102" s="27">
        <v>265.13799999999998</v>
      </c>
      <c r="K102" s="27">
        <v>530.27610000000004</v>
      </c>
      <c r="L102" s="27">
        <v>397.70710000000003</v>
      </c>
      <c r="M102" s="27">
        <v>0</v>
      </c>
      <c r="N102" s="27">
        <v>0</v>
      </c>
      <c r="O102" s="27">
        <v>132.56899999999999</v>
      </c>
      <c r="P102" s="27">
        <v>0</v>
      </c>
    </row>
    <row r="103" spans="1:16" x14ac:dyDescent="0.25">
      <c r="A103" s="17">
        <v>0.94099999999999995</v>
      </c>
      <c r="B103" s="27">
        <v>2654.2011000000002</v>
      </c>
      <c r="C103" s="30">
        <v>1.1000000000000001E-3</v>
      </c>
      <c r="D103" s="27">
        <v>265.42009999999999</v>
      </c>
      <c r="E103" s="27">
        <v>265.42009999999999</v>
      </c>
      <c r="F103" s="27">
        <v>265.42009999999999</v>
      </c>
      <c r="G103" s="27">
        <v>0</v>
      </c>
      <c r="H103" s="27">
        <v>0</v>
      </c>
      <c r="I103" s="27">
        <v>530.84019999999998</v>
      </c>
      <c r="J103" s="27">
        <v>265.42009999999999</v>
      </c>
      <c r="K103" s="27">
        <v>530.84019999999998</v>
      </c>
      <c r="L103" s="27">
        <v>398.1302</v>
      </c>
      <c r="M103" s="27">
        <v>0</v>
      </c>
      <c r="N103" s="27">
        <v>0</v>
      </c>
      <c r="O103" s="27">
        <v>132.71010000000001</v>
      </c>
      <c r="P103" s="27">
        <v>0</v>
      </c>
    </row>
    <row r="104" spans="1:16" x14ac:dyDescent="0.25">
      <c r="A104" s="17">
        <v>0.94199999999999995</v>
      </c>
      <c r="B104" s="27">
        <v>2657.0216999999998</v>
      </c>
      <c r="C104" s="30">
        <v>1.1000000000000001E-3</v>
      </c>
      <c r="D104" s="27">
        <v>265.7022</v>
      </c>
      <c r="E104" s="27">
        <v>265.7022</v>
      </c>
      <c r="F104" s="27">
        <v>265.7022</v>
      </c>
      <c r="G104" s="27">
        <v>0</v>
      </c>
      <c r="H104" s="27">
        <v>0</v>
      </c>
      <c r="I104" s="27">
        <v>531.40430000000003</v>
      </c>
      <c r="J104" s="27">
        <v>265.7022</v>
      </c>
      <c r="K104" s="27">
        <v>531.40430000000003</v>
      </c>
      <c r="L104" s="27">
        <v>398.55329999999998</v>
      </c>
      <c r="M104" s="27">
        <v>0</v>
      </c>
      <c r="N104" s="27">
        <v>0</v>
      </c>
      <c r="O104" s="27">
        <v>132.8511</v>
      </c>
      <c r="P104" s="27">
        <v>0</v>
      </c>
    </row>
    <row r="105" spans="1:16" x14ac:dyDescent="0.25">
      <c r="A105" s="17">
        <v>0.94299999999999995</v>
      </c>
      <c r="B105" s="27">
        <v>2659.8422999999998</v>
      </c>
      <c r="C105" s="30">
        <v>1.1000000000000001E-3</v>
      </c>
      <c r="D105" s="27">
        <v>265.98419999999999</v>
      </c>
      <c r="E105" s="27">
        <v>265.98419999999999</v>
      </c>
      <c r="F105" s="27">
        <v>265.98419999999999</v>
      </c>
      <c r="G105" s="27">
        <v>0</v>
      </c>
      <c r="H105" s="27">
        <v>0</v>
      </c>
      <c r="I105" s="27">
        <v>531.96849999999995</v>
      </c>
      <c r="J105" s="27">
        <v>265.98419999999999</v>
      </c>
      <c r="K105" s="27">
        <v>531.96849999999995</v>
      </c>
      <c r="L105" s="27">
        <v>398.97629999999998</v>
      </c>
      <c r="M105" s="27">
        <v>0</v>
      </c>
      <c r="N105" s="27">
        <v>0</v>
      </c>
      <c r="O105" s="27">
        <v>132.99209999999999</v>
      </c>
      <c r="P105" s="27">
        <v>0</v>
      </c>
    </row>
    <row r="106" spans="1:16" x14ac:dyDescent="0.25">
      <c r="A106" s="17">
        <v>0.94399999999999995</v>
      </c>
      <c r="B106" s="27">
        <v>2662.6628999999998</v>
      </c>
      <c r="C106" s="30">
        <v>1.1000000000000001E-3</v>
      </c>
      <c r="D106" s="27">
        <v>266.2663</v>
      </c>
      <c r="E106" s="27">
        <v>266.2663</v>
      </c>
      <c r="F106" s="27">
        <v>266.2663</v>
      </c>
      <c r="G106" s="27">
        <v>0</v>
      </c>
      <c r="H106" s="27">
        <v>0</v>
      </c>
      <c r="I106" s="27">
        <v>532.5326</v>
      </c>
      <c r="J106" s="27">
        <v>266.2663</v>
      </c>
      <c r="K106" s="27">
        <v>532.5326</v>
      </c>
      <c r="L106" s="27">
        <v>399.39940000000001</v>
      </c>
      <c r="M106" s="27">
        <v>0</v>
      </c>
      <c r="N106" s="27">
        <v>0</v>
      </c>
      <c r="O106" s="27">
        <v>133.13310000000001</v>
      </c>
      <c r="P106" s="27">
        <v>0</v>
      </c>
    </row>
    <row r="107" spans="1:16" x14ac:dyDescent="0.25">
      <c r="A107" s="17">
        <v>0.94499999999999995</v>
      </c>
      <c r="B107" s="27">
        <v>2665.4834999999998</v>
      </c>
      <c r="C107" s="30">
        <v>1.1000000000000001E-3</v>
      </c>
      <c r="D107" s="27">
        <v>266.54840000000002</v>
      </c>
      <c r="E107" s="27">
        <v>266.54840000000002</v>
      </c>
      <c r="F107" s="27">
        <v>266.54840000000002</v>
      </c>
      <c r="G107" s="27">
        <v>0</v>
      </c>
      <c r="H107" s="27">
        <v>0</v>
      </c>
      <c r="I107" s="27">
        <v>533.09670000000006</v>
      </c>
      <c r="J107" s="27">
        <v>266.54840000000002</v>
      </c>
      <c r="K107" s="27">
        <v>533.09670000000006</v>
      </c>
      <c r="L107" s="27">
        <v>399.82249999999999</v>
      </c>
      <c r="M107" s="27">
        <v>0</v>
      </c>
      <c r="N107" s="27">
        <v>0</v>
      </c>
      <c r="O107" s="27">
        <v>133.27420000000001</v>
      </c>
      <c r="P107" s="27">
        <v>0</v>
      </c>
    </row>
    <row r="108" spans="1:16" x14ac:dyDescent="0.25">
      <c r="A108" s="17">
        <v>0.94599999999999995</v>
      </c>
      <c r="B108" s="27">
        <v>2668.3040999999998</v>
      </c>
      <c r="C108" s="30">
        <v>1.1000000000000001E-3</v>
      </c>
      <c r="D108" s="27">
        <v>266.8304</v>
      </c>
      <c r="E108" s="27">
        <v>266.8304</v>
      </c>
      <c r="F108" s="27">
        <v>266.8304</v>
      </c>
      <c r="G108" s="27">
        <v>0</v>
      </c>
      <c r="H108" s="27">
        <v>0</v>
      </c>
      <c r="I108" s="27">
        <v>533.66079999999999</v>
      </c>
      <c r="J108" s="27">
        <v>266.8304</v>
      </c>
      <c r="K108" s="27">
        <v>533.66079999999999</v>
      </c>
      <c r="L108" s="27">
        <v>400.24560000000002</v>
      </c>
      <c r="M108" s="27">
        <v>0</v>
      </c>
      <c r="N108" s="27">
        <v>0</v>
      </c>
      <c r="O108" s="27">
        <v>133.4152</v>
      </c>
      <c r="P108" s="27">
        <v>0</v>
      </c>
    </row>
    <row r="109" spans="1:16" x14ac:dyDescent="0.25">
      <c r="A109" s="17">
        <v>0.94699999999999995</v>
      </c>
      <c r="B109" s="27">
        <v>2671.1248000000001</v>
      </c>
      <c r="C109" s="30">
        <v>1.1000000000000001E-3</v>
      </c>
      <c r="D109" s="27">
        <v>267.11250000000001</v>
      </c>
      <c r="E109" s="27">
        <v>267.11250000000001</v>
      </c>
      <c r="F109" s="27">
        <v>267.11250000000001</v>
      </c>
      <c r="G109" s="27">
        <v>0</v>
      </c>
      <c r="H109" s="27">
        <v>0</v>
      </c>
      <c r="I109" s="27">
        <v>534.22500000000002</v>
      </c>
      <c r="J109" s="27">
        <v>267.11250000000001</v>
      </c>
      <c r="K109" s="27">
        <v>534.22500000000002</v>
      </c>
      <c r="L109" s="27">
        <v>400.6687</v>
      </c>
      <c r="M109" s="27">
        <v>0</v>
      </c>
      <c r="N109" s="27">
        <v>0</v>
      </c>
      <c r="O109" s="27">
        <v>133.55619999999999</v>
      </c>
      <c r="P109" s="27">
        <v>0</v>
      </c>
    </row>
    <row r="110" spans="1:16" x14ac:dyDescent="0.25">
      <c r="A110" s="17">
        <v>0.94799999999999995</v>
      </c>
      <c r="B110" s="27">
        <v>2673.9454000000001</v>
      </c>
      <c r="C110" s="30">
        <v>1.1000000000000001E-3</v>
      </c>
      <c r="D110" s="27">
        <v>267.39449999999999</v>
      </c>
      <c r="E110" s="27">
        <v>267.39449999999999</v>
      </c>
      <c r="F110" s="27">
        <v>267.39449999999999</v>
      </c>
      <c r="G110" s="27">
        <v>0</v>
      </c>
      <c r="H110" s="27">
        <v>0</v>
      </c>
      <c r="I110" s="27">
        <v>534.78909999999996</v>
      </c>
      <c r="J110" s="27">
        <v>267.39449999999999</v>
      </c>
      <c r="K110" s="27">
        <v>534.78909999999996</v>
      </c>
      <c r="L110" s="27">
        <v>401.09179999999998</v>
      </c>
      <c r="M110" s="27">
        <v>0</v>
      </c>
      <c r="N110" s="27">
        <v>0</v>
      </c>
      <c r="O110" s="27">
        <v>133.69730000000001</v>
      </c>
      <c r="P110" s="27">
        <v>0</v>
      </c>
    </row>
    <row r="111" spans="1:16" x14ac:dyDescent="0.25">
      <c r="A111" s="17">
        <v>0.94899999999999995</v>
      </c>
      <c r="B111" s="27">
        <v>2676.7660000000001</v>
      </c>
      <c r="C111" s="30">
        <v>1.1000000000000001E-3</v>
      </c>
      <c r="D111" s="27">
        <v>267.67660000000001</v>
      </c>
      <c r="E111" s="27">
        <v>267.67660000000001</v>
      </c>
      <c r="F111" s="27">
        <v>267.67660000000001</v>
      </c>
      <c r="G111" s="27">
        <v>0</v>
      </c>
      <c r="H111" s="27">
        <v>0</v>
      </c>
      <c r="I111" s="27">
        <v>535.35320000000002</v>
      </c>
      <c r="J111" s="27">
        <v>267.67660000000001</v>
      </c>
      <c r="K111" s="27">
        <v>535.35320000000002</v>
      </c>
      <c r="L111" s="27">
        <v>401.51490000000001</v>
      </c>
      <c r="M111" s="27">
        <v>0</v>
      </c>
      <c r="N111" s="27">
        <v>0</v>
      </c>
      <c r="O111" s="27">
        <v>133.8383</v>
      </c>
      <c r="P111" s="27">
        <v>0</v>
      </c>
    </row>
    <row r="112" spans="1:16" x14ac:dyDescent="0.25">
      <c r="A112" s="17">
        <v>0.95</v>
      </c>
      <c r="B112" s="27">
        <v>2679.5866000000001</v>
      </c>
      <c r="C112" s="30">
        <v>1.1000000000000001E-3</v>
      </c>
      <c r="D112" s="27">
        <v>267.95870000000002</v>
      </c>
      <c r="E112" s="27">
        <v>267.95870000000002</v>
      </c>
      <c r="F112" s="27">
        <v>267.95870000000002</v>
      </c>
      <c r="G112" s="27">
        <v>0</v>
      </c>
      <c r="H112" s="27">
        <v>0</v>
      </c>
      <c r="I112" s="27">
        <v>535.91729999999995</v>
      </c>
      <c r="J112" s="27">
        <v>267.95870000000002</v>
      </c>
      <c r="K112" s="27">
        <v>535.91729999999995</v>
      </c>
      <c r="L112" s="27">
        <v>401.93799999999999</v>
      </c>
      <c r="M112" s="27">
        <v>0</v>
      </c>
      <c r="N112" s="27">
        <v>0</v>
      </c>
      <c r="O112" s="27">
        <v>133.97929999999999</v>
      </c>
      <c r="P112" s="27">
        <v>0</v>
      </c>
    </row>
    <row r="113" spans="1:16" x14ac:dyDescent="0.25">
      <c r="A113" s="17">
        <v>0.95099999999999996</v>
      </c>
      <c r="B113" s="27">
        <v>2682.4072000000001</v>
      </c>
      <c r="C113" s="30">
        <v>1.1000000000000001E-3</v>
      </c>
      <c r="D113" s="27">
        <v>268.2407</v>
      </c>
      <c r="E113" s="27">
        <v>268.2407</v>
      </c>
      <c r="F113" s="27">
        <v>268.2407</v>
      </c>
      <c r="G113" s="27">
        <v>0</v>
      </c>
      <c r="H113" s="27">
        <v>0</v>
      </c>
      <c r="I113" s="27">
        <v>536.48140000000001</v>
      </c>
      <c r="J113" s="27">
        <v>268.2407</v>
      </c>
      <c r="K113" s="27">
        <v>536.48140000000001</v>
      </c>
      <c r="L113" s="27">
        <v>402.36110000000002</v>
      </c>
      <c r="M113" s="27">
        <v>0</v>
      </c>
      <c r="N113" s="27">
        <v>0</v>
      </c>
      <c r="O113" s="27">
        <v>134.12039999999999</v>
      </c>
      <c r="P113" s="27">
        <v>0</v>
      </c>
    </row>
    <row r="114" spans="1:16" x14ac:dyDescent="0.25">
      <c r="A114" s="17">
        <v>0.95199999999999996</v>
      </c>
      <c r="B114" s="27">
        <v>2685.2278999999999</v>
      </c>
      <c r="C114" s="30">
        <v>1.1000000000000001E-3</v>
      </c>
      <c r="D114" s="27">
        <v>268.52280000000002</v>
      </c>
      <c r="E114" s="27">
        <v>268.52280000000002</v>
      </c>
      <c r="F114" s="27">
        <v>268.52280000000002</v>
      </c>
      <c r="G114" s="27">
        <v>0</v>
      </c>
      <c r="H114" s="27">
        <v>0</v>
      </c>
      <c r="I114" s="27">
        <v>537.04560000000004</v>
      </c>
      <c r="J114" s="27">
        <v>268.52280000000002</v>
      </c>
      <c r="K114" s="27">
        <v>537.04560000000004</v>
      </c>
      <c r="L114" s="27">
        <v>402.7842</v>
      </c>
      <c r="M114" s="27">
        <v>0</v>
      </c>
      <c r="N114" s="27">
        <v>0</v>
      </c>
      <c r="O114" s="27">
        <v>134.26140000000001</v>
      </c>
      <c r="P114" s="27">
        <v>0</v>
      </c>
    </row>
    <row r="115" spans="1:16" x14ac:dyDescent="0.25">
      <c r="A115" s="17">
        <v>0.95299999999999996</v>
      </c>
      <c r="B115" s="27">
        <v>2688.0484999999999</v>
      </c>
      <c r="C115" s="30">
        <v>1.1000000000000001E-3</v>
      </c>
      <c r="D115" s="27">
        <v>268.8048</v>
      </c>
      <c r="E115" s="27">
        <v>268.8048</v>
      </c>
      <c r="F115" s="27">
        <v>268.8048</v>
      </c>
      <c r="G115" s="27">
        <v>0</v>
      </c>
      <c r="H115" s="27">
        <v>0</v>
      </c>
      <c r="I115" s="27">
        <v>537.60969999999998</v>
      </c>
      <c r="J115" s="27">
        <v>268.8048</v>
      </c>
      <c r="K115" s="27">
        <v>537.60969999999998</v>
      </c>
      <c r="L115" s="27">
        <v>403.20729999999998</v>
      </c>
      <c r="M115" s="27">
        <v>0</v>
      </c>
      <c r="N115" s="27">
        <v>0</v>
      </c>
      <c r="O115" s="27">
        <v>134.4024</v>
      </c>
      <c r="P115" s="27">
        <v>0</v>
      </c>
    </row>
    <row r="116" spans="1:16" x14ac:dyDescent="0.25">
      <c r="A116" s="17">
        <v>0.95399999999999996</v>
      </c>
      <c r="B116" s="27">
        <v>2690.8690999999999</v>
      </c>
      <c r="C116" s="30">
        <v>1E-3</v>
      </c>
      <c r="D116" s="27">
        <v>269.08690000000001</v>
      </c>
      <c r="E116" s="27">
        <v>269.08690000000001</v>
      </c>
      <c r="F116" s="27">
        <v>269.08690000000001</v>
      </c>
      <c r="G116" s="27">
        <v>0</v>
      </c>
      <c r="H116" s="27">
        <v>0</v>
      </c>
      <c r="I116" s="27">
        <v>538.17380000000003</v>
      </c>
      <c r="J116" s="27">
        <v>269.08690000000001</v>
      </c>
      <c r="K116" s="27">
        <v>538.17380000000003</v>
      </c>
      <c r="L116" s="27">
        <v>403.63040000000001</v>
      </c>
      <c r="M116" s="27">
        <v>0</v>
      </c>
      <c r="N116" s="27">
        <v>0</v>
      </c>
      <c r="O116" s="27">
        <v>134.54349999999999</v>
      </c>
      <c r="P116" s="27">
        <v>0</v>
      </c>
    </row>
    <row r="117" spans="1:16" x14ac:dyDescent="0.25">
      <c r="A117" s="17">
        <v>0.95499999999999996</v>
      </c>
      <c r="B117" s="27">
        <v>2693.6896999999999</v>
      </c>
      <c r="C117" s="30">
        <v>1E-3</v>
      </c>
      <c r="D117" s="27">
        <v>269.36900000000003</v>
      </c>
      <c r="E117" s="27">
        <v>269.36900000000003</v>
      </c>
      <c r="F117" s="27">
        <v>269.36900000000003</v>
      </c>
      <c r="G117" s="27">
        <v>0</v>
      </c>
      <c r="H117" s="27">
        <v>0</v>
      </c>
      <c r="I117" s="27">
        <v>538.73789999999997</v>
      </c>
      <c r="J117" s="27">
        <v>269.36900000000003</v>
      </c>
      <c r="K117" s="27">
        <v>538.73789999999997</v>
      </c>
      <c r="L117" s="27">
        <v>404.05349999999999</v>
      </c>
      <c r="M117" s="27">
        <v>0</v>
      </c>
      <c r="N117" s="27">
        <v>0</v>
      </c>
      <c r="O117" s="27">
        <v>134.68450000000001</v>
      </c>
      <c r="P117" s="27">
        <v>0</v>
      </c>
    </row>
    <row r="118" spans="1:16" x14ac:dyDescent="0.25">
      <c r="A118" s="17">
        <v>0.95599999999999996</v>
      </c>
      <c r="B118" s="27">
        <v>2696.5102999999999</v>
      </c>
      <c r="C118" s="30">
        <v>1E-3</v>
      </c>
      <c r="D118" s="27">
        <v>269.65100000000001</v>
      </c>
      <c r="E118" s="27">
        <v>269.65100000000001</v>
      </c>
      <c r="F118" s="27">
        <v>269.65100000000001</v>
      </c>
      <c r="G118" s="27">
        <v>0</v>
      </c>
      <c r="H118" s="27">
        <v>0</v>
      </c>
      <c r="I118" s="27">
        <v>539.3021</v>
      </c>
      <c r="J118" s="27">
        <v>269.65100000000001</v>
      </c>
      <c r="K118" s="27">
        <v>539.3021</v>
      </c>
      <c r="L118" s="27">
        <v>404.47649999999999</v>
      </c>
      <c r="M118" s="27">
        <v>0</v>
      </c>
      <c r="N118" s="27">
        <v>0</v>
      </c>
      <c r="O118" s="27">
        <v>134.82550000000001</v>
      </c>
      <c r="P118" s="27">
        <v>0</v>
      </c>
    </row>
    <row r="119" spans="1:16" x14ac:dyDescent="0.25">
      <c r="A119" s="17">
        <v>0.95699999999999996</v>
      </c>
      <c r="B119" s="27">
        <v>2699.3308999999999</v>
      </c>
      <c r="C119" s="30">
        <v>1E-3</v>
      </c>
      <c r="D119" s="27">
        <v>269.93310000000002</v>
      </c>
      <c r="E119" s="27">
        <v>269.93310000000002</v>
      </c>
      <c r="F119" s="27">
        <v>269.93310000000002</v>
      </c>
      <c r="G119" s="27">
        <v>0</v>
      </c>
      <c r="H119" s="27">
        <v>0</v>
      </c>
      <c r="I119" s="27">
        <v>539.86620000000005</v>
      </c>
      <c r="J119" s="27">
        <v>269.93310000000002</v>
      </c>
      <c r="K119" s="27">
        <v>539.86620000000005</v>
      </c>
      <c r="L119" s="27">
        <v>404.89960000000002</v>
      </c>
      <c r="M119" s="27">
        <v>0</v>
      </c>
      <c r="N119" s="27">
        <v>0</v>
      </c>
      <c r="O119" s="27">
        <v>134.9665</v>
      </c>
      <c r="P119" s="27">
        <v>0</v>
      </c>
    </row>
    <row r="120" spans="1:16" x14ac:dyDescent="0.25">
      <c r="A120" s="17">
        <v>0.95799999999999996</v>
      </c>
      <c r="B120" s="27">
        <v>2702.1516000000001</v>
      </c>
      <c r="C120" s="30">
        <v>1E-3</v>
      </c>
      <c r="D120" s="27">
        <v>270.21519999999998</v>
      </c>
      <c r="E120" s="27">
        <v>270.21519999999998</v>
      </c>
      <c r="F120" s="27">
        <v>270.21519999999998</v>
      </c>
      <c r="G120" s="27">
        <v>0</v>
      </c>
      <c r="H120" s="27">
        <v>0</v>
      </c>
      <c r="I120" s="27">
        <v>540.43029999999999</v>
      </c>
      <c r="J120" s="27">
        <v>270.21519999999998</v>
      </c>
      <c r="K120" s="27">
        <v>540.43029999999999</v>
      </c>
      <c r="L120" s="27">
        <v>405.3227</v>
      </c>
      <c r="M120" s="27">
        <v>0</v>
      </c>
      <c r="N120" s="27">
        <v>0</v>
      </c>
      <c r="O120" s="27">
        <v>135.10759999999999</v>
      </c>
      <c r="P120" s="27">
        <v>0</v>
      </c>
    </row>
    <row r="121" spans="1:16" x14ac:dyDescent="0.25">
      <c r="A121" s="17">
        <v>0.95899999999999996</v>
      </c>
      <c r="B121" s="27">
        <v>2704.9722000000002</v>
      </c>
      <c r="C121" s="30">
        <v>1E-3</v>
      </c>
      <c r="D121" s="27">
        <v>270.49720000000002</v>
      </c>
      <c r="E121" s="27">
        <v>270.49720000000002</v>
      </c>
      <c r="F121" s="27">
        <v>270.49720000000002</v>
      </c>
      <c r="G121" s="27">
        <v>0</v>
      </c>
      <c r="H121" s="27">
        <v>0</v>
      </c>
      <c r="I121" s="27">
        <v>540.99440000000004</v>
      </c>
      <c r="J121" s="27">
        <v>270.49720000000002</v>
      </c>
      <c r="K121" s="27">
        <v>540.99440000000004</v>
      </c>
      <c r="L121" s="27">
        <v>405.74579999999997</v>
      </c>
      <c r="M121" s="27">
        <v>0</v>
      </c>
      <c r="N121" s="27">
        <v>0</v>
      </c>
      <c r="O121" s="27">
        <v>135.24860000000001</v>
      </c>
      <c r="P121" s="27">
        <v>0</v>
      </c>
    </row>
    <row r="122" spans="1:16" x14ac:dyDescent="0.25">
      <c r="A122" s="17">
        <v>0.96</v>
      </c>
      <c r="B122" s="27">
        <v>2707.7928000000002</v>
      </c>
      <c r="C122" s="30">
        <v>1E-3</v>
      </c>
      <c r="D122" s="27">
        <v>270.77929999999998</v>
      </c>
      <c r="E122" s="27">
        <v>270.77929999999998</v>
      </c>
      <c r="F122" s="27">
        <v>270.77929999999998</v>
      </c>
      <c r="G122" s="27">
        <v>0</v>
      </c>
      <c r="H122" s="27">
        <v>0</v>
      </c>
      <c r="I122" s="27">
        <v>541.55859999999996</v>
      </c>
      <c r="J122" s="27">
        <v>270.77929999999998</v>
      </c>
      <c r="K122" s="27">
        <v>541.55859999999996</v>
      </c>
      <c r="L122" s="27">
        <v>406.16890000000001</v>
      </c>
      <c r="M122" s="27">
        <v>0</v>
      </c>
      <c r="N122" s="27">
        <v>0</v>
      </c>
      <c r="O122" s="27">
        <v>135.3896</v>
      </c>
      <c r="P122" s="27">
        <v>0</v>
      </c>
    </row>
    <row r="123" spans="1:16" x14ac:dyDescent="0.25">
      <c r="A123" s="17">
        <v>0.96099999999999997</v>
      </c>
      <c r="B123" s="27">
        <v>2710.6134000000002</v>
      </c>
      <c r="C123" s="30">
        <v>1E-3</v>
      </c>
      <c r="D123" s="27">
        <v>271.06130000000002</v>
      </c>
      <c r="E123" s="27">
        <v>271.06130000000002</v>
      </c>
      <c r="F123" s="27">
        <v>271.06130000000002</v>
      </c>
      <c r="G123" s="27">
        <v>0</v>
      </c>
      <c r="H123" s="27">
        <v>0</v>
      </c>
      <c r="I123" s="27">
        <v>542.12270000000001</v>
      </c>
      <c r="J123" s="27">
        <v>271.06130000000002</v>
      </c>
      <c r="K123" s="27">
        <v>542.12270000000001</v>
      </c>
      <c r="L123" s="27">
        <v>406.59199999999998</v>
      </c>
      <c r="M123" s="27">
        <v>0</v>
      </c>
      <c r="N123" s="27">
        <v>0</v>
      </c>
      <c r="O123" s="27">
        <v>135.5307</v>
      </c>
      <c r="P123" s="27">
        <v>0</v>
      </c>
    </row>
    <row r="124" spans="1:16" x14ac:dyDescent="0.25">
      <c r="A124" s="17">
        <v>0.96199999999999997</v>
      </c>
      <c r="B124" s="27">
        <v>2713.4340000000002</v>
      </c>
      <c r="C124" s="30">
        <v>1E-3</v>
      </c>
      <c r="D124" s="27">
        <v>271.34339999999997</v>
      </c>
      <c r="E124" s="27">
        <v>271.34339999999997</v>
      </c>
      <c r="F124" s="27">
        <v>271.34339999999997</v>
      </c>
      <c r="G124" s="27">
        <v>0</v>
      </c>
      <c r="H124" s="27">
        <v>0</v>
      </c>
      <c r="I124" s="27">
        <v>542.68679999999995</v>
      </c>
      <c r="J124" s="27">
        <v>271.34339999999997</v>
      </c>
      <c r="K124" s="27">
        <v>542.68679999999995</v>
      </c>
      <c r="L124" s="27">
        <v>407.01510000000002</v>
      </c>
      <c r="M124" s="27">
        <v>0</v>
      </c>
      <c r="N124" s="27">
        <v>0</v>
      </c>
      <c r="O124" s="27">
        <v>135.67169999999999</v>
      </c>
      <c r="P124" s="27">
        <v>0</v>
      </c>
    </row>
    <row r="125" spans="1:16" x14ac:dyDescent="0.25">
      <c r="A125" s="17">
        <v>0.96299999999999997</v>
      </c>
      <c r="B125" s="27">
        <v>2716.2546000000002</v>
      </c>
      <c r="C125" s="30">
        <v>1E-3</v>
      </c>
      <c r="D125" s="27">
        <v>271.62549999999999</v>
      </c>
      <c r="E125" s="27">
        <v>271.62549999999999</v>
      </c>
      <c r="F125" s="27">
        <v>271.62549999999999</v>
      </c>
      <c r="G125" s="27">
        <v>0</v>
      </c>
      <c r="H125" s="27">
        <v>0</v>
      </c>
      <c r="I125" s="27">
        <v>543.2509</v>
      </c>
      <c r="J125" s="27">
        <v>271.62549999999999</v>
      </c>
      <c r="K125" s="27">
        <v>543.2509</v>
      </c>
      <c r="L125" s="27">
        <v>407.43819999999999</v>
      </c>
      <c r="M125" s="27">
        <v>0</v>
      </c>
      <c r="N125" s="27">
        <v>0</v>
      </c>
      <c r="O125" s="27">
        <v>135.81270000000001</v>
      </c>
      <c r="P125" s="27">
        <v>0</v>
      </c>
    </row>
    <row r="126" spans="1:16" x14ac:dyDescent="0.25">
      <c r="A126" s="17">
        <v>0.96399999999999997</v>
      </c>
      <c r="B126" s="27">
        <v>2719.0753</v>
      </c>
      <c r="C126" s="30">
        <v>1E-3</v>
      </c>
      <c r="D126" s="27">
        <v>271.90750000000003</v>
      </c>
      <c r="E126" s="27">
        <v>271.90750000000003</v>
      </c>
      <c r="F126" s="27">
        <v>271.90750000000003</v>
      </c>
      <c r="G126" s="27">
        <v>0</v>
      </c>
      <c r="H126" s="27">
        <v>0</v>
      </c>
      <c r="I126" s="27">
        <v>543.81510000000003</v>
      </c>
      <c r="J126" s="27">
        <v>271.90750000000003</v>
      </c>
      <c r="K126" s="27">
        <v>543.81510000000003</v>
      </c>
      <c r="L126" s="27">
        <v>407.86130000000003</v>
      </c>
      <c r="M126" s="27">
        <v>0</v>
      </c>
      <c r="N126" s="27">
        <v>0</v>
      </c>
      <c r="O126" s="27">
        <v>135.9538</v>
      </c>
      <c r="P126" s="27">
        <v>0</v>
      </c>
    </row>
    <row r="127" spans="1:16" x14ac:dyDescent="0.25">
      <c r="A127" s="17">
        <v>0.96499999999999997</v>
      </c>
      <c r="B127" s="27">
        <v>2721.8959</v>
      </c>
      <c r="C127" s="30">
        <v>1E-3</v>
      </c>
      <c r="D127" s="27">
        <v>272.18959999999998</v>
      </c>
      <c r="E127" s="27">
        <v>272.18959999999998</v>
      </c>
      <c r="F127" s="27">
        <v>272.18959999999998</v>
      </c>
      <c r="G127" s="27">
        <v>0</v>
      </c>
      <c r="H127" s="27">
        <v>0</v>
      </c>
      <c r="I127" s="27">
        <v>544.37919999999997</v>
      </c>
      <c r="J127" s="27">
        <v>272.18959999999998</v>
      </c>
      <c r="K127" s="27">
        <v>544.37919999999997</v>
      </c>
      <c r="L127" s="27">
        <v>408.28440000000001</v>
      </c>
      <c r="M127" s="27">
        <v>0</v>
      </c>
      <c r="N127" s="27">
        <v>0</v>
      </c>
      <c r="O127" s="27">
        <v>136.09479999999999</v>
      </c>
      <c r="P127" s="27">
        <v>0</v>
      </c>
    </row>
    <row r="128" spans="1:16" x14ac:dyDescent="0.25">
      <c r="A128" s="17">
        <v>0.96599999999999997</v>
      </c>
      <c r="B128" s="27">
        <v>2724.7165</v>
      </c>
      <c r="C128" s="30">
        <v>1E-3</v>
      </c>
      <c r="D128" s="27">
        <v>272.47160000000002</v>
      </c>
      <c r="E128" s="27">
        <v>272.47160000000002</v>
      </c>
      <c r="F128" s="27">
        <v>272.47160000000002</v>
      </c>
      <c r="G128" s="27">
        <v>0</v>
      </c>
      <c r="H128" s="27">
        <v>0</v>
      </c>
      <c r="I128" s="27">
        <v>544.94330000000002</v>
      </c>
      <c r="J128" s="27">
        <v>272.47160000000002</v>
      </c>
      <c r="K128" s="27">
        <v>544.94330000000002</v>
      </c>
      <c r="L128" s="27">
        <v>408.70749999999998</v>
      </c>
      <c r="M128" s="27">
        <v>0</v>
      </c>
      <c r="N128" s="27">
        <v>0</v>
      </c>
      <c r="O128" s="27">
        <v>136.23580000000001</v>
      </c>
      <c r="P128" s="27">
        <v>0</v>
      </c>
    </row>
    <row r="129" spans="1:16" x14ac:dyDescent="0.25">
      <c r="A129" s="17">
        <v>0.96699999999999997</v>
      </c>
      <c r="B129" s="27">
        <v>2727.5371</v>
      </c>
      <c r="C129" s="30">
        <v>1E-3</v>
      </c>
      <c r="D129" s="27">
        <v>272.75369999999998</v>
      </c>
      <c r="E129" s="27">
        <v>272.75369999999998</v>
      </c>
      <c r="F129" s="27">
        <v>272.75369999999998</v>
      </c>
      <c r="G129" s="27">
        <v>0</v>
      </c>
      <c r="H129" s="27">
        <v>0</v>
      </c>
      <c r="I129" s="27">
        <v>545.50739999999996</v>
      </c>
      <c r="J129" s="27">
        <v>272.75369999999998</v>
      </c>
      <c r="K129" s="27">
        <v>545.50739999999996</v>
      </c>
      <c r="L129" s="27">
        <v>409.13060000000002</v>
      </c>
      <c r="M129" s="27">
        <v>0</v>
      </c>
      <c r="N129" s="27">
        <v>0</v>
      </c>
      <c r="O129" s="27">
        <v>136.37690000000001</v>
      </c>
      <c r="P129" s="27">
        <v>0</v>
      </c>
    </row>
    <row r="130" spans="1:16" x14ac:dyDescent="0.25">
      <c r="A130" s="17">
        <v>0.96799999999999997</v>
      </c>
      <c r="B130" s="27">
        <v>2730.3577</v>
      </c>
      <c r="C130" s="30">
        <v>1E-3</v>
      </c>
      <c r="D130" s="27">
        <v>273.03579999999999</v>
      </c>
      <c r="E130" s="27">
        <v>273.03579999999999</v>
      </c>
      <c r="F130" s="27">
        <v>273.03579999999999</v>
      </c>
      <c r="G130" s="27">
        <v>0</v>
      </c>
      <c r="H130" s="27">
        <v>0</v>
      </c>
      <c r="I130" s="27">
        <v>546.07150000000001</v>
      </c>
      <c r="J130" s="27">
        <v>273.03579999999999</v>
      </c>
      <c r="K130" s="27">
        <v>546.07150000000001</v>
      </c>
      <c r="L130" s="27">
        <v>409.55369999999999</v>
      </c>
      <c r="M130" s="27">
        <v>0</v>
      </c>
      <c r="N130" s="27">
        <v>0</v>
      </c>
      <c r="O130" s="27">
        <v>136.5179</v>
      </c>
      <c r="P130" s="27">
        <v>0</v>
      </c>
    </row>
    <row r="131" spans="1:16" x14ac:dyDescent="0.25">
      <c r="A131" s="17">
        <v>0.96899999999999997</v>
      </c>
      <c r="B131" s="27">
        <v>2733.1783999999998</v>
      </c>
      <c r="C131" s="30">
        <v>1E-3</v>
      </c>
      <c r="D131" s="27">
        <v>273.31779999999998</v>
      </c>
      <c r="E131" s="27">
        <v>273.31779999999998</v>
      </c>
      <c r="F131" s="27">
        <v>273.31779999999998</v>
      </c>
      <c r="G131" s="27">
        <v>0</v>
      </c>
      <c r="H131" s="27">
        <v>0</v>
      </c>
      <c r="I131" s="27">
        <v>546.63570000000004</v>
      </c>
      <c r="J131" s="27">
        <v>273.31779999999998</v>
      </c>
      <c r="K131" s="27">
        <v>546.63570000000004</v>
      </c>
      <c r="L131" s="27">
        <v>409.97680000000003</v>
      </c>
      <c r="M131" s="27">
        <v>0</v>
      </c>
      <c r="N131" s="27">
        <v>0</v>
      </c>
      <c r="O131" s="27">
        <v>136.65889999999999</v>
      </c>
      <c r="P131" s="27">
        <v>0</v>
      </c>
    </row>
    <row r="132" spans="1:16" x14ac:dyDescent="0.25">
      <c r="A132" s="17">
        <v>0.97</v>
      </c>
      <c r="B132" s="27">
        <v>2735.9989999999998</v>
      </c>
      <c r="C132" s="30">
        <v>1E-3</v>
      </c>
      <c r="D132" s="27">
        <v>273.59989999999999</v>
      </c>
      <c r="E132" s="27">
        <v>273.59989999999999</v>
      </c>
      <c r="F132" s="27">
        <v>273.59989999999999</v>
      </c>
      <c r="G132" s="27">
        <v>0</v>
      </c>
      <c r="H132" s="27">
        <v>0</v>
      </c>
      <c r="I132" s="27">
        <v>547.19979999999998</v>
      </c>
      <c r="J132" s="27">
        <v>273.59989999999999</v>
      </c>
      <c r="K132" s="27">
        <v>547.19979999999998</v>
      </c>
      <c r="L132" s="27">
        <v>410.39980000000003</v>
      </c>
      <c r="M132" s="27">
        <v>0</v>
      </c>
      <c r="N132" s="27">
        <v>0</v>
      </c>
      <c r="O132" s="27">
        <v>136.79990000000001</v>
      </c>
      <c r="P132" s="27">
        <v>0</v>
      </c>
    </row>
    <row r="133" spans="1:16" x14ac:dyDescent="0.25">
      <c r="A133" s="17">
        <v>0.97099999999999997</v>
      </c>
      <c r="B133" s="27">
        <v>2738.8195999999998</v>
      </c>
      <c r="C133" s="30">
        <v>1E-3</v>
      </c>
      <c r="D133" s="27">
        <v>273.88200000000001</v>
      </c>
      <c r="E133" s="27">
        <v>273.88200000000001</v>
      </c>
      <c r="F133" s="27">
        <v>273.88200000000001</v>
      </c>
      <c r="G133" s="27">
        <v>0</v>
      </c>
      <c r="H133" s="27">
        <v>0</v>
      </c>
      <c r="I133" s="27">
        <v>547.76390000000004</v>
      </c>
      <c r="J133" s="27">
        <v>273.88200000000001</v>
      </c>
      <c r="K133" s="27">
        <v>547.76390000000004</v>
      </c>
      <c r="L133" s="27">
        <v>410.8229</v>
      </c>
      <c r="M133" s="27">
        <v>0</v>
      </c>
      <c r="N133" s="27">
        <v>0</v>
      </c>
      <c r="O133" s="27">
        <v>136.941</v>
      </c>
      <c r="P133" s="27">
        <v>0</v>
      </c>
    </row>
    <row r="134" spans="1:16" x14ac:dyDescent="0.25">
      <c r="A134" s="17">
        <v>0.97199999999999998</v>
      </c>
      <c r="B134" s="27">
        <v>2741.6401999999998</v>
      </c>
      <c r="C134" s="30">
        <v>1E-3</v>
      </c>
      <c r="D134" s="27">
        <v>274.16399999999999</v>
      </c>
      <c r="E134" s="27">
        <v>274.16399999999999</v>
      </c>
      <c r="F134" s="27">
        <v>274.16399999999999</v>
      </c>
      <c r="G134" s="27">
        <v>0</v>
      </c>
      <c r="H134" s="27">
        <v>0</v>
      </c>
      <c r="I134" s="27">
        <v>548.32799999999997</v>
      </c>
      <c r="J134" s="27">
        <v>274.16399999999999</v>
      </c>
      <c r="K134" s="27">
        <v>548.32799999999997</v>
      </c>
      <c r="L134" s="27">
        <v>411.24599999999998</v>
      </c>
      <c r="M134" s="27">
        <v>0</v>
      </c>
      <c r="N134" s="27">
        <v>0</v>
      </c>
      <c r="O134" s="27">
        <v>137.08199999999999</v>
      </c>
      <c r="P134" s="27">
        <v>0</v>
      </c>
    </row>
    <row r="135" spans="1:16" x14ac:dyDescent="0.25">
      <c r="A135" s="17">
        <v>0.97299999999999998</v>
      </c>
      <c r="B135" s="27">
        <v>2744.4607999999998</v>
      </c>
      <c r="C135" s="30">
        <v>1E-3</v>
      </c>
      <c r="D135" s="27">
        <v>274.4461</v>
      </c>
      <c r="E135" s="27">
        <v>274.4461</v>
      </c>
      <c r="F135" s="27">
        <v>274.4461</v>
      </c>
      <c r="G135" s="27">
        <v>0</v>
      </c>
      <c r="H135" s="27">
        <v>0</v>
      </c>
      <c r="I135" s="27">
        <v>548.8922</v>
      </c>
      <c r="J135" s="27">
        <v>274.4461</v>
      </c>
      <c r="K135" s="27">
        <v>548.8922</v>
      </c>
      <c r="L135" s="27">
        <v>411.66910000000001</v>
      </c>
      <c r="M135" s="27">
        <v>0</v>
      </c>
      <c r="N135" s="27">
        <v>0</v>
      </c>
      <c r="O135" s="27">
        <v>137.22300000000001</v>
      </c>
      <c r="P135" s="27">
        <v>0</v>
      </c>
    </row>
    <row r="136" spans="1:16" x14ac:dyDescent="0.25">
      <c r="A136" s="17">
        <v>0.97399999999999998</v>
      </c>
      <c r="B136" s="27">
        <v>2747.2813999999998</v>
      </c>
      <c r="C136" s="30">
        <v>1E-3</v>
      </c>
      <c r="D136" s="27">
        <v>274.72809999999998</v>
      </c>
      <c r="E136" s="27">
        <v>274.72809999999998</v>
      </c>
      <c r="F136" s="27">
        <v>274.72809999999998</v>
      </c>
      <c r="G136" s="27">
        <v>0</v>
      </c>
      <c r="H136" s="27">
        <v>0</v>
      </c>
      <c r="I136" s="27">
        <v>549.45630000000006</v>
      </c>
      <c r="J136" s="27">
        <v>274.72809999999998</v>
      </c>
      <c r="K136" s="27">
        <v>549.45630000000006</v>
      </c>
      <c r="L136" s="27">
        <v>412.09219999999999</v>
      </c>
      <c r="M136" s="27">
        <v>0</v>
      </c>
      <c r="N136" s="27">
        <v>0</v>
      </c>
      <c r="O136" s="27">
        <v>137.36410000000001</v>
      </c>
      <c r="P136" s="27">
        <v>0</v>
      </c>
    </row>
    <row r="137" spans="1:16" x14ac:dyDescent="0.25">
      <c r="A137" s="17">
        <v>0.97499999999999998</v>
      </c>
      <c r="B137" s="27">
        <v>2750.1021000000001</v>
      </c>
      <c r="C137" s="30">
        <v>1E-3</v>
      </c>
      <c r="D137" s="27">
        <v>275.0102</v>
      </c>
      <c r="E137" s="27">
        <v>275.0102</v>
      </c>
      <c r="F137" s="27">
        <v>275.0102</v>
      </c>
      <c r="G137" s="27">
        <v>0</v>
      </c>
      <c r="H137" s="27">
        <v>0</v>
      </c>
      <c r="I137" s="27">
        <v>550.0204</v>
      </c>
      <c r="J137" s="27">
        <v>275.0102</v>
      </c>
      <c r="K137" s="27">
        <v>550.0204</v>
      </c>
      <c r="L137" s="27">
        <v>412.51530000000002</v>
      </c>
      <c r="M137" s="27">
        <v>0</v>
      </c>
      <c r="N137" s="27">
        <v>0</v>
      </c>
      <c r="O137" s="27">
        <v>137.5051</v>
      </c>
      <c r="P137" s="27">
        <v>0</v>
      </c>
    </row>
    <row r="138" spans="1:16" x14ac:dyDescent="0.25">
      <c r="A138" s="17">
        <v>0.97599999999999998</v>
      </c>
      <c r="B138" s="27">
        <v>2752.9227000000001</v>
      </c>
      <c r="C138" s="30">
        <v>1E-3</v>
      </c>
      <c r="D138" s="27">
        <v>275.29230000000001</v>
      </c>
      <c r="E138" s="27">
        <v>275.29230000000001</v>
      </c>
      <c r="F138" s="27">
        <v>275.29230000000001</v>
      </c>
      <c r="G138" s="27">
        <v>0</v>
      </c>
      <c r="H138" s="27">
        <v>0</v>
      </c>
      <c r="I138" s="27">
        <v>550.58450000000005</v>
      </c>
      <c r="J138" s="27">
        <v>275.29230000000001</v>
      </c>
      <c r="K138" s="27">
        <v>550.58450000000005</v>
      </c>
      <c r="L138" s="27">
        <v>412.9384</v>
      </c>
      <c r="M138" s="27">
        <v>0</v>
      </c>
      <c r="N138" s="27">
        <v>0</v>
      </c>
      <c r="O138" s="27">
        <v>137.64609999999999</v>
      </c>
      <c r="P138" s="27">
        <v>0</v>
      </c>
    </row>
    <row r="139" spans="1:16" x14ac:dyDescent="0.25">
      <c r="A139" s="17">
        <v>0.97699999999999998</v>
      </c>
      <c r="B139" s="27">
        <v>2755.7433000000001</v>
      </c>
      <c r="C139" s="30">
        <v>1E-3</v>
      </c>
      <c r="D139" s="27">
        <v>275.57429999999999</v>
      </c>
      <c r="E139" s="27">
        <v>275.57429999999999</v>
      </c>
      <c r="F139" s="27">
        <v>275.57429999999999</v>
      </c>
      <c r="G139" s="27">
        <v>0</v>
      </c>
      <c r="H139" s="27">
        <v>0</v>
      </c>
      <c r="I139" s="27">
        <v>551.14869999999996</v>
      </c>
      <c r="J139" s="27">
        <v>275.57429999999999</v>
      </c>
      <c r="K139" s="27">
        <v>551.14869999999996</v>
      </c>
      <c r="L139" s="27">
        <v>413.36149999999998</v>
      </c>
      <c r="M139" s="27">
        <v>0</v>
      </c>
      <c r="N139" s="27">
        <v>0</v>
      </c>
      <c r="O139" s="27">
        <v>137.78720000000001</v>
      </c>
      <c r="P139" s="27">
        <v>0</v>
      </c>
    </row>
    <row r="140" spans="1:16" x14ac:dyDescent="0.25">
      <c r="A140" s="17">
        <v>0.97799999999999998</v>
      </c>
      <c r="B140" s="27">
        <v>2758.5639000000001</v>
      </c>
      <c r="C140" s="30">
        <v>1E-3</v>
      </c>
      <c r="D140" s="27">
        <v>275.85640000000001</v>
      </c>
      <c r="E140" s="27">
        <v>275.85640000000001</v>
      </c>
      <c r="F140" s="27">
        <v>275.85640000000001</v>
      </c>
      <c r="G140" s="27">
        <v>0</v>
      </c>
      <c r="H140" s="27">
        <v>0</v>
      </c>
      <c r="I140" s="27">
        <v>551.71280000000002</v>
      </c>
      <c r="J140" s="27">
        <v>275.85640000000001</v>
      </c>
      <c r="K140" s="27">
        <v>551.71280000000002</v>
      </c>
      <c r="L140" s="27">
        <v>413.78460000000001</v>
      </c>
      <c r="M140" s="27">
        <v>0</v>
      </c>
      <c r="N140" s="27">
        <v>0</v>
      </c>
      <c r="O140" s="27">
        <v>137.9282</v>
      </c>
      <c r="P140" s="27">
        <v>0</v>
      </c>
    </row>
    <row r="141" spans="1:16" x14ac:dyDescent="0.25">
      <c r="A141" s="17">
        <v>0.97899999999999998</v>
      </c>
      <c r="B141" s="27">
        <v>2761.3845000000001</v>
      </c>
      <c r="C141" s="30">
        <v>1E-3</v>
      </c>
      <c r="D141" s="27">
        <v>276.13850000000002</v>
      </c>
      <c r="E141" s="27">
        <v>276.13850000000002</v>
      </c>
      <c r="F141" s="27">
        <v>276.13850000000002</v>
      </c>
      <c r="G141" s="27">
        <v>0</v>
      </c>
      <c r="H141" s="27">
        <v>0</v>
      </c>
      <c r="I141" s="27">
        <v>552.27689999999996</v>
      </c>
      <c r="J141" s="27">
        <v>276.13850000000002</v>
      </c>
      <c r="K141" s="27">
        <v>552.27689999999996</v>
      </c>
      <c r="L141" s="27">
        <v>414.20769999999999</v>
      </c>
      <c r="M141" s="27">
        <v>0</v>
      </c>
      <c r="N141" s="27">
        <v>0</v>
      </c>
      <c r="O141" s="27">
        <v>138.0692</v>
      </c>
      <c r="P141" s="27">
        <v>0</v>
      </c>
    </row>
    <row r="142" spans="1:16" x14ac:dyDescent="0.25">
      <c r="A142" s="17">
        <v>0.98</v>
      </c>
      <c r="B142" s="27">
        <v>2764.2051000000001</v>
      </c>
      <c r="C142" s="30">
        <v>1E-3</v>
      </c>
      <c r="D142" s="27">
        <v>276.4205</v>
      </c>
      <c r="E142" s="27">
        <v>276.4205</v>
      </c>
      <c r="F142" s="27">
        <v>276.4205</v>
      </c>
      <c r="G142" s="27">
        <v>0</v>
      </c>
      <c r="H142" s="27">
        <v>0</v>
      </c>
      <c r="I142" s="27">
        <v>552.84100000000001</v>
      </c>
      <c r="J142" s="27">
        <v>276.4205</v>
      </c>
      <c r="K142" s="27">
        <v>552.84100000000001</v>
      </c>
      <c r="L142" s="27">
        <v>414.63080000000002</v>
      </c>
      <c r="M142" s="27">
        <v>0</v>
      </c>
      <c r="N142" s="27">
        <v>0</v>
      </c>
      <c r="O142" s="27">
        <v>138.21029999999999</v>
      </c>
      <c r="P142" s="27">
        <v>0</v>
      </c>
    </row>
    <row r="143" spans="1:16" x14ac:dyDescent="0.25">
      <c r="A143" s="17">
        <v>0.98099999999999998</v>
      </c>
      <c r="B143" s="27">
        <v>2767.0257999999999</v>
      </c>
      <c r="C143" s="30">
        <v>1E-3</v>
      </c>
      <c r="D143" s="27">
        <v>276.70260000000002</v>
      </c>
      <c r="E143" s="27">
        <v>276.70260000000002</v>
      </c>
      <c r="F143" s="27">
        <v>276.70260000000002</v>
      </c>
      <c r="G143" s="27">
        <v>0</v>
      </c>
      <c r="H143" s="27">
        <v>0</v>
      </c>
      <c r="I143" s="27">
        <v>553.40520000000004</v>
      </c>
      <c r="J143" s="27">
        <v>276.70260000000002</v>
      </c>
      <c r="K143" s="27">
        <v>553.40520000000004</v>
      </c>
      <c r="L143" s="27">
        <v>415.0539</v>
      </c>
      <c r="M143" s="27">
        <v>0</v>
      </c>
      <c r="N143" s="27">
        <v>0</v>
      </c>
      <c r="O143" s="27">
        <v>138.35130000000001</v>
      </c>
      <c r="P143" s="27">
        <v>0</v>
      </c>
    </row>
    <row r="144" spans="1:16" x14ac:dyDescent="0.25">
      <c r="A144" s="17">
        <v>0.98199999999999998</v>
      </c>
      <c r="B144" s="27">
        <v>2769.8463999999999</v>
      </c>
      <c r="C144" s="30">
        <v>1E-3</v>
      </c>
      <c r="D144" s="27">
        <v>276.9846</v>
      </c>
      <c r="E144" s="27">
        <v>276.9846</v>
      </c>
      <c r="F144" s="27">
        <v>276.9846</v>
      </c>
      <c r="G144" s="27">
        <v>0</v>
      </c>
      <c r="H144" s="27">
        <v>0</v>
      </c>
      <c r="I144" s="27">
        <v>553.96929999999998</v>
      </c>
      <c r="J144" s="27">
        <v>276.9846</v>
      </c>
      <c r="K144" s="27">
        <v>553.96929999999998</v>
      </c>
      <c r="L144" s="27">
        <v>415.47699999999998</v>
      </c>
      <c r="M144" s="27">
        <v>0</v>
      </c>
      <c r="N144" s="27">
        <v>0</v>
      </c>
      <c r="O144" s="27">
        <v>138.4923</v>
      </c>
      <c r="P144" s="27">
        <v>0</v>
      </c>
    </row>
    <row r="145" spans="1:16" x14ac:dyDescent="0.25">
      <c r="A145" s="17">
        <v>0.98299999999999998</v>
      </c>
      <c r="B145" s="27">
        <v>2772.6669999999999</v>
      </c>
      <c r="C145" s="30">
        <v>1E-3</v>
      </c>
      <c r="D145" s="27">
        <v>277.26670000000001</v>
      </c>
      <c r="E145" s="27">
        <v>277.26670000000001</v>
      </c>
      <c r="F145" s="27">
        <v>277.26670000000001</v>
      </c>
      <c r="G145" s="27">
        <v>0</v>
      </c>
      <c r="H145" s="27">
        <v>0</v>
      </c>
      <c r="I145" s="27">
        <v>554.53340000000003</v>
      </c>
      <c r="J145" s="27">
        <v>277.26670000000001</v>
      </c>
      <c r="K145" s="27">
        <v>554.53340000000003</v>
      </c>
      <c r="L145" s="27">
        <v>415.9</v>
      </c>
      <c r="M145" s="27">
        <v>0</v>
      </c>
      <c r="N145" s="27">
        <v>0</v>
      </c>
      <c r="O145" s="27">
        <v>138.63329999999999</v>
      </c>
      <c r="P145" s="27">
        <v>0</v>
      </c>
    </row>
    <row r="146" spans="1:16" x14ac:dyDescent="0.25">
      <c r="A146" s="17">
        <v>0.98399999999999999</v>
      </c>
      <c r="B146" s="27">
        <v>2775.4875999999999</v>
      </c>
      <c r="C146" s="30">
        <v>1E-3</v>
      </c>
      <c r="D146" s="27">
        <v>277.54880000000003</v>
      </c>
      <c r="E146" s="27">
        <v>277.54880000000003</v>
      </c>
      <c r="F146" s="27">
        <v>277.54880000000003</v>
      </c>
      <c r="G146" s="27">
        <v>0</v>
      </c>
      <c r="H146" s="27">
        <v>0</v>
      </c>
      <c r="I146" s="27">
        <v>555.09749999999997</v>
      </c>
      <c r="J146" s="27">
        <v>277.54880000000003</v>
      </c>
      <c r="K146" s="27">
        <v>555.09749999999997</v>
      </c>
      <c r="L146" s="27">
        <v>416.32310000000001</v>
      </c>
      <c r="M146" s="27">
        <v>0</v>
      </c>
      <c r="N146" s="27">
        <v>0</v>
      </c>
      <c r="O146" s="27">
        <v>138.77440000000001</v>
      </c>
      <c r="P146" s="27">
        <v>0</v>
      </c>
    </row>
    <row r="147" spans="1:16" x14ac:dyDescent="0.25">
      <c r="A147" s="17">
        <v>0.98499999999999999</v>
      </c>
      <c r="B147" s="27">
        <v>2778.3081999999999</v>
      </c>
      <c r="C147" s="30">
        <v>1E-3</v>
      </c>
      <c r="D147" s="27">
        <v>277.83080000000001</v>
      </c>
      <c r="E147" s="27">
        <v>277.83080000000001</v>
      </c>
      <c r="F147" s="27">
        <v>277.83080000000001</v>
      </c>
      <c r="G147" s="27">
        <v>0</v>
      </c>
      <c r="H147" s="27">
        <v>0</v>
      </c>
      <c r="I147" s="27">
        <v>555.66160000000002</v>
      </c>
      <c r="J147" s="27">
        <v>277.83080000000001</v>
      </c>
      <c r="K147" s="27">
        <v>555.66160000000002</v>
      </c>
      <c r="L147" s="27">
        <v>416.74619999999999</v>
      </c>
      <c r="M147" s="27">
        <v>0</v>
      </c>
      <c r="N147" s="27">
        <v>0</v>
      </c>
      <c r="O147" s="27">
        <v>138.91540000000001</v>
      </c>
      <c r="P147" s="27">
        <v>0</v>
      </c>
    </row>
    <row r="148" spans="1:16" x14ac:dyDescent="0.25">
      <c r="A148" s="17">
        <v>0.98599999999999999</v>
      </c>
      <c r="B148" s="27">
        <v>2781.1288</v>
      </c>
      <c r="C148" s="30">
        <v>1E-3</v>
      </c>
      <c r="D148" s="27">
        <v>278.11290000000002</v>
      </c>
      <c r="E148" s="27">
        <v>278.11290000000002</v>
      </c>
      <c r="F148" s="27">
        <v>278.11290000000002</v>
      </c>
      <c r="G148" s="27">
        <v>0</v>
      </c>
      <c r="H148" s="27">
        <v>0</v>
      </c>
      <c r="I148" s="27">
        <v>556.22580000000005</v>
      </c>
      <c r="J148" s="27">
        <v>278.11290000000002</v>
      </c>
      <c r="K148" s="27">
        <v>556.22580000000005</v>
      </c>
      <c r="L148" s="27">
        <v>417.16930000000002</v>
      </c>
      <c r="M148" s="27">
        <v>0</v>
      </c>
      <c r="N148" s="27">
        <v>0</v>
      </c>
      <c r="O148" s="27">
        <v>139.0564</v>
      </c>
      <c r="P148" s="27">
        <v>0</v>
      </c>
    </row>
    <row r="149" spans="1:16" x14ac:dyDescent="0.25">
      <c r="A149" s="17">
        <v>0.98699999999999999</v>
      </c>
      <c r="B149" s="27">
        <v>2783.9495000000002</v>
      </c>
      <c r="C149" s="30">
        <v>1E-3</v>
      </c>
      <c r="D149" s="27">
        <v>278.39490000000001</v>
      </c>
      <c r="E149" s="27">
        <v>278.39490000000001</v>
      </c>
      <c r="F149" s="27">
        <v>278.39490000000001</v>
      </c>
      <c r="G149" s="27">
        <v>0</v>
      </c>
      <c r="H149" s="27">
        <v>0</v>
      </c>
      <c r="I149" s="27">
        <v>556.78989999999999</v>
      </c>
      <c r="J149" s="27">
        <v>278.39490000000001</v>
      </c>
      <c r="K149" s="27">
        <v>556.78989999999999</v>
      </c>
      <c r="L149" s="27">
        <v>417.5924</v>
      </c>
      <c r="M149" s="27">
        <v>0</v>
      </c>
      <c r="N149" s="27">
        <v>0</v>
      </c>
      <c r="O149" s="27">
        <v>139.19749999999999</v>
      </c>
      <c r="P149" s="27">
        <v>0</v>
      </c>
    </row>
    <row r="150" spans="1:16" x14ac:dyDescent="0.25">
      <c r="A150" s="17">
        <v>0.98799999999999999</v>
      </c>
      <c r="B150" s="27">
        <v>2786.7701000000002</v>
      </c>
      <c r="C150" s="30">
        <v>1E-3</v>
      </c>
      <c r="D150" s="27">
        <v>278.67700000000002</v>
      </c>
      <c r="E150" s="27">
        <v>278.67700000000002</v>
      </c>
      <c r="F150" s="27">
        <v>278.67700000000002</v>
      </c>
      <c r="G150" s="27">
        <v>0</v>
      </c>
      <c r="H150" s="27">
        <v>0</v>
      </c>
      <c r="I150" s="27">
        <v>557.35400000000004</v>
      </c>
      <c r="J150" s="27">
        <v>278.67700000000002</v>
      </c>
      <c r="K150" s="27">
        <v>557.35400000000004</v>
      </c>
      <c r="L150" s="27">
        <v>418.01549999999997</v>
      </c>
      <c r="M150" s="27">
        <v>0</v>
      </c>
      <c r="N150" s="27">
        <v>0</v>
      </c>
      <c r="O150" s="27">
        <v>139.33850000000001</v>
      </c>
      <c r="P150" s="27">
        <v>0</v>
      </c>
    </row>
    <row r="151" spans="1:16" x14ac:dyDescent="0.25">
      <c r="A151" s="17">
        <v>0.98899999999999999</v>
      </c>
      <c r="B151" s="27">
        <v>2789.5907000000002</v>
      </c>
      <c r="C151" s="30">
        <v>1E-3</v>
      </c>
      <c r="D151" s="27">
        <v>278.95909999999998</v>
      </c>
      <c r="E151" s="27">
        <v>278.95909999999998</v>
      </c>
      <c r="F151" s="27">
        <v>278.95909999999998</v>
      </c>
      <c r="G151" s="27">
        <v>0</v>
      </c>
      <c r="H151" s="27">
        <v>0</v>
      </c>
      <c r="I151" s="27">
        <v>557.91809999999998</v>
      </c>
      <c r="J151" s="27">
        <v>278.95909999999998</v>
      </c>
      <c r="K151" s="27">
        <v>557.91809999999998</v>
      </c>
      <c r="L151" s="27">
        <v>418.43860000000001</v>
      </c>
      <c r="M151" s="27">
        <v>0</v>
      </c>
      <c r="N151" s="27">
        <v>0</v>
      </c>
      <c r="O151" s="27">
        <v>139.4795</v>
      </c>
      <c r="P151" s="27">
        <v>0</v>
      </c>
    </row>
    <row r="152" spans="1:16" x14ac:dyDescent="0.25">
      <c r="A152" s="17">
        <v>0.99</v>
      </c>
      <c r="B152" s="27">
        <v>2792.4113000000002</v>
      </c>
      <c r="C152" s="30">
        <v>1E-3</v>
      </c>
      <c r="D152" s="27">
        <v>279.24110000000002</v>
      </c>
      <c r="E152" s="27">
        <v>279.24110000000002</v>
      </c>
      <c r="F152" s="27">
        <v>279.24110000000002</v>
      </c>
      <c r="G152" s="27">
        <v>0</v>
      </c>
      <c r="H152" s="27">
        <v>0</v>
      </c>
      <c r="I152" s="27">
        <v>558.48230000000001</v>
      </c>
      <c r="J152" s="27">
        <v>279.24110000000002</v>
      </c>
      <c r="K152" s="27">
        <v>558.48230000000001</v>
      </c>
      <c r="L152" s="27">
        <v>418.86169999999998</v>
      </c>
      <c r="M152" s="27">
        <v>0</v>
      </c>
      <c r="N152" s="27">
        <v>0</v>
      </c>
      <c r="O152" s="27">
        <v>139.6206</v>
      </c>
      <c r="P152" s="27">
        <v>0</v>
      </c>
    </row>
    <row r="153" spans="1:16" x14ac:dyDescent="0.25">
      <c r="A153" s="17">
        <v>0.99099999999999999</v>
      </c>
      <c r="B153" s="27">
        <v>2795.2319000000002</v>
      </c>
      <c r="C153" s="30">
        <v>1E-3</v>
      </c>
      <c r="D153" s="27">
        <v>279.52319999999997</v>
      </c>
      <c r="E153" s="27">
        <v>279.52319999999997</v>
      </c>
      <c r="F153" s="27">
        <v>279.52319999999997</v>
      </c>
      <c r="G153" s="27">
        <v>0</v>
      </c>
      <c r="H153" s="27">
        <v>0</v>
      </c>
      <c r="I153" s="27">
        <v>559.04639999999995</v>
      </c>
      <c r="J153" s="27">
        <v>279.52319999999997</v>
      </c>
      <c r="K153" s="27">
        <v>559.04639999999995</v>
      </c>
      <c r="L153" s="27">
        <v>419.28480000000002</v>
      </c>
      <c r="M153" s="27">
        <v>0</v>
      </c>
      <c r="N153" s="27">
        <v>0</v>
      </c>
      <c r="O153" s="27">
        <v>139.76159999999999</v>
      </c>
      <c r="P153" s="27">
        <v>0</v>
      </c>
    </row>
    <row r="154" spans="1:16" x14ac:dyDescent="0.25">
      <c r="A154" s="17">
        <v>0.99199999999999999</v>
      </c>
      <c r="B154" s="27">
        <v>2798.0526</v>
      </c>
      <c r="C154" s="30">
        <v>1E-3</v>
      </c>
      <c r="D154" s="27">
        <v>279.80529999999999</v>
      </c>
      <c r="E154" s="27">
        <v>279.80529999999999</v>
      </c>
      <c r="F154" s="27">
        <v>279.80529999999999</v>
      </c>
      <c r="G154" s="27">
        <v>0</v>
      </c>
      <c r="H154" s="27">
        <v>0</v>
      </c>
      <c r="I154" s="27">
        <v>559.6105</v>
      </c>
      <c r="J154" s="27">
        <v>279.80529999999999</v>
      </c>
      <c r="K154" s="27">
        <v>559.6105</v>
      </c>
      <c r="L154" s="27">
        <v>419.7079</v>
      </c>
      <c r="M154" s="27">
        <v>0</v>
      </c>
      <c r="N154" s="27">
        <v>0</v>
      </c>
      <c r="O154" s="27">
        <v>139.90260000000001</v>
      </c>
      <c r="P154" s="27">
        <v>0</v>
      </c>
    </row>
    <row r="155" spans="1:16" x14ac:dyDescent="0.25">
      <c r="A155" s="17">
        <v>0.99299999999999999</v>
      </c>
      <c r="B155" s="27">
        <v>2800.8732</v>
      </c>
      <c r="C155" s="30">
        <v>1E-3</v>
      </c>
      <c r="D155" s="27">
        <v>280.08730000000003</v>
      </c>
      <c r="E155" s="27">
        <v>280.08730000000003</v>
      </c>
      <c r="F155" s="27">
        <v>280.08730000000003</v>
      </c>
      <c r="G155" s="27">
        <v>0</v>
      </c>
      <c r="H155" s="27">
        <v>0</v>
      </c>
      <c r="I155" s="27">
        <v>560.17460000000005</v>
      </c>
      <c r="J155" s="27">
        <v>280.08730000000003</v>
      </c>
      <c r="K155" s="27">
        <v>560.17460000000005</v>
      </c>
      <c r="L155" s="27">
        <v>420.13099999999997</v>
      </c>
      <c r="M155" s="27">
        <v>0</v>
      </c>
      <c r="N155" s="27">
        <v>0</v>
      </c>
      <c r="O155" s="27">
        <v>140.0437</v>
      </c>
      <c r="P155" s="27">
        <v>0</v>
      </c>
    </row>
    <row r="156" spans="1:16" x14ac:dyDescent="0.25">
      <c r="A156" s="17">
        <v>0.99399999999999999</v>
      </c>
      <c r="B156" s="27">
        <v>2803.6938</v>
      </c>
      <c r="C156" s="30">
        <v>1E-3</v>
      </c>
      <c r="D156" s="27">
        <v>280.36939999999998</v>
      </c>
      <c r="E156" s="27">
        <v>280.36939999999998</v>
      </c>
      <c r="F156" s="27">
        <v>280.36939999999998</v>
      </c>
      <c r="G156" s="27">
        <v>0</v>
      </c>
      <c r="H156" s="27">
        <v>0</v>
      </c>
      <c r="I156" s="27">
        <v>560.73879999999997</v>
      </c>
      <c r="J156" s="27">
        <v>280.36939999999998</v>
      </c>
      <c r="K156" s="27">
        <v>560.73879999999997</v>
      </c>
      <c r="L156" s="27">
        <v>420.55410000000001</v>
      </c>
      <c r="M156" s="27">
        <v>0</v>
      </c>
      <c r="N156" s="27">
        <v>0</v>
      </c>
      <c r="O156" s="27">
        <v>140.18469999999999</v>
      </c>
      <c r="P156" s="27">
        <v>0</v>
      </c>
    </row>
    <row r="157" spans="1:16" x14ac:dyDescent="0.25">
      <c r="A157" s="17">
        <v>0.995</v>
      </c>
      <c r="B157" s="27">
        <v>2806.5144</v>
      </c>
      <c r="C157" s="30">
        <v>1E-3</v>
      </c>
      <c r="D157" s="27">
        <v>280.65140000000002</v>
      </c>
      <c r="E157" s="27">
        <v>280.65140000000002</v>
      </c>
      <c r="F157" s="27">
        <v>280.65140000000002</v>
      </c>
      <c r="G157" s="27">
        <v>0</v>
      </c>
      <c r="H157" s="27">
        <v>0</v>
      </c>
      <c r="I157" s="27">
        <v>561.30290000000002</v>
      </c>
      <c r="J157" s="27">
        <v>280.65140000000002</v>
      </c>
      <c r="K157" s="27">
        <v>561.30290000000002</v>
      </c>
      <c r="L157" s="27">
        <v>420.97719999999998</v>
      </c>
      <c r="M157" s="27">
        <v>0</v>
      </c>
      <c r="N157" s="27">
        <v>0</v>
      </c>
      <c r="O157" s="27">
        <v>140.32570000000001</v>
      </c>
      <c r="P157" s="27">
        <v>0</v>
      </c>
    </row>
    <row r="158" spans="1:16" x14ac:dyDescent="0.25">
      <c r="A158" s="17">
        <v>0.996</v>
      </c>
      <c r="B158" s="27">
        <v>2809.335</v>
      </c>
      <c r="C158" s="30">
        <v>1E-3</v>
      </c>
      <c r="D158" s="27">
        <v>280.93349999999998</v>
      </c>
      <c r="E158" s="27">
        <v>280.93349999999998</v>
      </c>
      <c r="F158" s="27">
        <v>280.93349999999998</v>
      </c>
      <c r="G158" s="27">
        <v>0</v>
      </c>
      <c r="H158" s="27">
        <v>0</v>
      </c>
      <c r="I158" s="27">
        <v>561.86699999999996</v>
      </c>
      <c r="J158" s="27">
        <v>280.93349999999998</v>
      </c>
      <c r="K158" s="27">
        <v>561.86699999999996</v>
      </c>
      <c r="L158" s="27">
        <v>421.40030000000002</v>
      </c>
      <c r="M158" s="27">
        <v>0</v>
      </c>
      <c r="N158" s="27">
        <v>0</v>
      </c>
      <c r="O158" s="27">
        <v>140.46680000000001</v>
      </c>
      <c r="P158" s="27">
        <v>0</v>
      </c>
    </row>
    <row r="159" spans="1:16" x14ac:dyDescent="0.25">
      <c r="A159" s="17">
        <v>0.997</v>
      </c>
      <c r="B159" s="27">
        <v>2812.1556</v>
      </c>
      <c r="C159" s="30">
        <v>1E-3</v>
      </c>
      <c r="D159" s="27">
        <v>281.21559999999999</v>
      </c>
      <c r="E159" s="27">
        <v>281.21559999999999</v>
      </c>
      <c r="F159" s="27">
        <v>281.21559999999999</v>
      </c>
      <c r="G159" s="27">
        <v>0</v>
      </c>
      <c r="H159" s="27">
        <v>0</v>
      </c>
      <c r="I159" s="27">
        <v>562.43110000000001</v>
      </c>
      <c r="J159" s="27">
        <v>281.21559999999999</v>
      </c>
      <c r="K159" s="27">
        <v>562.43110000000001</v>
      </c>
      <c r="L159" s="27">
        <v>421.82330000000002</v>
      </c>
      <c r="M159" s="27">
        <v>0</v>
      </c>
      <c r="N159" s="27">
        <v>0</v>
      </c>
      <c r="O159" s="27">
        <v>140.6078</v>
      </c>
      <c r="P159" s="27">
        <v>0</v>
      </c>
    </row>
    <row r="160" spans="1:16" x14ac:dyDescent="0.25">
      <c r="A160" s="17">
        <v>0.998</v>
      </c>
      <c r="B160" s="27">
        <v>2814.9762999999998</v>
      </c>
      <c r="C160" s="30">
        <v>1E-3</v>
      </c>
      <c r="D160" s="27">
        <v>281.49759999999998</v>
      </c>
      <c r="E160" s="27">
        <v>281.49759999999998</v>
      </c>
      <c r="F160" s="27">
        <v>281.49759999999998</v>
      </c>
      <c r="G160" s="27">
        <v>0</v>
      </c>
      <c r="H160" s="27">
        <v>0</v>
      </c>
      <c r="I160" s="27">
        <v>562.99530000000004</v>
      </c>
      <c r="J160" s="27">
        <v>281.49759999999998</v>
      </c>
      <c r="K160" s="27">
        <v>562.99530000000004</v>
      </c>
      <c r="L160" s="27">
        <v>422.24639999999999</v>
      </c>
      <c r="M160" s="27">
        <v>0</v>
      </c>
      <c r="N160" s="27">
        <v>0</v>
      </c>
      <c r="O160" s="27">
        <v>140.74879999999999</v>
      </c>
      <c r="P160" s="27">
        <v>0</v>
      </c>
    </row>
    <row r="161" spans="1:16" x14ac:dyDescent="0.25">
      <c r="A161" s="17">
        <v>0.999</v>
      </c>
      <c r="B161" s="27">
        <v>2817.7968999999998</v>
      </c>
      <c r="C161" s="30">
        <v>1E-3</v>
      </c>
      <c r="D161" s="27">
        <v>281.77969999999999</v>
      </c>
      <c r="E161" s="27">
        <v>281.77969999999999</v>
      </c>
      <c r="F161" s="27">
        <v>281.77969999999999</v>
      </c>
      <c r="G161" s="27">
        <v>0</v>
      </c>
      <c r="H161" s="27">
        <v>0</v>
      </c>
      <c r="I161" s="27">
        <v>563.55939999999998</v>
      </c>
      <c r="J161" s="27">
        <v>281.77969999999999</v>
      </c>
      <c r="K161" s="27">
        <v>563.55939999999998</v>
      </c>
      <c r="L161" s="27">
        <v>422.66950000000003</v>
      </c>
      <c r="M161" s="27">
        <v>0</v>
      </c>
      <c r="N161" s="27">
        <v>0</v>
      </c>
      <c r="O161" s="27">
        <v>140.88980000000001</v>
      </c>
      <c r="P161" s="27">
        <v>0</v>
      </c>
    </row>
    <row r="162" spans="1:16" x14ac:dyDescent="0.25">
      <c r="A162" s="17">
        <v>1</v>
      </c>
      <c r="B162" s="27">
        <v>3760.9135000000001</v>
      </c>
      <c r="C162" s="30">
        <v>0.3347</v>
      </c>
      <c r="D162" s="27">
        <v>376.09129999999999</v>
      </c>
      <c r="E162" s="27">
        <v>376.09129999999999</v>
      </c>
      <c r="F162" s="27">
        <v>376.09129999999999</v>
      </c>
      <c r="G162" s="27">
        <v>0</v>
      </c>
      <c r="H162" s="27">
        <v>0</v>
      </c>
      <c r="I162" s="27">
        <v>752.18269999999995</v>
      </c>
      <c r="J162" s="27">
        <v>376.09129999999999</v>
      </c>
      <c r="K162" s="27">
        <v>752.18269999999995</v>
      </c>
      <c r="L162" s="27">
        <v>564.13699999999994</v>
      </c>
      <c r="M162" s="27">
        <v>0</v>
      </c>
      <c r="N162" s="27">
        <v>0</v>
      </c>
      <c r="O162" s="27">
        <v>188.04570000000001</v>
      </c>
      <c r="P162" s="27">
        <v>0</v>
      </c>
    </row>
    <row r="163" spans="1:16" x14ac:dyDescent="0.25">
      <c r="A163" s="17">
        <v>1.0009999999999999</v>
      </c>
      <c r="B163" s="27">
        <v>3763.9011999999998</v>
      </c>
      <c r="C163" s="30">
        <v>1E-3</v>
      </c>
      <c r="D163" s="27">
        <v>376.46710000000002</v>
      </c>
      <c r="E163" s="27">
        <v>376.46710000000002</v>
      </c>
      <c r="F163" s="27">
        <v>376.46710000000002</v>
      </c>
      <c r="G163" s="27">
        <v>0</v>
      </c>
      <c r="H163" s="27">
        <v>0</v>
      </c>
      <c r="I163" s="27">
        <v>752.93409999999994</v>
      </c>
      <c r="J163" s="27">
        <v>376.46710000000002</v>
      </c>
      <c r="K163" s="27">
        <v>752.93409999999994</v>
      </c>
      <c r="L163" s="27">
        <v>564.12350000000004</v>
      </c>
      <c r="M163" s="27">
        <v>0</v>
      </c>
      <c r="N163" s="27">
        <v>0</v>
      </c>
      <c r="O163" s="27">
        <v>188.0412</v>
      </c>
      <c r="P163" s="27">
        <v>0</v>
      </c>
    </row>
    <row r="164" spans="1:16" x14ac:dyDescent="0.25">
      <c r="A164" s="17">
        <v>1.002</v>
      </c>
      <c r="B164" s="27">
        <v>3766.9099000000001</v>
      </c>
      <c r="C164" s="30">
        <v>1E-3</v>
      </c>
      <c r="D164" s="27">
        <v>376.84320000000002</v>
      </c>
      <c r="E164" s="27">
        <v>376.84320000000002</v>
      </c>
      <c r="F164" s="27">
        <v>376.84320000000002</v>
      </c>
      <c r="G164" s="27">
        <v>0</v>
      </c>
      <c r="H164" s="27">
        <v>0</v>
      </c>
      <c r="I164" s="27">
        <v>753.68629999999996</v>
      </c>
      <c r="J164" s="27">
        <v>376.84320000000002</v>
      </c>
      <c r="K164" s="27">
        <v>753.68629999999996</v>
      </c>
      <c r="L164" s="27">
        <v>564.12350000000004</v>
      </c>
      <c r="M164" s="27">
        <v>0</v>
      </c>
      <c r="N164" s="27">
        <v>0</v>
      </c>
      <c r="O164" s="27">
        <v>188.0412</v>
      </c>
      <c r="P164" s="27">
        <v>0</v>
      </c>
    </row>
    <row r="165" spans="1:16" x14ac:dyDescent="0.25">
      <c r="A165" s="17">
        <v>1.0029999999999999</v>
      </c>
      <c r="B165" s="27">
        <v>3769.9186</v>
      </c>
      <c r="C165" s="30">
        <v>1E-3</v>
      </c>
      <c r="D165" s="27">
        <v>377.2192</v>
      </c>
      <c r="E165" s="27">
        <v>377.2192</v>
      </c>
      <c r="F165" s="27">
        <v>377.2192</v>
      </c>
      <c r="G165" s="27">
        <v>0</v>
      </c>
      <c r="H165" s="27">
        <v>0</v>
      </c>
      <c r="I165" s="27">
        <v>754.43849999999998</v>
      </c>
      <c r="J165" s="27">
        <v>377.2192</v>
      </c>
      <c r="K165" s="27">
        <v>754.43849999999998</v>
      </c>
      <c r="L165" s="27">
        <v>564.12350000000004</v>
      </c>
      <c r="M165" s="27">
        <v>0</v>
      </c>
      <c r="N165" s="27">
        <v>0</v>
      </c>
      <c r="O165" s="27">
        <v>188.0412</v>
      </c>
      <c r="P165" s="27">
        <v>0</v>
      </c>
    </row>
    <row r="166" spans="1:16" x14ac:dyDescent="0.25">
      <c r="A166" s="17">
        <v>1.004</v>
      </c>
      <c r="B166" s="27">
        <v>3769.6169</v>
      </c>
      <c r="C166" s="30">
        <v>-1E-4</v>
      </c>
      <c r="D166" s="27">
        <v>377.18150000000003</v>
      </c>
      <c r="E166" s="27">
        <v>377.18150000000003</v>
      </c>
      <c r="F166" s="27">
        <v>377.18150000000003</v>
      </c>
      <c r="G166" s="27">
        <v>0</v>
      </c>
      <c r="H166" s="27">
        <v>0</v>
      </c>
      <c r="I166" s="27">
        <v>754.36300000000006</v>
      </c>
      <c r="J166" s="27">
        <v>377.18150000000003</v>
      </c>
      <c r="K166" s="27">
        <v>754.36300000000006</v>
      </c>
      <c r="L166" s="27">
        <v>564.12350000000004</v>
      </c>
      <c r="M166" s="27">
        <v>0</v>
      </c>
      <c r="N166" s="27">
        <v>0</v>
      </c>
      <c r="O166" s="27">
        <v>188.0412</v>
      </c>
      <c r="P166" s="27">
        <v>0</v>
      </c>
    </row>
    <row r="167" spans="1:16" x14ac:dyDescent="0.25">
      <c r="A167" s="17">
        <v>1.0049999999999999</v>
      </c>
      <c r="B167" s="27">
        <v>3772.6223</v>
      </c>
      <c r="C167" s="30">
        <v>1E-3</v>
      </c>
      <c r="D167" s="27">
        <v>377.55720000000002</v>
      </c>
      <c r="E167" s="27">
        <v>377.55720000000002</v>
      </c>
      <c r="F167" s="27">
        <v>377.55720000000002</v>
      </c>
      <c r="G167" s="27">
        <v>0</v>
      </c>
      <c r="H167" s="27">
        <v>0</v>
      </c>
      <c r="I167" s="27">
        <v>755.11440000000005</v>
      </c>
      <c r="J167" s="27">
        <v>377.55720000000002</v>
      </c>
      <c r="K167" s="27">
        <v>755.11440000000005</v>
      </c>
      <c r="L167" s="27">
        <v>564.12350000000004</v>
      </c>
      <c r="M167" s="27">
        <v>0</v>
      </c>
      <c r="N167" s="27">
        <v>0</v>
      </c>
      <c r="O167" s="27">
        <v>188.0412</v>
      </c>
      <c r="P167" s="27">
        <v>0</v>
      </c>
    </row>
    <row r="168" spans="1:16" x14ac:dyDescent="0.25">
      <c r="A168" s="17">
        <v>1.006</v>
      </c>
      <c r="B168" s="27">
        <v>3775.6277</v>
      </c>
      <c r="C168" s="30">
        <v>1E-3</v>
      </c>
      <c r="D168" s="27">
        <v>377.93290000000002</v>
      </c>
      <c r="E168" s="27">
        <v>377.93290000000002</v>
      </c>
      <c r="F168" s="27">
        <v>377.93290000000002</v>
      </c>
      <c r="G168" s="27">
        <v>0</v>
      </c>
      <c r="H168" s="27">
        <v>0</v>
      </c>
      <c r="I168" s="27">
        <v>755.86580000000004</v>
      </c>
      <c r="J168" s="27">
        <v>377.93290000000002</v>
      </c>
      <c r="K168" s="27">
        <v>755.86580000000004</v>
      </c>
      <c r="L168" s="27">
        <v>564.12350000000004</v>
      </c>
      <c r="M168" s="27">
        <v>0</v>
      </c>
      <c r="N168" s="27">
        <v>0</v>
      </c>
      <c r="O168" s="27">
        <v>188.0412</v>
      </c>
      <c r="P168" s="27">
        <v>0</v>
      </c>
    </row>
    <row r="169" spans="1:16" x14ac:dyDescent="0.25">
      <c r="A169" s="17">
        <v>1.0069999999999999</v>
      </c>
      <c r="B169" s="27">
        <v>3775.3254000000002</v>
      </c>
      <c r="C169" s="30">
        <v>-1E-4</v>
      </c>
      <c r="D169" s="27">
        <v>377.89510000000001</v>
      </c>
      <c r="E169" s="27">
        <v>377.89510000000001</v>
      </c>
      <c r="F169" s="27">
        <v>377.89510000000001</v>
      </c>
      <c r="G169" s="27">
        <v>0</v>
      </c>
      <c r="H169" s="27">
        <v>0</v>
      </c>
      <c r="I169" s="27">
        <v>755.79020000000003</v>
      </c>
      <c r="J169" s="27">
        <v>377.89510000000001</v>
      </c>
      <c r="K169" s="27">
        <v>755.79020000000003</v>
      </c>
      <c r="L169" s="27">
        <v>564.12350000000004</v>
      </c>
      <c r="M169" s="27">
        <v>0</v>
      </c>
      <c r="N169" s="27">
        <v>0</v>
      </c>
      <c r="O169" s="27">
        <v>188.0412</v>
      </c>
      <c r="P169" s="27">
        <v>0</v>
      </c>
    </row>
    <row r="170" spans="1:16" x14ac:dyDescent="0.25">
      <c r="A170" s="17">
        <v>1.008</v>
      </c>
      <c r="B170" s="27">
        <v>3778.3274999999999</v>
      </c>
      <c r="C170" s="30">
        <v>1E-3</v>
      </c>
      <c r="D170" s="27">
        <v>378.2704</v>
      </c>
      <c r="E170" s="27">
        <v>378.2704</v>
      </c>
      <c r="F170" s="27">
        <v>378.2704</v>
      </c>
      <c r="G170" s="27">
        <v>0</v>
      </c>
      <c r="H170" s="27">
        <v>0</v>
      </c>
      <c r="I170" s="27">
        <v>756.54070000000002</v>
      </c>
      <c r="J170" s="27">
        <v>378.2704</v>
      </c>
      <c r="K170" s="27">
        <v>756.54070000000002</v>
      </c>
      <c r="L170" s="27">
        <v>564.12350000000004</v>
      </c>
      <c r="M170" s="27">
        <v>0</v>
      </c>
      <c r="N170" s="27">
        <v>0</v>
      </c>
      <c r="O170" s="27">
        <v>188.0412</v>
      </c>
      <c r="P170" s="27">
        <v>0</v>
      </c>
    </row>
    <row r="171" spans="1:16" x14ac:dyDescent="0.25">
      <c r="A171" s="17">
        <v>1.0089999999999999</v>
      </c>
      <c r="B171" s="27">
        <v>3778.0248999999999</v>
      </c>
      <c r="C171" s="30">
        <v>-1E-4</v>
      </c>
      <c r="D171" s="27">
        <v>378.23250000000002</v>
      </c>
      <c r="E171" s="27">
        <v>378.23250000000002</v>
      </c>
      <c r="F171" s="27">
        <v>378.23250000000002</v>
      </c>
      <c r="G171" s="27">
        <v>0</v>
      </c>
      <c r="H171" s="27">
        <v>0</v>
      </c>
      <c r="I171" s="27">
        <v>756.46510000000001</v>
      </c>
      <c r="J171" s="27">
        <v>378.23250000000002</v>
      </c>
      <c r="K171" s="27">
        <v>756.46510000000001</v>
      </c>
      <c r="L171" s="27">
        <v>564.12350000000004</v>
      </c>
      <c r="M171" s="27">
        <v>0</v>
      </c>
      <c r="N171" s="27">
        <v>0</v>
      </c>
      <c r="O171" s="27">
        <v>188.0412</v>
      </c>
      <c r="P171" s="27">
        <v>0</v>
      </c>
    </row>
    <row r="172" spans="1:16" x14ac:dyDescent="0.25">
      <c r="A172" s="17">
        <v>1.01</v>
      </c>
      <c r="B172" s="27">
        <v>3781.0237999999999</v>
      </c>
      <c r="C172" s="30">
        <v>1E-3</v>
      </c>
      <c r="D172" s="27">
        <v>378.60739999999998</v>
      </c>
      <c r="E172" s="27">
        <v>378.60739999999998</v>
      </c>
      <c r="F172" s="27">
        <v>378.60739999999998</v>
      </c>
      <c r="G172" s="27">
        <v>0</v>
      </c>
      <c r="H172" s="27">
        <v>0</v>
      </c>
      <c r="I172" s="27">
        <v>757.21479999999997</v>
      </c>
      <c r="J172" s="27">
        <v>378.60739999999998</v>
      </c>
      <c r="K172" s="27">
        <v>757.21479999999997</v>
      </c>
      <c r="L172" s="27">
        <v>564.12350000000004</v>
      </c>
      <c r="M172" s="27">
        <v>0</v>
      </c>
      <c r="N172" s="27">
        <v>0</v>
      </c>
      <c r="O172" s="27">
        <v>188.0412</v>
      </c>
      <c r="P172" s="27">
        <v>0</v>
      </c>
    </row>
    <row r="173" spans="1:16" x14ac:dyDescent="0.25">
      <c r="A173" s="17">
        <v>1.0109999999999999</v>
      </c>
      <c r="B173" s="27">
        <v>3784.0225999999998</v>
      </c>
      <c r="C173" s="30">
        <v>1E-3</v>
      </c>
      <c r="D173" s="27">
        <v>378.98219999999998</v>
      </c>
      <c r="E173" s="27">
        <v>378.98219999999998</v>
      </c>
      <c r="F173" s="27">
        <v>378.98219999999998</v>
      </c>
      <c r="G173" s="27">
        <v>0</v>
      </c>
      <c r="H173" s="27">
        <v>0</v>
      </c>
      <c r="I173" s="27">
        <v>757.96450000000004</v>
      </c>
      <c r="J173" s="27">
        <v>378.98219999999998</v>
      </c>
      <c r="K173" s="27">
        <v>757.96450000000004</v>
      </c>
      <c r="L173" s="27">
        <v>564.12350000000004</v>
      </c>
      <c r="M173" s="27">
        <v>0</v>
      </c>
      <c r="N173" s="27">
        <v>0</v>
      </c>
      <c r="O173" s="27">
        <v>188.0412</v>
      </c>
      <c r="P173" s="27">
        <v>0</v>
      </c>
    </row>
    <row r="174" spans="1:16" x14ac:dyDescent="0.25">
      <c r="A174" s="17">
        <v>1.012</v>
      </c>
      <c r="B174" s="27">
        <v>3787.0214999999998</v>
      </c>
      <c r="C174" s="30">
        <v>1E-3</v>
      </c>
      <c r="D174" s="27">
        <v>379.3571</v>
      </c>
      <c r="E174" s="27">
        <v>379.3571</v>
      </c>
      <c r="F174" s="27">
        <v>379.3571</v>
      </c>
      <c r="G174" s="27">
        <v>0</v>
      </c>
      <c r="H174" s="27">
        <v>0</v>
      </c>
      <c r="I174" s="27">
        <v>758.71420000000001</v>
      </c>
      <c r="J174" s="27">
        <v>379.3571</v>
      </c>
      <c r="K174" s="27">
        <v>758.71420000000001</v>
      </c>
      <c r="L174" s="27">
        <v>564.12350000000004</v>
      </c>
      <c r="M174" s="27">
        <v>0</v>
      </c>
      <c r="N174" s="27">
        <v>0</v>
      </c>
      <c r="O174" s="27">
        <v>188.0412</v>
      </c>
      <c r="P174" s="27">
        <v>0</v>
      </c>
    </row>
    <row r="175" spans="1:16" x14ac:dyDescent="0.25">
      <c r="A175" s="17">
        <v>1.0129999999999999</v>
      </c>
      <c r="B175" s="27">
        <v>3786.7179999999998</v>
      </c>
      <c r="C175" s="30">
        <v>-1E-4</v>
      </c>
      <c r="D175" s="27">
        <v>379.31920000000002</v>
      </c>
      <c r="E175" s="27">
        <v>379.31920000000002</v>
      </c>
      <c r="F175" s="27">
        <v>379.31920000000002</v>
      </c>
      <c r="G175" s="27">
        <v>0</v>
      </c>
      <c r="H175" s="27">
        <v>0</v>
      </c>
      <c r="I175" s="27">
        <v>758.63829999999996</v>
      </c>
      <c r="J175" s="27">
        <v>379.31920000000002</v>
      </c>
      <c r="K175" s="27">
        <v>758.63829999999996</v>
      </c>
      <c r="L175" s="27">
        <v>564.12350000000004</v>
      </c>
      <c r="M175" s="27">
        <v>0</v>
      </c>
      <c r="N175" s="27">
        <v>0</v>
      </c>
      <c r="O175" s="27">
        <v>188.0412</v>
      </c>
      <c r="P175" s="27">
        <v>0</v>
      </c>
    </row>
    <row r="176" spans="1:16" x14ac:dyDescent="0.25">
      <c r="A176" s="17">
        <v>1.014</v>
      </c>
      <c r="B176" s="27">
        <v>3789.7136</v>
      </c>
      <c r="C176" s="30">
        <v>1E-3</v>
      </c>
      <c r="D176" s="27">
        <v>379.6936</v>
      </c>
      <c r="E176" s="27">
        <v>379.6936</v>
      </c>
      <c r="F176" s="27">
        <v>379.6936</v>
      </c>
      <c r="G176" s="27">
        <v>0</v>
      </c>
      <c r="H176" s="27">
        <v>0</v>
      </c>
      <c r="I176" s="27">
        <v>759.38720000000001</v>
      </c>
      <c r="J176" s="27">
        <v>379.6936</v>
      </c>
      <c r="K176" s="27">
        <v>759.38720000000001</v>
      </c>
      <c r="L176" s="27">
        <v>564.12350000000004</v>
      </c>
      <c r="M176" s="27">
        <v>0</v>
      </c>
      <c r="N176" s="27">
        <v>0</v>
      </c>
      <c r="O176" s="27">
        <v>188.0412</v>
      </c>
      <c r="P176" s="27">
        <v>0</v>
      </c>
    </row>
    <row r="177" spans="1:16" x14ac:dyDescent="0.25">
      <c r="A177" s="17">
        <v>1.0149999999999999</v>
      </c>
      <c r="B177" s="27">
        <v>3792.7093</v>
      </c>
      <c r="C177" s="30">
        <v>1E-3</v>
      </c>
      <c r="D177" s="27">
        <v>380.06810000000002</v>
      </c>
      <c r="E177" s="27">
        <v>380.06810000000002</v>
      </c>
      <c r="F177" s="27">
        <v>380.06810000000002</v>
      </c>
      <c r="G177" s="27">
        <v>0</v>
      </c>
      <c r="H177" s="27">
        <v>0</v>
      </c>
      <c r="I177" s="27">
        <v>760.13610000000006</v>
      </c>
      <c r="J177" s="27">
        <v>380.06810000000002</v>
      </c>
      <c r="K177" s="27">
        <v>760.13610000000006</v>
      </c>
      <c r="L177" s="27">
        <v>564.12350000000004</v>
      </c>
      <c r="M177" s="27">
        <v>0</v>
      </c>
      <c r="N177" s="27">
        <v>0</v>
      </c>
      <c r="O177" s="27">
        <v>188.0412</v>
      </c>
      <c r="P177" s="27">
        <v>0</v>
      </c>
    </row>
    <row r="178" spans="1:16" x14ac:dyDescent="0.25">
      <c r="A178" s="17">
        <v>1.016</v>
      </c>
      <c r="B178" s="27">
        <v>3792.4052000000001</v>
      </c>
      <c r="C178" s="30">
        <v>-1E-4</v>
      </c>
      <c r="D178" s="27">
        <v>380.0301</v>
      </c>
      <c r="E178" s="27">
        <v>380.0301</v>
      </c>
      <c r="F178" s="27">
        <v>380.0301</v>
      </c>
      <c r="G178" s="27">
        <v>0</v>
      </c>
      <c r="H178" s="27">
        <v>0</v>
      </c>
      <c r="I178" s="27">
        <v>760.06010000000003</v>
      </c>
      <c r="J178" s="27">
        <v>380.0301</v>
      </c>
      <c r="K178" s="27">
        <v>760.06010000000003</v>
      </c>
      <c r="L178" s="27">
        <v>564.12350000000004</v>
      </c>
      <c r="M178" s="27">
        <v>0</v>
      </c>
      <c r="N178" s="27">
        <v>0</v>
      </c>
      <c r="O178" s="27">
        <v>188.0412</v>
      </c>
      <c r="P178" s="27">
        <v>0</v>
      </c>
    </row>
    <row r="179" spans="1:16" x14ac:dyDescent="0.25">
      <c r="A179" s="17">
        <v>1.0169999999999999</v>
      </c>
      <c r="B179" s="27">
        <v>3792.1012000000001</v>
      </c>
      <c r="C179" s="30">
        <v>-1E-4</v>
      </c>
      <c r="D179" s="27">
        <v>379.99209999999999</v>
      </c>
      <c r="E179" s="27">
        <v>379.99209999999999</v>
      </c>
      <c r="F179" s="27">
        <v>379.99209999999999</v>
      </c>
      <c r="G179" s="27">
        <v>0</v>
      </c>
      <c r="H179" s="27">
        <v>0</v>
      </c>
      <c r="I179" s="27">
        <v>759.98410000000001</v>
      </c>
      <c r="J179" s="27">
        <v>379.99209999999999</v>
      </c>
      <c r="K179" s="27">
        <v>759.98410000000001</v>
      </c>
      <c r="L179" s="27">
        <v>564.12350000000004</v>
      </c>
      <c r="M179" s="27">
        <v>0</v>
      </c>
      <c r="N179" s="27">
        <v>0</v>
      </c>
      <c r="O179" s="27">
        <v>188.0412</v>
      </c>
      <c r="P179" s="27">
        <v>0</v>
      </c>
    </row>
    <row r="180" spans="1:16" x14ac:dyDescent="0.25">
      <c r="A180" s="17">
        <v>1.018</v>
      </c>
      <c r="B180" s="27">
        <v>3795.0902999999998</v>
      </c>
      <c r="C180" s="30">
        <v>1E-3</v>
      </c>
      <c r="D180" s="27">
        <v>380.3657</v>
      </c>
      <c r="E180" s="27">
        <v>380.3657</v>
      </c>
      <c r="F180" s="27">
        <v>380.3657</v>
      </c>
      <c r="G180" s="27">
        <v>0</v>
      </c>
      <c r="H180" s="27">
        <v>0</v>
      </c>
      <c r="I180" s="27">
        <v>760.73140000000001</v>
      </c>
      <c r="J180" s="27">
        <v>380.3657</v>
      </c>
      <c r="K180" s="27">
        <v>760.73140000000001</v>
      </c>
      <c r="L180" s="27">
        <v>564.12350000000004</v>
      </c>
      <c r="M180" s="27">
        <v>0</v>
      </c>
      <c r="N180" s="27">
        <v>0</v>
      </c>
      <c r="O180" s="27">
        <v>188.0412</v>
      </c>
      <c r="P180" s="27">
        <v>0</v>
      </c>
    </row>
    <row r="181" spans="1:16" x14ac:dyDescent="0.25">
      <c r="A181" s="17">
        <v>1.0189999999999999</v>
      </c>
      <c r="B181" s="27">
        <v>3798.0794000000001</v>
      </c>
      <c r="C181" s="30">
        <v>1E-3</v>
      </c>
      <c r="D181" s="27">
        <v>380.73930000000001</v>
      </c>
      <c r="E181" s="27">
        <v>380.73930000000001</v>
      </c>
      <c r="F181" s="27">
        <v>380.73930000000001</v>
      </c>
      <c r="G181" s="27">
        <v>0</v>
      </c>
      <c r="H181" s="27">
        <v>0</v>
      </c>
      <c r="I181" s="27">
        <v>761.4787</v>
      </c>
      <c r="J181" s="27">
        <v>380.73930000000001</v>
      </c>
      <c r="K181" s="27">
        <v>761.4787</v>
      </c>
      <c r="L181" s="27">
        <v>564.12350000000004</v>
      </c>
      <c r="M181" s="27">
        <v>0</v>
      </c>
      <c r="N181" s="27">
        <v>0</v>
      </c>
      <c r="O181" s="27">
        <v>188.0412</v>
      </c>
      <c r="P181" s="27">
        <v>0</v>
      </c>
    </row>
    <row r="182" spans="1:16" x14ac:dyDescent="0.25">
      <c r="A182" s="17">
        <v>1.02</v>
      </c>
      <c r="B182" s="27">
        <v>3801.0684999999999</v>
      </c>
      <c r="C182" s="30">
        <v>1E-3</v>
      </c>
      <c r="D182" s="27">
        <v>381.113</v>
      </c>
      <c r="E182" s="27">
        <v>381.113</v>
      </c>
      <c r="F182" s="27">
        <v>381.113</v>
      </c>
      <c r="G182" s="27">
        <v>0</v>
      </c>
      <c r="H182" s="27">
        <v>0</v>
      </c>
      <c r="I182" s="27">
        <v>762.226</v>
      </c>
      <c r="J182" s="27">
        <v>381.113</v>
      </c>
      <c r="K182" s="27">
        <v>762.226</v>
      </c>
      <c r="L182" s="27">
        <v>564.12350000000004</v>
      </c>
      <c r="M182" s="27">
        <v>0</v>
      </c>
      <c r="N182" s="27">
        <v>0</v>
      </c>
      <c r="O182" s="27">
        <v>188.0412</v>
      </c>
      <c r="P182" s="27">
        <v>0</v>
      </c>
    </row>
    <row r="183" spans="1:16" x14ac:dyDescent="0.25">
      <c r="A183" s="17">
        <v>1.0209999999999999</v>
      </c>
      <c r="B183" s="27">
        <v>3804.0576999999998</v>
      </c>
      <c r="C183" s="30">
        <v>1E-3</v>
      </c>
      <c r="D183" s="27">
        <v>381.48660000000001</v>
      </c>
      <c r="E183" s="27">
        <v>381.48660000000001</v>
      </c>
      <c r="F183" s="27">
        <v>381.48660000000001</v>
      </c>
      <c r="G183" s="27">
        <v>0</v>
      </c>
      <c r="H183" s="27">
        <v>0</v>
      </c>
      <c r="I183" s="27">
        <v>762.97320000000002</v>
      </c>
      <c r="J183" s="27">
        <v>381.48660000000001</v>
      </c>
      <c r="K183" s="27">
        <v>762.97320000000002</v>
      </c>
      <c r="L183" s="27">
        <v>564.12350000000004</v>
      </c>
      <c r="M183" s="27">
        <v>0</v>
      </c>
      <c r="N183" s="27">
        <v>0</v>
      </c>
      <c r="O183" s="27">
        <v>188.0412</v>
      </c>
      <c r="P183" s="27">
        <v>0</v>
      </c>
    </row>
    <row r="184" spans="1:16" x14ac:dyDescent="0.25">
      <c r="A184" s="17">
        <v>1.022</v>
      </c>
      <c r="B184" s="27">
        <v>3803.7525000000001</v>
      </c>
      <c r="C184" s="30">
        <v>-1E-4</v>
      </c>
      <c r="D184" s="27">
        <v>381.44850000000002</v>
      </c>
      <c r="E184" s="27">
        <v>381.44850000000002</v>
      </c>
      <c r="F184" s="27">
        <v>381.44850000000002</v>
      </c>
      <c r="G184" s="27">
        <v>0</v>
      </c>
      <c r="H184" s="27">
        <v>0</v>
      </c>
      <c r="I184" s="27">
        <v>762.89700000000005</v>
      </c>
      <c r="J184" s="27">
        <v>381.44850000000002</v>
      </c>
      <c r="K184" s="27">
        <v>762.89700000000005</v>
      </c>
      <c r="L184" s="27">
        <v>564.12350000000004</v>
      </c>
      <c r="M184" s="27">
        <v>0</v>
      </c>
      <c r="N184" s="27">
        <v>0</v>
      </c>
      <c r="O184" s="27">
        <v>188.0412</v>
      </c>
      <c r="P184" s="27">
        <v>0</v>
      </c>
    </row>
    <row r="185" spans="1:16" x14ac:dyDescent="0.25">
      <c r="A185" s="17">
        <v>1.0229999999999999</v>
      </c>
      <c r="B185" s="27">
        <v>3806.7384000000002</v>
      </c>
      <c r="C185" s="30">
        <v>1E-3</v>
      </c>
      <c r="D185" s="27">
        <v>381.82170000000002</v>
      </c>
      <c r="E185" s="27">
        <v>381.82170000000002</v>
      </c>
      <c r="F185" s="27">
        <v>381.82170000000002</v>
      </c>
      <c r="G185" s="27">
        <v>0</v>
      </c>
      <c r="H185" s="27">
        <v>0</v>
      </c>
      <c r="I185" s="27">
        <v>763.64340000000004</v>
      </c>
      <c r="J185" s="27">
        <v>381.82170000000002</v>
      </c>
      <c r="K185" s="27">
        <v>763.64340000000004</v>
      </c>
      <c r="L185" s="27">
        <v>564.12350000000004</v>
      </c>
      <c r="M185" s="27">
        <v>0</v>
      </c>
      <c r="N185" s="27">
        <v>0</v>
      </c>
      <c r="O185" s="27">
        <v>188.0412</v>
      </c>
      <c r="P185" s="27">
        <v>0</v>
      </c>
    </row>
    <row r="186" spans="1:16" x14ac:dyDescent="0.25">
      <c r="A186" s="17">
        <v>1.024</v>
      </c>
      <c r="B186" s="27">
        <v>3809.7242999999999</v>
      </c>
      <c r="C186" s="30">
        <v>1E-3</v>
      </c>
      <c r="D186" s="27">
        <v>382.19499999999999</v>
      </c>
      <c r="E186" s="27">
        <v>382.19499999999999</v>
      </c>
      <c r="F186" s="27">
        <v>382.19499999999999</v>
      </c>
      <c r="G186" s="27">
        <v>0</v>
      </c>
      <c r="H186" s="27">
        <v>0</v>
      </c>
      <c r="I186" s="27">
        <v>764.38990000000001</v>
      </c>
      <c r="J186" s="27">
        <v>382.19499999999999</v>
      </c>
      <c r="K186" s="27">
        <v>764.38990000000001</v>
      </c>
      <c r="L186" s="27">
        <v>564.12350000000004</v>
      </c>
      <c r="M186" s="27">
        <v>0</v>
      </c>
      <c r="N186" s="27">
        <v>0</v>
      </c>
      <c r="O186" s="27">
        <v>188.0412</v>
      </c>
      <c r="P186" s="27">
        <v>0</v>
      </c>
    </row>
    <row r="187" spans="1:16" x14ac:dyDescent="0.25">
      <c r="A187" s="17">
        <v>1.0249999999999999</v>
      </c>
      <c r="B187" s="27">
        <v>3809.4185000000002</v>
      </c>
      <c r="C187" s="30">
        <v>-1E-4</v>
      </c>
      <c r="D187" s="27">
        <v>382.1567</v>
      </c>
      <c r="E187" s="27">
        <v>382.1567</v>
      </c>
      <c r="F187" s="27">
        <v>382.1567</v>
      </c>
      <c r="G187" s="27">
        <v>0</v>
      </c>
      <c r="H187" s="27">
        <v>0</v>
      </c>
      <c r="I187" s="27">
        <v>764.31349999999998</v>
      </c>
      <c r="J187" s="27">
        <v>382.1567</v>
      </c>
      <c r="K187" s="27">
        <v>764.31349999999998</v>
      </c>
      <c r="L187" s="27">
        <v>564.12350000000004</v>
      </c>
      <c r="M187" s="27">
        <v>0</v>
      </c>
      <c r="N187" s="27">
        <v>0</v>
      </c>
      <c r="O187" s="27">
        <v>188.0412</v>
      </c>
      <c r="P187" s="27">
        <v>0</v>
      </c>
    </row>
    <row r="188" spans="1:16" x14ac:dyDescent="0.25">
      <c r="A188" s="17">
        <v>1.026</v>
      </c>
      <c r="B188" s="27">
        <v>3812.4011999999998</v>
      </c>
      <c r="C188" s="30">
        <v>1E-3</v>
      </c>
      <c r="D188" s="27">
        <v>382.52960000000002</v>
      </c>
      <c r="E188" s="27">
        <v>382.52960000000002</v>
      </c>
      <c r="F188" s="27">
        <v>382.52960000000002</v>
      </c>
      <c r="G188" s="27">
        <v>0</v>
      </c>
      <c r="H188" s="27">
        <v>0</v>
      </c>
      <c r="I188" s="27">
        <v>765.05909999999994</v>
      </c>
      <c r="J188" s="27">
        <v>382.52960000000002</v>
      </c>
      <c r="K188" s="27">
        <v>765.05909999999994</v>
      </c>
      <c r="L188" s="27">
        <v>564.12350000000004</v>
      </c>
      <c r="M188" s="27">
        <v>0</v>
      </c>
      <c r="N188" s="27">
        <v>0</v>
      </c>
      <c r="O188" s="27">
        <v>188.0412</v>
      </c>
      <c r="P188" s="27">
        <v>0</v>
      </c>
    </row>
    <row r="189" spans="1:16" x14ac:dyDescent="0.25">
      <c r="A189" s="17">
        <v>1.0269999999999999</v>
      </c>
      <c r="B189" s="27">
        <v>3809.3409999999999</v>
      </c>
      <c r="C189" s="30">
        <v>-1E-3</v>
      </c>
      <c r="D189" s="27">
        <v>382.14699999999999</v>
      </c>
      <c r="E189" s="27">
        <v>382.14699999999999</v>
      </c>
      <c r="F189" s="27">
        <v>382.14699999999999</v>
      </c>
      <c r="G189" s="27">
        <v>0</v>
      </c>
      <c r="H189" s="27">
        <v>0</v>
      </c>
      <c r="I189" s="27">
        <v>764.29409999999996</v>
      </c>
      <c r="J189" s="27">
        <v>382.14699999999999</v>
      </c>
      <c r="K189" s="27">
        <v>764.29409999999996</v>
      </c>
      <c r="L189" s="27">
        <v>564.12350000000004</v>
      </c>
      <c r="M189" s="27">
        <v>0</v>
      </c>
      <c r="N189" s="27">
        <v>0</v>
      </c>
      <c r="O189" s="27">
        <v>188.0412</v>
      </c>
      <c r="P189" s="27">
        <v>0</v>
      </c>
    </row>
    <row r="190" spans="1:16" x14ac:dyDescent="0.25">
      <c r="A190" s="17">
        <v>1.028</v>
      </c>
      <c r="B190" s="27">
        <v>3812.3177999999998</v>
      </c>
      <c r="C190" s="30">
        <v>1E-3</v>
      </c>
      <c r="D190" s="27">
        <v>382.51909999999998</v>
      </c>
      <c r="E190" s="27">
        <v>382.51909999999998</v>
      </c>
      <c r="F190" s="27">
        <v>382.51909999999998</v>
      </c>
      <c r="G190" s="27">
        <v>0</v>
      </c>
      <c r="H190" s="27">
        <v>0</v>
      </c>
      <c r="I190" s="27">
        <v>765.03830000000005</v>
      </c>
      <c r="J190" s="27">
        <v>382.51909999999998</v>
      </c>
      <c r="K190" s="27">
        <v>765.03830000000005</v>
      </c>
      <c r="L190" s="27">
        <v>564.12350000000004</v>
      </c>
      <c r="M190" s="27">
        <v>0</v>
      </c>
      <c r="N190" s="27">
        <v>0</v>
      </c>
      <c r="O190" s="27">
        <v>188.0412</v>
      </c>
      <c r="P190" s="27">
        <v>0</v>
      </c>
    </row>
    <row r="191" spans="1:16" x14ac:dyDescent="0.25">
      <c r="A191" s="17">
        <v>1.0289999999999999</v>
      </c>
      <c r="B191" s="27">
        <v>3815.2946000000002</v>
      </c>
      <c r="C191" s="30">
        <v>1E-3</v>
      </c>
      <c r="D191" s="27">
        <v>382.89120000000003</v>
      </c>
      <c r="E191" s="27">
        <v>382.89120000000003</v>
      </c>
      <c r="F191" s="27">
        <v>382.89120000000003</v>
      </c>
      <c r="G191" s="27">
        <v>0</v>
      </c>
      <c r="H191" s="27">
        <v>0</v>
      </c>
      <c r="I191" s="27">
        <v>765.78250000000003</v>
      </c>
      <c r="J191" s="27">
        <v>382.89120000000003</v>
      </c>
      <c r="K191" s="27">
        <v>765.78250000000003</v>
      </c>
      <c r="L191" s="27">
        <v>564.12350000000004</v>
      </c>
      <c r="M191" s="27">
        <v>0</v>
      </c>
      <c r="N191" s="27">
        <v>0</v>
      </c>
      <c r="O191" s="27">
        <v>188.0412</v>
      </c>
      <c r="P191" s="27">
        <v>0</v>
      </c>
    </row>
    <row r="192" spans="1:16" x14ac:dyDescent="0.25">
      <c r="A192" s="17">
        <v>1.03</v>
      </c>
      <c r="B192" s="27">
        <v>3818.2714000000001</v>
      </c>
      <c r="C192" s="30">
        <v>1E-3</v>
      </c>
      <c r="D192" s="27">
        <v>383.26330000000002</v>
      </c>
      <c r="E192" s="27">
        <v>383.26330000000002</v>
      </c>
      <c r="F192" s="27">
        <v>383.26330000000002</v>
      </c>
      <c r="G192" s="27">
        <v>0</v>
      </c>
      <c r="H192" s="27">
        <v>0</v>
      </c>
      <c r="I192" s="27">
        <v>766.52670000000001</v>
      </c>
      <c r="J192" s="27">
        <v>383.26330000000002</v>
      </c>
      <c r="K192" s="27">
        <v>766.52670000000001</v>
      </c>
      <c r="L192" s="27">
        <v>564.12350000000004</v>
      </c>
      <c r="M192" s="27">
        <v>0</v>
      </c>
      <c r="N192" s="27">
        <v>0</v>
      </c>
      <c r="O192" s="27">
        <v>188.0412</v>
      </c>
      <c r="P192" s="27">
        <v>0</v>
      </c>
    </row>
    <row r="193" spans="1:16" x14ac:dyDescent="0.25">
      <c r="A193" s="17">
        <v>1.0309999999999999</v>
      </c>
      <c r="B193" s="27">
        <v>3821.2482</v>
      </c>
      <c r="C193" s="30">
        <v>1E-3</v>
      </c>
      <c r="D193" s="27">
        <v>383.6354</v>
      </c>
      <c r="E193" s="27">
        <v>383.6354</v>
      </c>
      <c r="F193" s="27">
        <v>383.6354</v>
      </c>
      <c r="G193" s="27">
        <v>0</v>
      </c>
      <c r="H193" s="27">
        <v>0</v>
      </c>
      <c r="I193" s="27">
        <v>767.27089999999998</v>
      </c>
      <c r="J193" s="27">
        <v>383.6354</v>
      </c>
      <c r="K193" s="27">
        <v>767.27089999999998</v>
      </c>
      <c r="L193" s="27">
        <v>564.12350000000004</v>
      </c>
      <c r="M193" s="27">
        <v>0</v>
      </c>
      <c r="N193" s="27">
        <v>0</v>
      </c>
      <c r="O193" s="27">
        <v>188.0412</v>
      </c>
      <c r="P193" s="27">
        <v>0</v>
      </c>
    </row>
    <row r="194" spans="1:16" x14ac:dyDescent="0.25">
      <c r="A194" s="17">
        <v>1.032</v>
      </c>
      <c r="B194" s="27">
        <v>3824.2249999999999</v>
      </c>
      <c r="C194" s="30">
        <v>1E-3</v>
      </c>
      <c r="D194" s="27">
        <v>384.00749999999999</v>
      </c>
      <c r="E194" s="27">
        <v>384.00749999999999</v>
      </c>
      <c r="F194" s="27">
        <v>384.00749999999999</v>
      </c>
      <c r="G194" s="27">
        <v>0</v>
      </c>
      <c r="H194" s="27">
        <v>0</v>
      </c>
      <c r="I194" s="27">
        <v>768.01509999999996</v>
      </c>
      <c r="J194" s="27">
        <v>384.00749999999999</v>
      </c>
      <c r="K194" s="27">
        <v>768.01509999999996</v>
      </c>
      <c r="L194" s="27">
        <v>564.12350000000004</v>
      </c>
      <c r="M194" s="27">
        <v>0</v>
      </c>
      <c r="N194" s="27">
        <v>0</v>
      </c>
      <c r="O194" s="27">
        <v>188.0412</v>
      </c>
      <c r="P194" s="27">
        <v>0</v>
      </c>
    </row>
    <row r="195" spans="1:16" x14ac:dyDescent="0.25">
      <c r="A195" s="17">
        <v>1.0329999999999999</v>
      </c>
      <c r="B195" s="27">
        <v>3823.9178000000002</v>
      </c>
      <c r="C195" s="30">
        <v>-1E-4</v>
      </c>
      <c r="D195" s="27">
        <v>383.96910000000003</v>
      </c>
      <c r="E195" s="27">
        <v>383.96910000000003</v>
      </c>
      <c r="F195" s="27">
        <v>383.96910000000003</v>
      </c>
      <c r="G195" s="27">
        <v>0</v>
      </c>
      <c r="H195" s="27">
        <v>0</v>
      </c>
      <c r="I195" s="27">
        <v>767.93830000000003</v>
      </c>
      <c r="J195" s="27">
        <v>383.96910000000003</v>
      </c>
      <c r="K195" s="27">
        <v>767.93830000000003</v>
      </c>
      <c r="L195" s="27">
        <v>564.12350000000004</v>
      </c>
      <c r="M195" s="27">
        <v>0</v>
      </c>
      <c r="N195" s="27">
        <v>0</v>
      </c>
      <c r="O195" s="27">
        <v>188.0412</v>
      </c>
      <c r="P195" s="27">
        <v>0</v>
      </c>
    </row>
    <row r="196" spans="1:16" x14ac:dyDescent="0.25">
      <c r="A196" s="17">
        <v>1.034</v>
      </c>
      <c r="B196" s="27">
        <v>3826.8914</v>
      </c>
      <c r="C196" s="30">
        <v>1E-3</v>
      </c>
      <c r="D196" s="27">
        <v>384.3408</v>
      </c>
      <c r="E196" s="27">
        <v>384.3408</v>
      </c>
      <c r="F196" s="27">
        <v>384.3408</v>
      </c>
      <c r="G196" s="27">
        <v>0</v>
      </c>
      <c r="H196" s="27">
        <v>0</v>
      </c>
      <c r="I196" s="27">
        <v>768.68169999999998</v>
      </c>
      <c r="J196" s="27">
        <v>384.3408</v>
      </c>
      <c r="K196" s="27">
        <v>768.68169999999998</v>
      </c>
      <c r="L196" s="27">
        <v>564.12350000000004</v>
      </c>
      <c r="M196" s="27">
        <v>0</v>
      </c>
      <c r="N196" s="27">
        <v>0</v>
      </c>
      <c r="O196" s="27">
        <v>188.0412</v>
      </c>
      <c r="P196" s="27">
        <v>0</v>
      </c>
    </row>
    <row r="197" spans="1:16" x14ac:dyDescent="0.25">
      <c r="A197" s="17">
        <v>1.0349999999999999</v>
      </c>
      <c r="B197" s="27">
        <v>3829.8649999999998</v>
      </c>
      <c r="C197" s="30">
        <v>1E-3</v>
      </c>
      <c r="D197" s="27">
        <v>384.71249999999998</v>
      </c>
      <c r="E197" s="27">
        <v>384.71249999999998</v>
      </c>
      <c r="F197" s="27">
        <v>384.71249999999998</v>
      </c>
      <c r="G197" s="27">
        <v>0</v>
      </c>
      <c r="H197" s="27">
        <v>0</v>
      </c>
      <c r="I197" s="27">
        <v>769.42510000000004</v>
      </c>
      <c r="J197" s="27">
        <v>384.71249999999998</v>
      </c>
      <c r="K197" s="27">
        <v>769.42510000000004</v>
      </c>
      <c r="L197" s="27">
        <v>564.12350000000004</v>
      </c>
      <c r="M197" s="27">
        <v>0</v>
      </c>
      <c r="N197" s="27">
        <v>0</v>
      </c>
      <c r="O197" s="27">
        <v>188.0412</v>
      </c>
      <c r="P197" s="27">
        <v>0</v>
      </c>
    </row>
    <row r="198" spans="1:16" x14ac:dyDescent="0.25">
      <c r="A198" s="17">
        <v>1.036</v>
      </c>
      <c r="B198" s="27">
        <v>3829.5572000000002</v>
      </c>
      <c r="C198" s="30">
        <v>-1E-4</v>
      </c>
      <c r="D198" s="27">
        <v>384.67410000000001</v>
      </c>
      <c r="E198" s="27">
        <v>384.67410000000001</v>
      </c>
      <c r="F198" s="27">
        <v>384.67410000000001</v>
      </c>
      <c r="G198" s="27">
        <v>0</v>
      </c>
      <c r="H198" s="27">
        <v>0</v>
      </c>
      <c r="I198" s="27">
        <v>769.34810000000004</v>
      </c>
      <c r="J198" s="27">
        <v>384.67410000000001</v>
      </c>
      <c r="K198" s="27">
        <v>769.34810000000004</v>
      </c>
      <c r="L198" s="27">
        <v>564.12350000000004</v>
      </c>
      <c r="M198" s="27">
        <v>0</v>
      </c>
      <c r="N198" s="27">
        <v>0</v>
      </c>
      <c r="O198" s="27">
        <v>188.0412</v>
      </c>
      <c r="P198" s="27">
        <v>0</v>
      </c>
    </row>
    <row r="199" spans="1:16" x14ac:dyDescent="0.25">
      <c r="A199" s="17">
        <v>1.0369999999999999</v>
      </c>
      <c r="B199" s="27">
        <v>3832.5277000000001</v>
      </c>
      <c r="C199" s="30">
        <v>1E-3</v>
      </c>
      <c r="D199" s="27">
        <v>385.04539999999997</v>
      </c>
      <c r="E199" s="27">
        <v>385.04539999999997</v>
      </c>
      <c r="F199" s="27">
        <v>385.04539999999997</v>
      </c>
      <c r="G199" s="27">
        <v>0</v>
      </c>
      <c r="H199" s="27">
        <v>0</v>
      </c>
      <c r="I199" s="27">
        <v>770.09079999999994</v>
      </c>
      <c r="J199" s="27">
        <v>385.04539999999997</v>
      </c>
      <c r="K199" s="27">
        <v>770.09079999999994</v>
      </c>
      <c r="L199" s="27">
        <v>564.12350000000004</v>
      </c>
      <c r="M199" s="27">
        <v>0</v>
      </c>
      <c r="N199" s="27">
        <v>0</v>
      </c>
      <c r="O199" s="27">
        <v>188.0412</v>
      </c>
      <c r="P199" s="27">
        <v>0</v>
      </c>
    </row>
    <row r="200" spans="1:16" x14ac:dyDescent="0.25">
      <c r="A200" s="17">
        <v>1.038</v>
      </c>
      <c r="B200" s="27">
        <v>3829.7554</v>
      </c>
      <c r="C200" s="30">
        <v>-8.9999999999999998E-4</v>
      </c>
      <c r="D200" s="27">
        <v>384.69880000000001</v>
      </c>
      <c r="E200" s="27">
        <v>384.69880000000001</v>
      </c>
      <c r="F200" s="27">
        <v>384.69880000000001</v>
      </c>
      <c r="G200" s="27">
        <v>0</v>
      </c>
      <c r="H200" s="27">
        <v>0</v>
      </c>
      <c r="I200" s="27">
        <v>769.39769999999999</v>
      </c>
      <c r="J200" s="27">
        <v>384.69880000000001</v>
      </c>
      <c r="K200" s="27">
        <v>769.39769999999999</v>
      </c>
      <c r="L200" s="27">
        <v>564.12350000000004</v>
      </c>
      <c r="M200" s="27">
        <v>0</v>
      </c>
      <c r="N200" s="27">
        <v>0</v>
      </c>
      <c r="O200" s="27">
        <v>188.0412</v>
      </c>
      <c r="P200" s="27">
        <v>0</v>
      </c>
    </row>
    <row r="201" spans="1:16" x14ac:dyDescent="0.25">
      <c r="A201" s="17">
        <v>1.0389999999999999</v>
      </c>
      <c r="B201" s="27">
        <v>3832.7203</v>
      </c>
      <c r="C201" s="30">
        <v>1E-3</v>
      </c>
      <c r="D201" s="27">
        <v>385.06950000000001</v>
      </c>
      <c r="E201" s="27">
        <v>385.06950000000001</v>
      </c>
      <c r="F201" s="27">
        <v>385.06950000000001</v>
      </c>
      <c r="G201" s="27">
        <v>0</v>
      </c>
      <c r="H201" s="27">
        <v>0</v>
      </c>
      <c r="I201" s="27">
        <v>770.13890000000004</v>
      </c>
      <c r="J201" s="27">
        <v>385.06950000000001</v>
      </c>
      <c r="K201" s="27">
        <v>770.13890000000004</v>
      </c>
      <c r="L201" s="27">
        <v>564.12350000000004</v>
      </c>
      <c r="M201" s="27">
        <v>0</v>
      </c>
      <c r="N201" s="27">
        <v>0</v>
      </c>
      <c r="O201" s="27">
        <v>188.0412</v>
      </c>
      <c r="P201" s="27">
        <v>0</v>
      </c>
    </row>
    <row r="202" spans="1:16" x14ac:dyDescent="0.25">
      <c r="A202" s="17">
        <v>1.04</v>
      </c>
      <c r="B202" s="27">
        <v>3835.6851999999999</v>
      </c>
      <c r="C202" s="30">
        <v>1E-3</v>
      </c>
      <c r="D202" s="27">
        <v>385.44009999999997</v>
      </c>
      <c r="E202" s="27">
        <v>385.44009999999997</v>
      </c>
      <c r="F202" s="27">
        <v>385.44009999999997</v>
      </c>
      <c r="G202" s="27">
        <v>0</v>
      </c>
      <c r="H202" s="27">
        <v>0</v>
      </c>
      <c r="I202" s="27">
        <v>770.88009999999997</v>
      </c>
      <c r="J202" s="27">
        <v>385.44009999999997</v>
      </c>
      <c r="K202" s="27">
        <v>770.88009999999997</v>
      </c>
      <c r="L202" s="27">
        <v>564.12350000000004</v>
      </c>
      <c r="M202" s="27">
        <v>0</v>
      </c>
      <c r="N202" s="27">
        <v>0</v>
      </c>
      <c r="O202" s="27">
        <v>188.0412</v>
      </c>
      <c r="P202" s="27">
        <v>0</v>
      </c>
    </row>
    <row r="203" spans="1:16" x14ac:dyDescent="0.25">
      <c r="A203" s="17">
        <v>1.0409999999999999</v>
      </c>
      <c r="B203" s="27">
        <v>3838.6500999999998</v>
      </c>
      <c r="C203" s="30">
        <v>1E-3</v>
      </c>
      <c r="D203" s="27">
        <v>385.8107</v>
      </c>
      <c r="E203" s="27">
        <v>385.8107</v>
      </c>
      <c r="F203" s="27">
        <v>385.8107</v>
      </c>
      <c r="G203" s="27">
        <v>0</v>
      </c>
      <c r="H203" s="27">
        <v>0</v>
      </c>
      <c r="I203" s="27">
        <v>771.62139999999999</v>
      </c>
      <c r="J203" s="27">
        <v>385.8107</v>
      </c>
      <c r="K203" s="27">
        <v>771.62139999999999</v>
      </c>
      <c r="L203" s="27">
        <v>564.12350000000004</v>
      </c>
      <c r="M203" s="27">
        <v>0</v>
      </c>
      <c r="N203" s="27">
        <v>0</v>
      </c>
      <c r="O203" s="27">
        <v>188.0412</v>
      </c>
      <c r="P203" s="27">
        <v>0</v>
      </c>
    </row>
    <row r="204" spans="1:16" x14ac:dyDescent="0.25">
      <c r="A204" s="17">
        <v>1.042</v>
      </c>
      <c r="B204" s="27">
        <v>3841.6151</v>
      </c>
      <c r="C204" s="30">
        <v>1E-3</v>
      </c>
      <c r="D204" s="27">
        <v>386.18130000000002</v>
      </c>
      <c r="E204" s="27">
        <v>386.18130000000002</v>
      </c>
      <c r="F204" s="27">
        <v>386.18130000000002</v>
      </c>
      <c r="G204" s="27">
        <v>0</v>
      </c>
      <c r="H204" s="27">
        <v>0</v>
      </c>
      <c r="I204" s="27">
        <v>772.36260000000004</v>
      </c>
      <c r="J204" s="27">
        <v>386.18130000000002</v>
      </c>
      <c r="K204" s="27">
        <v>772.36260000000004</v>
      </c>
      <c r="L204" s="27">
        <v>564.12350000000004</v>
      </c>
      <c r="M204" s="27">
        <v>0</v>
      </c>
      <c r="N204" s="27">
        <v>0</v>
      </c>
      <c r="O204" s="27">
        <v>188.0412</v>
      </c>
      <c r="P204" s="27">
        <v>0</v>
      </c>
    </row>
    <row r="205" spans="1:16" x14ac:dyDescent="0.25">
      <c r="A205" s="17">
        <v>1.0429999999999999</v>
      </c>
      <c r="B205" s="27">
        <v>3844.58</v>
      </c>
      <c r="C205" s="30">
        <v>1E-3</v>
      </c>
      <c r="D205" s="27">
        <v>386.55189999999999</v>
      </c>
      <c r="E205" s="27">
        <v>386.55189999999999</v>
      </c>
      <c r="F205" s="27">
        <v>386.55189999999999</v>
      </c>
      <c r="G205" s="27">
        <v>0</v>
      </c>
      <c r="H205" s="27">
        <v>0</v>
      </c>
      <c r="I205" s="27">
        <v>773.10379999999998</v>
      </c>
      <c r="J205" s="27">
        <v>386.55189999999999</v>
      </c>
      <c r="K205" s="27">
        <v>773.10379999999998</v>
      </c>
      <c r="L205" s="27">
        <v>564.12350000000004</v>
      </c>
      <c r="M205" s="27">
        <v>0</v>
      </c>
      <c r="N205" s="27">
        <v>0</v>
      </c>
      <c r="O205" s="27">
        <v>188.0412</v>
      </c>
      <c r="P205" s="27">
        <v>0</v>
      </c>
    </row>
    <row r="206" spans="1:16" x14ac:dyDescent="0.25">
      <c r="A206" s="17">
        <v>1.044</v>
      </c>
      <c r="B206" s="27">
        <v>3847.5448999999999</v>
      </c>
      <c r="C206" s="30">
        <v>1E-3</v>
      </c>
      <c r="D206" s="27">
        <v>386.92250000000001</v>
      </c>
      <c r="E206" s="27">
        <v>386.92250000000001</v>
      </c>
      <c r="F206" s="27">
        <v>386.92250000000001</v>
      </c>
      <c r="G206" s="27">
        <v>0</v>
      </c>
      <c r="H206" s="27">
        <v>0</v>
      </c>
      <c r="I206" s="27">
        <v>773.8451</v>
      </c>
      <c r="J206" s="27">
        <v>386.92250000000001</v>
      </c>
      <c r="K206" s="27">
        <v>773.8451</v>
      </c>
      <c r="L206" s="27">
        <v>564.12350000000004</v>
      </c>
      <c r="M206" s="27">
        <v>0</v>
      </c>
      <c r="N206" s="27">
        <v>0</v>
      </c>
      <c r="O206" s="27">
        <v>188.0412</v>
      </c>
      <c r="P206" s="27">
        <v>0</v>
      </c>
    </row>
    <row r="207" spans="1:16" x14ac:dyDescent="0.25">
      <c r="A207" s="17">
        <v>1.0449999999999999</v>
      </c>
      <c r="B207" s="27">
        <v>3844.4495000000002</v>
      </c>
      <c r="C207" s="30">
        <v>-1E-3</v>
      </c>
      <c r="D207" s="27">
        <v>386.53559999999999</v>
      </c>
      <c r="E207" s="27">
        <v>386.53559999999999</v>
      </c>
      <c r="F207" s="27">
        <v>386.53559999999999</v>
      </c>
      <c r="G207" s="27">
        <v>0</v>
      </c>
      <c r="H207" s="27">
        <v>0</v>
      </c>
      <c r="I207" s="27">
        <v>773.07119999999998</v>
      </c>
      <c r="J207" s="27">
        <v>386.53559999999999</v>
      </c>
      <c r="K207" s="27">
        <v>773.07119999999998</v>
      </c>
      <c r="L207" s="27">
        <v>564.12350000000004</v>
      </c>
      <c r="M207" s="27">
        <v>0</v>
      </c>
      <c r="N207" s="27">
        <v>0</v>
      </c>
      <c r="O207" s="27">
        <v>188.0412</v>
      </c>
      <c r="P207" s="27">
        <v>0</v>
      </c>
    </row>
    <row r="208" spans="1:16" x14ac:dyDescent="0.25">
      <c r="A208" s="17">
        <v>1.046</v>
      </c>
      <c r="B208" s="27">
        <v>3847.4087</v>
      </c>
      <c r="C208" s="30">
        <v>1E-3</v>
      </c>
      <c r="D208" s="27">
        <v>386.90550000000002</v>
      </c>
      <c r="E208" s="27">
        <v>386.90550000000002</v>
      </c>
      <c r="F208" s="27">
        <v>386.90550000000002</v>
      </c>
      <c r="G208" s="27">
        <v>0</v>
      </c>
      <c r="H208" s="27">
        <v>0</v>
      </c>
      <c r="I208" s="27">
        <v>773.81100000000004</v>
      </c>
      <c r="J208" s="27">
        <v>386.90550000000002</v>
      </c>
      <c r="K208" s="27">
        <v>773.81100000000004</v>
      </c>
      <c r="L208" s="27">
        <v>564.12350000000004</v>
      </c>
      <c r="M208" s="27">
        <v>0</v>
      </c>
      <c r="N208" s="27">
        <v>0</v>
      </c>
      <c r="O208" s="27">
        <v>188.0412</v>
      </c>
      <c r="P208" s="27">
        <v>0</v>
      </c>
    </row>
    <row r="209" spans="1:16" x14ac:dyDescent="0.25">
      <c r="A209" s="17">
        <v>1.0469999999999999</v>
      </c>
      <c r="B209" s="27">
        <v>3850.3678</v>
      </c>
      <c r="C209" s="30">
        <v>1E-3</v>
      </c>
      <c r="D209" s="27">
        <v>387.27539999999999</v>
      </c>
      <c r="E209" s="27">
        <v>387.27539999999999</v>
      </c>
      <c r="F209" s="27">
        <v>387.27539999999999</v>
      </c>
      <c r="G209" s="27">
        <v>0</v>
      </c>
      <c r="H209" s="27">
        <v>0</v>
      </c>
      <c r="I209" s="27">
        <v>774.55079999999998</v>
      </c>
      <c r="J209" s="27">
        <v>387.27539999999999</v>
      </c>
      <c r="K209" s="27">
        <v>774.55079999999998</v>
      </c>
      <c r="L209" s="27">
        <v>564.12350000000004</v>
      </c>
      <c r="M209" s="27">
        <v>0</v>
      </c>
      <c r="N209" s="27">
        <v>0</v>
      </c>
      <c r="O209" s="27">
        <v>188.0412</v>
      </c>
      <c r="P209" s="27">
        <v>0</v>
      </c>
    </row>
    <row r="210" spans="1:16" x14ac:dyDescent="0.25">
      <c r="A210" s="17">
        <v>1.048</v>
      </c>
      <c r="B210" s="27">
        <v>3853.3269</v>
      </c>
      <c r="C210" s="30">
        <v>1E-3</v>
      </c>
      <c r="D210" s="27">
        <v>387.64530000000002</v>
      </c>
      <c r="E210" s="27">
        <v>387.64530000000002</v>
      </c>
      <c r="F210" s="27">
        <v>387.64530000000002</v>
      </c>
      <c r="G210" s="27">
        <v>0</v>
      </c>
      <c r="H210" s="27">
        <v>0</v>
      </c>
      <c r="I210" s="27">
        <v>775.29060000000004</v>
      </c>
      <c r="J210" s="27">
        <v>387.64530000000002</v>
      </c>
      <c r="K210" s="27">
        <v>775.29060000000004</v>
      </c>
      <c r="L210" s="27">
        <v>564.12350000000004</v>
      </c>
      <c r="M210" s="27">
        <v>0</v>
      </c>
      <c r="N210" s="27">
        <v>0</v>
      </c>
      <c r="O210" s="27">
        <v>188.0412</v>
      </c>
      <c r="P210" s="27">
        <v>0</v>
      </c>
    </row>
    <row r="211" spans="1:16" x14ac:dyDescent="0.25">
      <c r="A211" s="17">
        <v>1.0489999999999999</v>
      </c>
      <c r="B211" s="27">
        <v>3856.2860000000001</v>
      </c>
      <c r="C211" s="30">
        <v>1E-3</v>
      </c>
      <c r="D211" s="27">
        <v>388.01519999999999</v>
      </c>
      <c r="E211" s="27">
        <v>388.01519999999999</v>
      </c>
      <c r="F211" s="27">
        <v>388.01519999999999</v>
      </c>
      <c r="G211" s="27">
        <v>0</v>
      </c>
      <c r="H211" s="27">
        <v>0</v>
      </c>
      <c r="I211" s="27">
        <v>776.03030000000001</v>
      </c>
      <c r="J211" s="27">
        <v>388.01519999999999</v>
      </c>
      <c r="K211" s="27">
        <v>776.03030000000001</v>
      </c>
      <c r="L211" s="27">
        <v>564.12350000000004</v>
      </c>
      <c r="M211" s="27">
        <v>0</v>
      </c>
      <c r="N211" s="27">
        <v>0</v>
      </c>
      <c r="O211" s="27">
        <v>188.0412</v>
      </c>
      <c r="P211" s="27">
        <v>0</v>
      </c>
    </row>
    <row r="212" spans="1:16" x14ac:dyDescent="0.25">
      <c r="A212" s="58">
        <v>1.05</v>
      </c>
      <c r="B212" s="59">
        <v>3855.9756000000002</v>
      </c>
      <c r="C212" s="60">
        <v>-1E-4</v>
      </c>
      <c r="D212" s="59">
        <v>387.97640000000001</v>
      </c>
      <c r="E212" s="59">
        <v>387.97640000000001</v>
      </c>
      <c r="F212" s="59">
        <v>387.97640000000001</v>
      </c>
      <c r="G212" s="59">
        <v>0</v>
      </c>
      <c r="H212" s="59">
        <v>0</v>
      </c>
      <c r="I212" s="59">
        <v>775.95270000000005</v>
      </c>
      <c r="J212" s="59">
        <v>387.97640000000001</v>
      </c>
      <c r="K212" s="59">
        <v>775.95270000000005</v>
      </c>
      <c r="L212" s="59">
        <v>564.12350000000004</v>
      </c>
      <c r="M212" s="59">
        <v>0</v>
      </c>
      <c r="N212" s="59">
        <v>0</v>
      </c>
      <c r="O212" s="59">
        <v>188.0412</v>
      </c>
      <c r="P212" s="59">
        <v>0</v>
      </c>
    </row>
    <row r="213" spans="1:16" x14ac:dyDescent="0.25">
      <c r="A213" s="17">
        <v>1.0509999999999999</v>
      </c>
      <c r="B213" s="27">
        <v>3858.9315999999999</v>
      </c>
      <c r="C213" s="30">
        <v>1E-3</v>
      </c>
      <c r="D213" s="27">
        <v>388.34589999999997</v>
      </c>
      <c r="E213" s="27">
        <v>388.34589999999997</v>
      </c>
      <c r="F213" s="27">
        <v>388.34589999999997</v>
      </c>
      <c r="G213" s="27">
        <v>0</v>
      </c>
      <c r="H213" s="27">
        <v>0</v>
      </c>
      <c r="I213" s="27">
        <v>776.69169999999997</v>
      </c>
      <c r="J213" s="27">
        <v>388.34589999999997</v>
      </c>
      <c r="K213" s="27">
        <v>776.69169999999997</v>
      </c>
      <c r="L213" s="27">
        <v>564.12350000000004</v>
      </c>
      <c r="M213" s="27">
        <v>0</v>
      </c>
      <c r="N213" s="27">
        <v>0</v>
      </c>
      <c r="O213" s="27">
        <v>188.0412</v>
      </c>
      <c r="P213" s="27">
        <v>0</v>
      </c>
    </row>
    <row r="214" spans="1:16" x14ac:dyDescent="0.25">
      <c r="A214" s="17">
        <v>1.052</v>
      </c>
      <c r="B214" s="27">
        <v>3861.8876</v>
      </c>
      <c r="C214" s="30">
        <v>1E-3</v>
      </c>
      <c r="D214" s="27">
        <v>388.71539999999999</v>
      </c>
      <c r="E214" s="27">
        <v>388.71539999999999</v>
      </c>
      <c r="F214" s="27">
        <v>388.71539999999999</v>
      </c>
      <c r="G214" s="27">
        <v>0</v>
      </c>
      <c r="H214" s="27">
        <v>0</v>
      </c>
      <c r="I214" s="27">
        <v>777.4307</v>
      </c>
      <c r="J214" s="27">
        <v>388.71539999999999</v>
      </c>
      <c r="K214" s="27">
        <v>777.4307</v>
      </c>
      <c r="L214" s="27">
        <v>564.12350000000004</v>
      </c>
      <c r="M214" s="27">
        <v>0</v>
      </c>
      <c r="N214" s="27">
        <v>0</v>
      </c>
      <c r="O214" s="27">
        <v>188.0412</v>
      </c>
      <c r="P214" s="27">
        <v>0</v>
      </c>
    </row>
    <row r="215" spans="1:16" x14ac:dyDescent="0.25">
      <c r="A215" s="17">
        <v>1.0529999999999999</v>
      </c>
      <c r="B215" s="27">
        <v>3861.5767000000001</v>
      </c>
      <c r="C215" s="30">
        <v>-1E-4</v>
      </c>
      <c r="D215" s="27">
        <v>388.67649999999998</v>
      </c>
      <c r="E215" s="27">
        <v>388.67649999999998</v>
      </c>
      <c r="F215" s="27">
        <v>388.67649999999998</v>
      </c>
      <c r="G215" s="27">
        <v>0</v>
      </c>
      <c r="H215" s="27">
        <v>0</v>
      </c>
      <c r="I215" s="27">
        <v>777.35299999999995</v>
      </c>
      <c r="J215" s="27">
        <v>388.67649999999998</v>
      </c>
      <c r="K215" s="27">
        <v>777.35299999999995</v>
      </c>
      <c r="L215" s="27">
        <v>564.12350000000004</v>
      </c>
      <c r="M215" s="27">
        <v>0</v>
      </c>
      <c r="N215" s="27">
        <v>0</v>
      </c>
      <c r="O215" s="27">
        <v>188.0412</v>
      </c>
      <c r="P215" s="27">
        <v>0</v>
      </c>
    </row>
    <row r="216" spans="1:16" x14ac:dyDescent="0.25">
      <c r="A216" s="17">
        <v>1.054</v>
      </c>
      <c r="B216" s="27">
        <v>3864.5295999999998</v>
      </c>
      <c r="C216" s="30">
        <v>8.9999999999999998E-4</v>
      </c>
      <c r="D216" s="27">
        <v>389.04559999999998</v>
      </c>
      <c r="E216" s="27">
        <v>389.04559999999998</v>
      </c>
      <c r="F216" s="27">
        <v>389.04559999999998</v>
      </c>
      <c r="G216" s="27">
        <v>0</v>
      </c>
      <c r="H216" s="27">
        <v>0</v>
      </c>
      <c r="I216" s="27">
        <v>778.09119999999996</v>
      </c>
      <c r="J216" s="27">
        <v>389.04559999999998</v>
      </c>
      <c r="K216" s="27">
        <v>778.09119999999996</v>
      </c>
      <c r="L216" s="27">
        <v>564.12350000000004</v>
      </c>
      <c r="M216" s="27">
        <v>0</v>
      </c>
      <c r="N216" s="27">
        <v>0</v>
      </c>
      <c r="O216" s="27">
        <v>188.0412</v>
      </c>
      <c r="P216" s="27">
        <v>0</v>
      </c>
    </row>
    <row r="217" spans="1:16" x14ac:dyDescent="0.25">
      <c r="A217" s="17">
        <v>1.0549999999999999</v>
      </c>
      <c r="B217" s="27">
        <v>3867.4825000000001</v>
      </c>
      <c r="C217" s="30">
        <v>8.9999999999999998E-4</v>
      </c>
      <c r="D217" s="27">
        <v>389.41469999999998</v>
      </c>
      <c r="E217" s="27">
        <v>389.41469999999998</v>
      </c>
      <c r="F217" s="27">
        <v>389.41469999999998</v>
      </c>
      <c r="G217" s="27">
        <v>0</v>
      </c>
      <c r="H217" s="27">
        <v>0</v>
      </c>
      <c r="I217" s="27">
        <v>778.82950000000005</v>
      </c>
      <c r="J217" s="27">
        <v>389.41469999999998</v>
      </c>
      <c r="K217" s="27">
        <v>778.82950000000005</v>
      </c>
      <c r="L217" s="27">
        <v>564.12350000000004</v>
      </c>
      <c r="M217" s="27">
        <v>0</v>
      </c>
      <c r="N217" s="27">
        <v>0</v>
      </c>
      <c r="O217" s="27">
        <v>188.0412</v>
      </c>
      <c r="P217" s="27">
        <v>0</v>
      </c>
    </row>
    <row r="218" spans="1:16" x14ac:dyDescent="0.25">
      <c r="A218" s="17">
        <v>1.056</v>
      </c>
      <c r="B218" s="27">
        <v>3867.1709999999998</v>
      </c>
      <c r="C218" s="30">
        <v>-1E-4</v>
      </c>
      <c r="D218" s="27">
        <v>389.37580000000003</v>
      </c>
      <c r="E218" s="27">
        <v>389.37580000000003</v>
      </c>
      <c r="F218" s="27">
        <v>389.37580000000003</v>
      </c>
      <c r="G218" s="27">
        <v>0</v>
      </c>
      <c r="H218" s="27">
        <v>0</v>
      </c>
      <c r="I218" s="27">
        <v>778.75160000000005</v>
      </c>
      <c r="J218" s="27">
        <v>389.37580000000003</v>
      </c>
      <c r="K218" s="27">
        <v>778.75160000000005</v>
      </c>
      <c r="L218" s="27">
        <v>564.12350000000004</v>
      </c>
      <c r="M218" s="27">
        <v>0</v>
      </c>
      <c r="N218" s="27">
        <v>0</v>
      </c>
      <c r="O218" s="27">
        <v>188.0412</v>
      </c>
      <c r="P218" s="27">
        <v>0</v>
      </c>
    </row>
    <row r="219" spans="1:16" x14ac:dyDescent="0.25">
      <c r="A219" s="17">
        <v>1.0569999999999999</v>
      </c>
      <c r="B219" s="27">
        <v>3870.1208000000001</v>
      </c>
      <c r="C219" s="30">
        <v>8.9999999999999998E-4</v>
      </c>
      <c r="D219" s="27">
        <v>389.74450000000002</v>
      </c>
      <c r="E219" s="27">
        <v>389.74450000000002</v>
      </c>
      <c r="F219" s="27">
        <v>389.74450000000002</v>
      </c>
      <c r="G219" s="27">
        <v>0</v>
      </c>
      <c r="H219" s="27">
        <v>0</v>
      </c>
      <c r="I219" s="27">
        <v>779.48900000000003</v>
      </c>
      <c r="J219" s="27">
        <v>389.74450000000002</v>
      </c>
      <c r="K219" s="27">
        <v>779.48900000000003</v>
      </c>
      <c r="L219" s="27">
        <v>564.12350000000004</v>
      </c>
      <c r="M219" s="27">
        <v>0</v>
      </c>
      <c r="N219" s="27">
        <v>0</v>
      </c>
      <c r="O219" s="27">
        <v>188.0412</v>
      </c>
      <c r="P219" s="27">
        <v>0</v>
      </c>
    </row>
    <row r="220" spans="1:16" x14ac:dyDescent="0.25">
      <c r="A220" s="17">
        <v>1.0580000000000001</v>
      </c>
      <c r="B220" s="27">
        <v>3867.0028000000002</v>
      </c>
      <c r="C220" s="30">
        <v>-1E-3</v>
      </c>
      <c r="D220" s="27">
        <v>389.35480000000001</v>
      </c>
      <c r="E220" s="27">
        <v>389.35480000000001</v>
      </c>
      <c r="F220" s="27">
        <v>389.35480000000001</v>
      </c>
      <c r="G220" s="27">
        <v>0</v>
      </c>
      <c r="H220" s="27">
        <v>0</v>
      </c>
      <c r="I220" s="27">
        <v>778.70950000000005</v>
      </c>
      <c r="J220" s="27">
        <v>389.35480000000001</v>
      </c>
      <c r="K220" s="27">
        <v>778.70950000000005</v>
      </c>
      <c r="L220" s="27">
        <v>564.12350000000004</v>
      </c>
      <c r="M220" s="27">
        <v>0</v>
      </c>
      <c r="N220" s="27">
        <v>0</v>
      </c>
      <c r="O220" s="27">
        <v>188.0412</v>
      </c>
      <c r="P220" s="27">
        <v>0</v>
      </c>
    </row>
    <row r="221" spans="1:16" x14ac:dyDescent="0.25">
      <c r="A221" s="17">
        <v>1.0589999999999999</v>
      </c>
      <c r="B221" s="27">
        <v>3869.9468999999999</v>
      </c>
      <c r="C221" s="30">
        <v>8.9999999999999998E-4</v>
      </c>
      <c r="D221" s="27">
        <v>389.72280000000001</v>
      </c>
      <c r="E221" s="27">
        <v>389.72280000000001</v>
      </c>
      <c r="F221" s="27">
        <v>389.72280000000001</v>
      </c>
      <c r="G221" s="27">
        <v>0</v>
      </c>
      <c r="H221" s="27">
        <v>0</v>
      </c>
      <c r="I221" s="27">
        <v>779.44560000000001</v>
      </c>
      <c r="J221" s="27">
        <v>389.72280000000001</v>
      </c>
      <c r="K221" s="27">
        <v>779.44560000000001</v>
      </c>
      <c r="L221" s="27">
        <v>564.12350000000004</v>
      </c>
      <c r="M221" s="27">
        <v>0</v>
      </c>
      <c r="N221" s="27">
        <v>0</v>
      </c>
      <c r="O221" s="27">
        <v>188.0412</v>
      </c>
      <c r="P221" s="27">
        <v>0</v>
      </c>
    </row>
    <row r="222" spans="1:16" x14ac:dyDescent="0.25">
      <c r="A222" s="17">
        <v>1.06</v>
      </c>
      <c r="B222" s="27">
        <v>3872.8910000000001</v>
      </c>
      <c r="C222" s="30">
        <v>8.9999999999999998E-4</v>
      </c>
      <c r="D222" s="27">
        <v>390.0908</v>
      </c>
      <c r="E222" s="27">
        <v>390.0908</v>
      </c>
      <c r="F222" s="27">
        <v>390.0908</v>
      </c>
      <c r="G222" s="27">
        <v>0</v>
      </c>
      <c r="H222" s="27">
        <v>0</v>
      </c>
      <c r="I222" s="27">
        <v>780.1816</v>
      </c>
      <c r="J222" s="27">
        <v>390.0908</v>
      </c>
      <c r="K222" s="27">
        <v>780.1816</v>
      </c>
      <c r="L222" s="27">
        <v>564.12350000000004</v>
      </c>
      <c r="M222" s="27">
        <v>0</v>
      </c>
      <c r="N222" s="27">
        <v>0</v>
      </c>
      <c r="O222" s="27">
        <v>188.0412</v>
      </c>
      <c r="P222" s="27">
        <v>0</v>
      </c>
    </row>
    <row r="223" spans="1:16" x14ac:dyDescent="0.25">
      <c r="A223" s="17">
        <v>1.0609999999999999</v>
      </c>
      <c r="B223" s="27">
        <v>4275.4647000000004</v>
      </c>
      <c r="C223" s="30">
        <v>0.129</v>
      </c>
      <c r="D223" s="27">
        <v>440.41250000000002</v>
      </c>
      <c r="E223" s="27">
        <v>440.41250000000002</v>
      </c>
      <c r="F223" s="27">
        <v>440.41250000000002</v>
      </c>
      <c r="G223" s="27">
        <v>0</v>
      </c>
      <c r="H223" s="27">
        <v>0</v>
      </c>
      <c r="I223" s="27">
        <v>880.82500000000005</v>
      </c>
      <c r="J223" s="27">
        <v>440.41250000000002</v>
      </c>
      <c r="K223" s="27">
        <v>880.82500000000005</v>
      </c>
      <c r="L223" s="27">
        <v>564.12350000000004</v>
      </c>
      <c r="M223" s="27">
        <v>0</v>
      </c>
      <c r="N223" s="27">
        <v>0</v>
      </c>
      <c r="O223" s="27">
        <v>188.0412</v>
      </c>
      <c r="P223" s="27">
        <v>0</v>
      </c>
    </row>
    <row r="224" spans="1:16" x14ac:dyDescent="0.25">
      <c r="A224" s="17">
        <v>1.0620000000000001</v>
      </c>
      <c r="B224" s="27">
        <v>4275.1122999999998</v>
      </c>
      <c r="C224" s="30">
        <v>-1E-4</v>
      </c>
      <c r="D224" s="27">
        <v>440.36849999999998</v>
      </c>
      <c r="E224" s="27">
        <v>440.36849999999998</v>
      </c>
      <c r="F224" s="27">
        <v>440.36849999999998</v>
      </c>
      <c r="G224" s="27">
        <v>0</v>
      </c>
      <c r="H224" s="27">
        <v>0</v>
      </c>
      <c r="I224" s="27">
        <v>880.73689999999999</v>
      </c>
      <c r="J224" s="27">
        <v>440.36849999999998</v>
      </c>
      <c r="K224" s="27">
        <v>880.73689999999999</v>
      </c>
      <c r="L224" s="27">
        <v>564.12350000000004</v>
      </c>
      <c r="M224" s="27">
        <v>0</v>
      </c>
      <c r="N224" s="27">
        <v>0</v>
      </c>
      <c r="O224" s="27">
        <v>188.0412</v>
      </c>
      <c r="P224" s="27">
        <v>0</v>
      </c>
    </row>
    <row r="225" spans="1:16" x14ac:dyDescent="0.25">
      <c r="A225" s="17">
        <v>1.0629999999999999</v>
      </c>
      <c r="B225" s="27">
        <v>4278.4296000000004</v>
      </c>
      <c r="C225" s="30">
        <v>8.9999999999999998E-4</v>
      </c>
      <c r="D225" s="27">
        <v>440.78309999999999</v>
      </c>
      <c r="E225" s="27">
        <v>440.78309999999999</v>
      </c>
      <c r="F225" s="27">
        <v>440.78309999999999</v>
      </c>
      <c r="G225" s="27">
        <v>0</v>
      </c>
      <c r="H225" s="27">
        <v>0</v>
      </c>
      <c r="I225" s="27">
        <v>881.56619999999998</v>
      </c>
      <c r="J225" s="27">
        <v>440.78309999999999</v>
      </c>
      <c r="K225" s="27">
        <v>881.56619999999998</v>
      </c>
      <c r="L225" s="27">
        <v>564.12350000000004</v>
      </c>
      <c r="M225" s="27">
        <v>0</v>
      </c>
      <c r="N225" s="27">
        <v>0</v>
      </c>
      <c r="O225" s="27">
        <v>188.0412</v>
      </c>
      <c r="P225" s="27">
        <v>0</v>
      </c>
    </row>
    <row r="226" spans="1:16" x14ac:dyDescent="0.25">
      <c r="A226" s="17">
        <v>1.0640000000000001</v>
      </c>
      <c r="B226" s="27">
        <v>4281.7469000000001</v>
      </c>
      <c r="C226" s="30">
        <v>8.9999999999999998E-4</v>
      </c>
      <c r="D226" s="27">
        <v>441.19779999999997</v>
      </c>
      <c r="E226" s="27">
        <v>441.19779999999997</v>
      </c>
      <c r="F226" s="27">
        <v>441.19779999999997</v>
      </c>
      <c r="G226" s="27">
        <v>0</v>
      </c>
      <c r="H226" s="27">
        <v>0</v>
      </c>
      <c r="I226" s="27">
        <v>882.39559999999994</v>
      </c>
      <c r="J226" s="27">
        <v>441.19779999999997</v>
      </c>
      <c r="K226" s="27">
        <v>882.39559999999994</v>
      </c>
      <c r="L226" s="27">
        <v>564.12350000000004</v>
      </c>
      <c r="M226" s="27">
        <v>0</v>
      </c>
      <c r="N226" s="27">
        <v>0</v>
      </c>
      <c r="O226" s="27">
        <v>188.0412</v>
      </c>
      <c r="P226" s="27">
        <v>0</v>
      </c>
    </row>
    <row r="227" spans="1:16" x14ac:dyDescent="0.25">
      <c r="A227" s="17">
        <v>1.0649999999999999</v>
      </c>
      <c r="B227" s="27">
        <v>4285.0641999999998</v>
      </c>
      <c r="C227" s="30">
        <v>8.9999999999999998E-4</v>
      </c>
      <c r="D227" s="27">
        <v>441.61239999999998</v>
      </c>
      <c r="E227" s="27">
        <v>441.61239999999998</v>
      </c>
      <c r="F227" s="27">
        <v>441.61239999999998</v>
      </c>
      <c r="G227" s="27">
        <v>0</v>
      </c>
      <c r="H227" s="27">
        <v>0</v>
      </c>
      <c r="I227" s="27">
        <v>883.22490000000005</v>
      </c>
      <c r="J227" s="27">
        <v>441.61239999999998</v>
      </c>
      <c r="K227" s="27">
        <v>883.22490000000005</v>
      </c>
      <c r="L227" s="27">
        <v>564.12350000000004</v>
      </c>
      <c r="M227" s="27">
        <v>0</v>
      </c>
      <c r="N227" s="27">
        <v>0</v>
      </c>
      <c r="O227" s="27">
        <v>188.0412</v>
      </c>
      <c r="P227" s="27">
        <v>0</v>
      </c>
    </row>
    <row r="228" spans="1:16" x14ac:dyDescent="0.25">
      <c r="A228" s="17">
        <v>1.0660000000000001</v>
      </c>
      <c r="B228" s="27">
        <v>4284.7109</v>
      </c>
      <c r="C228" s="30">
        <v>-1E-4</v>
      </c>
      <c r="D228" s="27">
        <v>441.56830000000002</v>
      </c>
      <c r="E228" s="27">
        <v>441.56830000000002</v>
      </c>
      <c r="F228" s="27">
        <v>441.56830000000002</v>
      </c>
      <c r="G228" s="27">
        <v>0</v>
      </c>
      <c r="H228" s="27">
        <v>0</v>
      </c>
      <c r="I228" s="27">
        <v>883.13660000000004</v>
      </c>
      <c r="J228" s="27">
        <v>441.56830000000002</v>
      </c>
      <c r="K228" s="27">
        <v>883.13660000000004</v>
      </c>
      <c r="L228" s="27">
        <v>564.12350000000004</v>
      </c>
      <c r="M228" s="27">
        <v>0</v>
      </c>
      <c r="N228" s="27">
        <v>0</v>
      </c>
      <c r="O228" s="27">
        <v>188.0412</v>
      </c>
      <c r="P228" s="27">
        <v>0</v>
      </c>
    </row>
    <row r="229" spans="1:16" x14ac:dyDescent="0.25">
      <c r="A229" s="17">
        <v>1.0669999999999999</v>
      </c>
      <c r="B229" s="27">
        <v>4288.0246999999999</v>
      </c>
      <c r="C229" s="30">
        <v>8.9999999999999998E-4</v>
      </c>
      <c r="D229" s="27">
        <v>441.98250000000002</v>
      </c>
      <c r="E229" s="27">
        <v>441.98250000000002</v>
      </c>
      <c r="F229" s="27">
        <v>441.98250000000002</v>
      </c>
      <c r="G229" s="27">
        <v>0</v>
      </c>
      <c r="H229" s="27">
        <v>0</v>
      </c>
      <c r="I229" s="27">
        <v>883.96500000000003</v>
      </c>
      <c r="J229" s="27">
        <v>441.98250000000002</v>
      </c>
      <c r="K229" s="27">
        <v>883.96500000000003</v>
      </c>
      <c r="L229" s="27">
        <v>564.12350000000004</v>
      </c>
      <c r="M229" s="27">
        <v>0</v>
      </c>
      <c r="N229" s="27">
        <v>0</v>
      </c>
      <c r="O229" s="27">
        <v>188.0412</v>
      </c>
      <c r="P229" s="27">
        <v>0</v>
      </c>
    </row>
    <row r="230" spans="1:16" x14ac:dyDescent="0.25">
      <c r="A230" s="17">
        <v>1.0680000000000001</v>
      </c>
      <c r="B230" s="27">
        <v>4291.3384999999998</v>
      </c>
      <c r="C230" s="30">
        <v>8.9999999999999998E-4</v>
      </c>
      <c r="D230" s="27">
        <v>442.39670000000001</v>
      </c>
      <c r="E230" s="27">
        <v>442.39670000000001</v>
      </c>
      <c r="F230" s="27">
        <v>442.39670000000001</v>
      </c>
      <c r="G230" s="27">
        <v>0</v>
      </c>
      <c r="H230" s="27">
        <v>0</v>
      </c>
      <c r="I230" s="27">
        <v>884.79349999999999</v>
      </c>
      <c r="J230" s="27">
        <v>442.39670000000001</v>
      </c>
      <c r="K230" s="27">
        <v>884.79349999999999</v>
      </c>
      <c r="L230" s="27">
        <v>564.12350000000004</v>
      </c>
      <c r="M230" s="27">
        <v>0</v>
      </c>
      <c r="N230" s="27">
        <v>0</v>
      </c>
      <c r="O230" s="27">
        <v>188.0412</v>
      </c>
      <c r="P230" s="27">
        <v>0</v>
      </c>
    </row>
    <row r="231" spans="1:16" x14ac:dyDescent="0.25">
      <c r="A231" s="17">
        <v>1.069</v>
      </c>
      <c r="B231" s="27">
        <v>4290.9845999999998</v>
      </c>
      <c r="C231" s="30">
        <v>-1E-4</v>
      </c>
      <c r="D231" s="27">
        <v>442.35250000000002</v>
      </c>
      <c r="E231" s="27">
        <v>442.35250000000002</v>
      </c>
      <c r="F231" s="27">
        <v>442.35250000000002</v>
      </c>
      <c r="G231" s="27">
        <v>0</v>
      </c>
      <c r="H231" s="27">
        <v>0</v>
      </c>
      <c r="I231" s="27">
        <v>884.70500000000004</v>
      </c>
      <c r="J231" s="27">
        <v>442.35250000000002</v>
      </c>
      <c r="K231" s="27">
        <v>884.70500000000004</v>
      </c>
      <c r="L231" s="27">
        <v>564.12350000000004</v>
      </c>
      <c r="M231" s="27">
        <v>0</v>
      </c>
      <c r="N231" s="27">
        <v>0</v>
      </c>
      <c r="O231" s="27">
        <v>188.0412</v>
      </c>
      <c r="P231" s="27">
        <v>0</v>
      </c>
    </row>
    <row r="232" spans="1:16" x14ac:dyDescent="0.25">
      <c r="A232" s="17">
        <v>1.07</v>
      </c>
      <c r="B232" s="27">
        <v>4294.2950000000001</v>
      </c>
      <c r="C232" s="30">
        <v>8.9999999999999998E-4</v>
      </c>
      <c r="D232" s="27">
        <v>442.7663</v>
      </c>
      <c r="E232" s="27">
        <v>442.7663</v>
      </c>
      <c r="F232" s="27">
        <v>442.7663</v>
      </c>
      <c r="G232" s="27">
        <v>0</v>
      </c>
      <c r="H232" s="27">
        <v>0</v>
      </c>
      <c r="I232" s="27">
        <v>885.5326</v>
      </c>
      <c r="J232" s="27">
        <v>442.7663</v>
      </c>
      <c r="K232" s="27">
        <v>885.5326</v>
      </c>
      <c r="L232" s="27">
        <v>564.12350000000004</v>
      </c>
      <c r="M232" s="27">
        <v>0</v>
      </c>
      <c r="N232" s="27">
        <v>0</v>
      </c>
      <c r="O232" s="27">
        <v>188.0412</v>
      </c>
      <c r="P232" s="27">
        <v>0</v>
      </c>
    </row>
    <row r="233" spans="1:16" x14ac:dyDescent="0.25">
      <c r="A233" s="17">
        <v>1.071</v>
      </c>
      <c r="B233" s="27">
        <v>4293.9408000000003</v>
      </c>
      <c r="C233" s="30">
        <v>-1E-4</v>
      </c>
      <c r="D233" s="27">
        <v>442.72199999999998</v>
      </c>
      <c r="E233" s="27">
        <v>442.72199999999998</v>
      </c>
      <c r="F233" s="27">
        <v>442.72199999999998</v>
      </c>
      <c r="G233" s="27">
        <v>0</v>
      </c>
      <c r="H233" s="27">
        <v>0</v>
      </c>
      <c r="I233" s="27">
        <v>885.44399999999996</v>
      </c>
      <c r="J233" s="27">
        <v>442.72199999999998</v>
      </c>
      <c r="K233" s="27">
        <v>885.44399999999996</v>
      </c>
      <c r="L233" s="27">
        <v>564.12350000000004</v>
      </c>
      <c r="M233" s="27">
        <v>0</v>
      </c>
      <c r="N233" s="27">
        <v>0</v>
      </c>
      <c r="O233" s="27">
        <v>188.0412</v>
      </c>
      <c r="P233" s="27">
        <v>0</v>
      </c>
    </row>
    <row r="234" spans="1:16" x14ac:dyDescent="0.25">
      <c r="A234" s="17">
        <v>1.0720000000000001</v>
      </c>
      <c r="B234" s="27">
        <v>4297.2478000000001</v>
      </c>
      <c r="C234" s="30">
        <v>8.9999999999999998E-4</v>
      </c>
      <c r="D234" s="27">
        <v>443.1354</v>
      </c>
      <c r="E234" s="27">
        <v>443.1354</v>
      </c>
      <c r="F234" s="27">
        <v>443.1354</v>
      </c>
      <c r="G234" s="27">
        <v>0</v>
      </c>
      <c r="H234" s="27">
        <v>0</v>
      </c>
      <c r="I234" s="27">
        <v>886.27080000000001</v>
      </c>
      <c r="J234" s="27">
        <v>443.1354</v>
      </c>
      <c r="K234" s="27">
        <v>886.27080000000001</v>
      </c>
      <c r="L234" s="27">
        <v>564.12350000000004</v>
      </c>
      <c r="M234" s="27">
        <v>0</v>
      </c>
      <c r="N234" s="27">
        <v>0</v>
      </c>
      <c r="O234" s="27">
        <v>188.0412</v>
      </c>
      <c r="P234" s="27">
        <v>0</v>
      </c>
    </row>
    <row r="235" spans="1:16" x14ac:dyDescent="0.25">
      <c r="A235" s="17">
        <v>1.073</v>
      </c>
      <c r="B235" s="27">
        <v>4300.5547999999999</v>
      </c>
      <c r="C235" s="30">
        <v>8.9999999999999998E-4</v>
      </c>
      <c r="D235" s="27">
        <v>443.54880000000003</v>
      </c>
      <c r="E235" s="27">
        <v>443.54880000000003</v>
      </c>
      <c r="F235" s="27">
        <v>443.54880000000003</v>
      </c>
      <c r="G235" s="27">
        <v>0</v>
      </c>
      <c r="H235" s="27">
        <v>0</v>
      </c>
      <c r="I235" s="27">
        <v>887.09749999999997</v>
      </c>
      <c r="J235" s="27">
        <v>443.54880000000003</v>
      </c>
      <c r="K235" s="27">
        <v>887.09749999999997</v>
      </c>
      <c r="L235" s="27">
        <v>564.12350000000004</v>
      </c>
      <c r="M235" s="27">
        <v>0</v>
      </c>
      <c r="N235" s="27">
        <v>0</v>
      </c>
      <c r="O235" s="27">
        <v>188.0412</v>
      </c>
      <c r="P235" s="27">
        <v>0</v>
      </c>
    </row>
    <row r="236" spans="1:16" x14ac:dyDescent="0.25">
      <c r="A236" s="17">
        <v>1.0740000000000001</v>
      </c>
      <c r="B236" s="27">
        <v>4303.8617999999997</v>
      </c>
      <c r="C236" s="30">
        <v>8.9999999999999998E-4</v>
      </c>
      <c r="D236" s="27">
        <v>443.96210000000002</v>
      </c>
      <c r="E236" s="27">
        <v>443.96210000000002</v>
      </c>
      <c r="F236" s="27">
        <v>443.96210000000002</v>
      </c>
      <c r="G236" s="27">
        <v>0</v>
      </c>
      <c r="H236" s="27">
        <v>0</v>
      </c>
      <c r="I236" s="27">
        <v>887.92430000000002</v>
      </c>
      <c r="J236" s="27">
        <v>443.96210000000002</v>
      </c>
      <c r="K236" s="27">
        <v>887.92430000000002</v>
      </c>
      <c r="L236" s="27">
        <v>564.12350000000004</v>
      </c>
      <c r="M236" s="27">
        <v>0</v>
      </c>
      <c r="N236" s="27">
        <v>0</v>
      </c>
      <c r="O236" s="27">
        <v>188.0412</v>
      </c>
      <c r="P236" s="27">
        <v>0</v>
      </c>
    </row>
    <row r="237" spans="1:16" x14ac:dyDescent="0.25">
      <c r="A237" s="17">
        <v>1.075</v>
      </c>
      <c r="B237" s="27">
        <v>4307.1687000000002</v>
      </c>
      <c r="C237" s="30">
        <v>8.9999999999999998E-4</v>
      </c>
      <c r="D237" s="27">
        <v>444.37549999999999</v>
      </c>
      <c r="E237" s="27">
        <v>444.37549999999999</v>
      </c>
      <c r="F237" s="27">
        <v>444.37549999999999</v>
      </c>
      <c r="G237" s="27">
        <v>0</v>
      </c>
      <c r="H237" s="27">
        <v>0</v>
      </c>
      <c r="I237" s="27">
        <v>888.75099999999998</v>
      </c>
      <c r="J237" s="27">
        <v>444.37549999999999</v>
      </c>
      <c r="K237" s="27">
        <v>888.75099999999998</v>
      </c>
      <c r="L237" s="27">
        <v>564.12350000000004</v>
      </c>
      <c r="M237" s="27">
        <v>0</v>
      </c>
      <c r="N237" s="27">
        <v>0</v>
      </c>
      <c r="O237" s="27">
        <v>188.0412</v>
      </c>
      <c r="P237" s="27">
        <v>0</v>
      </c>
    </row>
    <row r="238" spans="1:16" x14ac:dyDescent="0.25">
      <c r="A238" s="17">
        <v>1.0760000000000001</v>
      </c>
      <c r="B238" s="27">
        <v>4306.8131999999996</v>
      </c>
      <c r="C238" s="30">
        <v>-1E-4</v>
      </c>
      <c r="D238" s="27">
        <v>444.33109999999999</v>
      </c>
      <c r="E238" s="27">
        <v>444.33109999999999</v>
      </c>
      <c r="F238" s="27">
        <v>444.33109999999999</v>
      </c>
      <c r="G238" s="27">
        <v>0</v>
      </c>
      <c r="H238" s="27">
        <v>0</v>
      </c>
      <c r="I238" s="27">
        <v>888.66210000000001</v>
      </c>
      <c r="J238" s="27">
        <v>444.33109999999999</v>
      </c>
      <c r="K238" s="27">
        <v>888.66210000000001</v>
      </c>
      <c r="L238" s="27">
        <v>564.12350000000004</v>
      </c>
      <c r="M238" s="27">
        <v>0</v>
      </c>
      <c r="N238" s="27">
        <v>0</v>
      </c>
      <c r="O238" s="27">
        <v>188.0412</v>
      </c>
      <c r="P238" s="27">
        <v>0</v>
      </c>
    </row>
    <row r="239" spans="1:16" x14ac:dyDescent="0.25">
      <c r="A239" s="17">
        <v>1.077</v>
      </c>
      <c r="B239" s="27">
        <v>4310.1167999999998</v>
      </c>
      <c r="C239" s="30">
        <v>8.9999999999999998E-4</v>
      </c>
      <c r="D239" s="27">
        <v>444.74400000000003</v>
      </c>
      <c r="E239" s="27">
        <v>444.74400000000003</v>
      </c>
      <c r="F239" s="27">
        <v>444.74400000000003</v>
      </c>
      <c r="G239" s="27">
        <v>0</v>
      </c>
      <c r="H239" s="27">
        <v>0</v>
      </c>
      <c r="I239" s="27">
        <v>889.48800000000006</v>
      </c>
      <c r="J239" s="27">
        <v>444.74400000000003</v>
      </c>
      <c r="K239" s="27">
        <v>889.48800000000006</v>
      </c>
      <c r="L239" s="27">
        <v>564.12350000000004</v>
      </c>
      <c r="M239" s="27">
        <v>0</v>
      </c>
      <c r="N239" s="27">
        <v>0</v>
      </c>
      <c r="O239" s="27">
        <v>188.0412</v>
      </c>
      <c r="P239" s="27">
        <v>0</v>
      </c>
    </row>
    <row r="240" spans="1:16" x14ac:dyDescent="0.25">
      <c r="A240" s="17">
        <v>1.0780000000000001</v>
      </c>
      <c r="B240" s="27">
        <v>4309.7610000000004</v>
      </c>
      <c r="C240" s="30">
        <v>-1E-4</v>
      </c>
      <c r="D240" s="27">
        <v>444.6995</v>
      </c>
      <c r="E240" s="27">
        <v>444.6995</v>
      </c>
      <c r="F240" s="27">
        <v>444.6995</v>
      </c>
      <c r="G240" s="27">
        <v>0</v>
      </c>
      <c r="H240" s="27">
        <v>0</v>
      </c>
      <c r="I240" s="27">
        <v>889.39909999999998</v>
      </c>
      <c r="J240" s="27">
        <v>444.6995</v>
      </c>
      <c r="K240" s="27">
        <v>889.39909999999998</v>
      </c>
      <c r="L240" s="27">
        <v>564.12350000000004</v>
      </c>
      <c r="M240" s="27">
        <v>0</v>
      </c>
      <c r="N240" s="27">
        <v>0</v>
      </c>
      <c r="O240" s="27">
        <v>188.0412</v>
      </c>
      <c r="P240" s="27">
        <v>0</v>
      </c>
    </row>
    <row r="241" spans="1:16" x14ac:dyDescent="0.25">
      <c r="A241" s="17">
        <v>1.079</v>
      </c>
      <c r="B241" s="27">
        <v>4313.0612000000001</v>
      </c>
      <c r="C241" s="30">
        <v>8.9999999999999998E-4</v>
      </c>
      <c r="D241" s="27">
        <v>445.1121</v>
      </c>
      <c r="E241" s="27">
        <v>445.1121</v>
      </c>
      <c r="F241" s="27">
        <v>445.1121</v>
      </c>
      <c r="G241" s="27">
        <v>0</v>
      </c>
      <c r="H241" s="27">
        <v>0</v>
      </c>
      <c r="I241" s="27">
        <v>890.22410000000002</v>
      </c>
      <c r="J241" s="27">
        <v>445.1121</v>
      </c>
      <c r="K241" s="27">
        <v>890.22410000000002</v>
      </c>
      <c r="L241" s="27">
        <v>564.12350000000004</v>
      </c>
      <c r="M241" s="27">
        <v>0</v>
      </c>
      <c r="N241" s="27">
        <v>0</v>
      </c>
      <c r="O241" s="27">
        <v>188.0412</v>
      </c>
      <c r="P241" s="27">
        <v>0</v>
      </c>
    </row>
    <row r="242" spans="1:16" x14ac:dyDescent="0.25">
      <c r="A242" s="17">
        <v>1.08</v>
      </c>
      <c r="B242" s="27">
        <v>4316.3613999999998</v>
      </c>
      <c r="C242" s="30">
        <v>8.9999999999999998E-4</v>
      </c>
      <c r="D242" s="27">
        <v>445.52460000000002</v>
      </c>
      <c r="E242" s="27">
        <v>445.52460000000002</v>
      </c>
      <c r="F242" s="27">
        <v>445.52460000000002</v>
      </c>
      <c r="G242" s="27">
        <v>0</v>
      </c>
      <c r="H242" s="27">
        <v>0</v>
      </c>
      <c r="I242" s="27">
        <v>891.04920000000004</v>
      </c>
      <c r="J242" s="27">
        <v>445.52460000000002</v>
      </c>
      <c r="K242" s="27">
        <v>891.04920000000004</v>
      </c>
      <c r="L242" s="27">
        <v>564.12350000000004</v>
      </c>
      <c r="M242" s="27">
        <v>0</v>
      </c>
      <c r="N242" s="27">
        <v>0</v>
      </c>
      <c r="O242" s="27">
        <v>188.0412</v>
      </c>
      <c r="P242" s="27">
        <v>0</v>
      </c>
    </row>
    <row r="243" spans="1:16" x14ac:dyDescent="0.25">
      <c r="A243" s="17">
        <v>1.081</v>
      </c>
      <c r="B243" s="27">
        <v>4319.6616000000004</v>
      </c>
      <c r="C243" s="30">
        <v>8.9999999999999998E-4</v>
      </c>
      <c r="D243" s="27">
        <v>445.93709999999999</v>
      </c>
      <c r="E243" s="27">
        <v>445.93709999999999</v>
      </c>
      <c r="F243" s="27">
        <v>445.93709999999999</v>
      </c>
      <c r="G243" s="27">
        <v>0</v>
      </c>
      <c r="H243" s="27">
        <v>0</v>
      </c>
      <c r="I243" s="27">
        <v>891.87419999999997</v>
      </c>
      <c r="J243" s="27">
        <v>445.93709999999999</v>
      </c>
      <c r="K243" s="27">
        <v>891.87419999999997</v>
      </c>
      <c r="L243" s="27">
        <v>564.12350000000004</v>
      </c>
      <c r="M243" s="27">
        <v>0</v>
      </c>
      <c r="N243" s="27">
        <v>0</v>
      </c>
      <c r="O243" s="27">
        <v>188.0412</v>
      </c>
      <c r="P243" s="27">
        <v>0</v>
      </c>
    </row>
    <row r="244" spans="1:16" x14ac:dyDescent="0.25">
      <c r="A244" s="17">
        <v>1.0820000000000001</v>
      </c>
      <c r="B244" s="27">
        <v>4322.9618</v>
      </c>
      <c r="C244" s="30">
        <v>8.9999999999999998E-4</v>
      </c>
      <c r="D244" s="27">
        <v>446.34960000000001</v>
      </c>
      <c r="E244" s="27">
        <v>446.34960000000001</v>
      </c>
      <c r="F244" s="27">
        <v>446.34960000000001</v>
      </c>
      <c r="G244" s="27">
        <v>0</v>
      </c>
      <c r="H244" s="27">
        <v>0</v>
      </c>
      <c r="I244" s="27">
        <v>892.69929999999999</v>
      </c>
      <c r="J244" s="27">
        <v>446.34960000000001</v>
      </c>
      <c r="K244" s="27">
        <v>892.69929999999999</v>
      </c>
      <c r="L244" s="27">
        <v>564.12350000000004</v>
      </c>
      <c r="M244" s="27">
        <v>0</v>
      </c>
      <c r="N244" s="27">
        <v>0</v>
      </c>
      <c r="O244" s="27">
        <v>188.0412</v>
      </c>
      <c r="P244" s="27">
        <v>0</v>
      </c>
    </row>
    <row r="245" spans="1:16" x14ac:dyDescent="0.25">
      <c r="A245" s="17">
        <v>1.083</v>
      </c>
      <c r="B245" s="27">
        <v>4326.2619000000004</v>
      </c>
      <c r="C245" s="30">
        <v>8.9999999999999998E-4</v>
      </c>
      <c r="D245" s="27">
        <v>446.76220000000001</v>
      </c>
      <c r="E245" s="27">
        <v>446.76220000000001</v>
      </c>
      <c r="F245" s="27">
        <v>446.76220000000001</v>
      </c>
      <c r="G245" s="27">
        <v>0</v>
      </c>
      <c r="H245" s="27">
        <v>0</v>
      </c>
      <c r="I245" s="27">
        <v>893.52430000000004</v>
      </c>
      <c r="J245" s="27">
        <v>446.76220000000001</v>
      </c>
      <c r="K245" s="27">
        <v>893.52430000000004</v>
      </c>
      <c r="L245" s="27">
        <v>564.12350000000004</v>
      </c>
      <c r="M245" s="27">
        <v>0</v>
      </c>
      <c r="N245" s="27">
        <v>0</v>
      </c>
      <c r="O245" s="27">
        <v>188.0412</v>
      </c>
      <c r="P245" s="27">
        <v>0</v>
      </c>
    </row>
    <row r="246" spans="1:16" x14ac:dyDescent="0.25">
      <c r="A246" s="17">
        <v>1.0840000000000001</v>
      </c>
      <c r="B246" s="27">
        <v>4329.5621000000001</v>
      </c>
      <c r="C246" s="30">
        <v>8.9999999999999998E-4</v>
      </c>
      <c r="D246" s="27">
        <v>447.17469999999997</v>
      </c>
      <c r="E246" s="27">
        <v>447.17469999999997</v>
      </c>
      <c r="F246" s="27">
        <v>447.17469999999997</v>
      </c>
      <c r="G246" s="27">
        <v>0</v>
      </c>
      <c r="H246" s="27">
        <v>0</v>
      </c>
      <c r="I246" s="27">
        <v>894.34939999999995</v>
      </c>
      <c r="J246" s="27">
        <v>447.17469999999997</v>
      </c>
      <c r="K246" s="27">
        <v>894.34939999999995</v>
      </c>
      <c r="L246" s="27">
        <v>564.12350000000004</v>
      </c>
      <c r="M246" s="27">
        <v>0</v>
      </c>
      <c r="N246" s="27">
        <v>0</v>
      </c>
      <c r="O246" s="27">
        <v>188.0412</v>
      </c>
      <c r="P246" s="27">
        <v>0</v>
      </c>
    </row>
    <row r="247" spans="1:16" x14ac:dyDescent="0.25">
      <c r="A247" s="17">
        <v>1.085</v>
      </c>
      <c r="B247" s="27">
        <v>4330.2776000000003</v>
      </c>
      <c r="C247" s="30">
        <v>2.0000000000000001E-4</v>
      </c>
      <c r="D247" s="27">
        <v>447.26409999999998</v>
      </c>
      <c r="E247" s="27">
        <v>447.26409999999998</v>
      </c>
      <c r="F247" s="27">
        <v>447.26409999999998</v>
      </c>
      <c r="G247" s="27">
        <v>0</v>
      </c>
      <c r="H247" s="27">
        <v>0</v>
      </c>
      <c r="I247" s="27">
        <v>894.52819999999997</v>
      </c>
      <c r="J247" s="27">
        <v>447.26409999999998</v>
      </c>
      <c r="K247" s="27">
        <v>894.52819999999997</v>
      </c>
      <c r="L247" s="27">
        <v>564.12350000000004</v>
      </c>
      <c r="M247" s="27">
        <v>0</v>
      </c>
      <c r="N247" s="27">
        <v>0</v>
      </c>
      <c r="O247" s="27">
        <v>188.0412</v>
      </c>
      <c r="P247" s="27">
        <v>0</v>
      </c>
    </row>
    <row r="248" spans="1:16" x14ac:dyDescent="0.25">
      <c r="A248" s="17">
        <v>1.0860000000000001</v>
      </c>
      <c r="B248" s="27">
        <v>4330.9931999999999</v>
      </c>
      <c r="C248" s="30">
        <v>2.0000000000000001E-4</v>
      </c>
      <c r="D248" s="27">
        <v>447.35359999999997</v>
      </c>
      <c r="E248" s="27">
        <v>447.35359999999997</v>
      </c>
      <c r="F248" s="27">
        <v>447.35359999999997</v>
      </c>
      <c r="G248" s="27">
        <v>0</v>
      </c>
      <c r="H248" s="27">
        <v>0</v>
      </c>
      <c r="I248" s="27">
        <v>894.70709999999997</v>
      </c>
      <c r="J248" s="27">
        <v>447.35359999999997</v>
      </c>
      <c r="K248" s="27">
        <v>894.70709999999997</v>
      </c>
      <c r="L248" s="27">
        <v>564.12350000000004</v>
      </c>
      <c r="M248" s="27">
        <v>0</v>
      </c>
      <c r="N248" s="27">
        <v>0</v>
      </c>
      <c r="O248" s="27">
        <v>188.0412</v>
      </c>
      <c r="P248" s="27">
        <v>0</v>
      </c>
    </row>
    <row r="249" spans="1:16" x14ac:dyDescent="0.25">
      <c r="A249" s="17">
        <v>1.087</v>
      </c>
      <c r="B249" s="27">
        <v>4330.6352999999999</v>
      </c>
      <c r="C249" s="30">
        <v>-1E-4</v>
      </c>
      <c r="D249" s="27">
        <v>447.30880000000002</v>
      </c>
      <c r="E249" s="27">
        <v>447.30880000000002</v>
      </c>
      <c r="F249" s="27">
        <v>447.30880000000002</v>
      </c>
      <c r="G249" s="27">
        <v>0</v>
      </c>
      <c r="H249" s="27">
        <v>0</v>
      </c>
      <c r="I249" s="27">
        <v>894.61770000000001</v>
      </c>
      <c r="J249" s="27">
        <v>447.30880000000002</v>
      </c>
      <c r="K249" s="27">
        <v>894.61770000000001</v>
      </c>
      <c r="L249" s="27">
        <v>564.12350000000004</v>
      </c>
      <c r="M249" s="27">
        <v>0</v>
      </c>
      <c r="N249" s="27">
        <v>0</v>
      </c>
      <c r="O249" s="27">
        <v>188.0412</v>
      </c>
      <c r="P249" s="27">
        <v>0</v>
      </c>
    </row>
    <row r="250" spans="1:16" x14ac:dyDescent="0.25">
      <c r="A250" s="17">
        <v>1.0880000000000001</v>
      </c>
      <c r="B250" s="27">
        <v>4333.9273999999996</v>
      </c>
      <c r="C250" s="30">
        <v>8.9999999999999998E-4</v>
      </c>
      <c r="D250" s="27">
        <v>447.72030000000001</v>
      </c>
      <c r="E250" s="27">
        <v>447.72030000000001</v>
      </c>
      <c r="F250" s="27">
        <v>447.72030000000001</v>
      </c>
      <c r="G250" s="27">
        <v>0</v>
      </c>
      <c r="H250" s="27">
        <v>0</v>
      </c>
      <c r="I250" s="27">
        <v>895.44069999999999</v>
      </c>
      <c r="J250" s="27">
        <v>447.72030000000001</v>
      </c>
      <c r="K250" s="27">
        <v>895.44069999999999</v>
      </c>
      <c r="L250" s="27">
        <v>564.12350000000004</v>
      </c>
      <c r="M250" s="27">
        <v>0</v>
      </c>
      <c r="N250" s="27">
        <v>0</v>
      </c>
      <c r="O250" s="27">
        <v>188.0412</v>
      </c>
      <c r="P250" s="27">
        <v>0</v>
      </c>
    </row>
    <row r="251" spans="1:16" x14ac:dyDescent="0.25">
      <c r="A251" s="17">
        <v>1.089</v>
      </c>
      <c r="B251" s="27">
        <v>4337.2195000000002</v>
      </c>
      <c r="C251" s="30">
        <v>8.9999999999999998E-4</v>
      </c>
      <c r="D251" s="27">
        <v>448.1318</v>
      </c>
      <c r="E251" s="27">
        <v>448.1318</v>
      </c>
      <c r="F251" s="27">
        <v>448.1318</v>
      </c>
      <c r="G251" s="27">
        <v>0</v>
      </c>
      <c r="H251" s="27">
        <v>0</v>
      </c>
      <c r="I251" s="27">
        <v>896.26369999999997</v>
      </c>
      <c r="J251" s="27">
        <v>448.1318</v>
      </c>
      <c r="K251" s="27">
        <v>896.26369999999997</v>
      </c>
      <c r="L251" s="27">
        <v>564.12350000000004</v>
      </c>
      <c r="M251" s="27">
        <v>0</v>
      </c>
      <c r="N251" s="27">
        <v>0</v>
      </c>
      <c r="O251" s="27">
        <v>188.0412</v>
      </c>
      <c r="P251" s="27">
        <v>0</v>
      </c>
    </row>
    <row r="252" spans="1:16" x14ac:dyDescent="0.25">
      <c r="A252" s="17">
        <v>1.0900000000000001</v>
      </c>
      <c r="B252" s="27">
        <v>4337.9364999999998</v>
      </c>
      <c r="C252" s="30">
        <v>2.0000000000000001E-4</v>
      </c>
      <c r="D252" s="27">
        <v>448.22149999999999</v>
      </c>
      <c r="E252" s="27">
        <v>448.22149999999999</v>
      </c>
      <c r="F252" s="27">
        <v>448.22149999999999</v>
      </c>
      <c r="G252" s="27">
        <v>0</v>
      </c>
      <c r="H252" s="27">
        <v>0</v>
      </c>
      <c r="I252" s="27">
        <v>896.44299999999998</v>
      </c>
      <c r="J252" s="27">
        <v>448.22149999999999</v>
      </c>
      <c r="K252" s="27">
        <v>896.44299999999998</v>
      </c>
      <c r="L252" s="27">
        <v>564.12350000000004</v>
      </c>
      <c r="M252" s="27">
        <v>0</v>
      </c>
      <c r="N252" s="27">
        <v>0</v>
      </c>
      <c r="O252" s="27">
        <v>188.0412</v>
      </c>
      <c r="P252" s="27">
        <v>0</v>
      </c>
    </row>
    <row r="253" spans="1:16" x14ac:dyDescent="0.25">
      <c r="A253" s="17">
        <v>1.091</v>
      </c>
      <c r="B253" s="27">
        <v>4341.2262000000001</v>
      </c>
      <c r="C253" s="30">
        <v>8.9999999999999998E-4</v>
      </c>
      <c r="D253" s="27">
        <v>448.6327</v>
      </c>
      <c r="E253" s="27">
        <v>448.6327</v>
      </c>
      <c r="F253" s="27">
        <v>448.6327</v>
      </c>
      <c r="G253" s="27">
        <v>0</v>
      </c>
      <c r="H253" s="27">
        <v>0</v>
      </c>
      <c r="I253" s="27">
        <v>897.2654</v>
      </c>
      <c r="J253" s="27">
        <v>448.6327</v>
      </c>
      <c r="K253" s="27">
        <v>897.2654</v>
      </c>
      <c r="L253" s="27">
        <v>564.12350000000004</v>
      </c>
      <c r="M253" s="27">
        <v>0</v>
      </c>
      <c r="N253" s="27">
        <v>0</v>
      </c>
      <c r="O253" s="27">
        <v>188.0412</v>
      </c>
      <c r="P253" s="27">
        <v>0</v>
      </c>
    </row>
    <row r="254" spans="1:16" x14ac:dyDescent="0.25">
      <c r="A254" s="17">
        <v>1.0920000000000001</v>
      </c>
      <c r="B254" s="27">
        <v>4341.9440000000004</v>
      </c>
      <c r="C254" s="30">
        <v>2.0000000000000001E-4</v>
      </c>
      <c r="D254" s="27">
        <v>448.72239999999999</v>
      </c>
      <c r="E254" s="27">
        <v>448.72239999999999</v>
      </c>
      <c r="F254" s="27">
        <v>448.72239999999999</v>
      </c>
      <c r="G254" s="27">
        <v>0</v>
      </c>
      <c r="H254" s="27">
        <v>0</v>
      </c>
      <c r="I254" s="27">
        <v>897.44479999999999</v>
      </c>
      <c r="J254" s="27">
        <v>448.72239999999999</v>
      </c>
      <c r="K254" s="27">
        <v>897.44479999999999</v>
      </c>
      <c r="L254" s="27">
        <v>564.12350000000004</v>
      </c>
      <c r="M254" s="27">
        <v>0</v>
      </c>
      <c r="N254" s="27">
        <v>0</v>
      </c>
      <c r="O254" s="27">
        <v>188.0412</v>
      </c>
      <c r="P254" s="27">
        <v>0</v>
      </c>
    </row>
    <row r="255" spans="1:16" x14ac:dyDescent="0.25">
      <c r="A255" s="17">
        <v>1.093</v>
      </c>
      <c r="B255" s="27">
        <v>4342.6619000000001</v>
      </c>
      <c r="C255" s="30">
        <v>2.0000000000000001E-4</v>
      </c>
      <c r="D255" s="27">
        <v>448.81220000000002</v>
      </c>
      <c r="E255" s="27">
        <v>448.81220000000002</v>
      </c>
      <c r="F255" s="27">
        <v>448.81220000000002</v>
      </c>
      <c r="G255" s="27">
        <v>0</v>
      </c>
      <c r="H255" s="27">
        <v>0</v>
      </c>
      <c r="I255" s="27">
        <v>897.62429999999995</v>
      </c>
      <c r="J255" s="27">
        <v>448.81220000000002</v>
      </c>
      <c r="K255" s="27">
        <v>897.62429999999995</v>
      </c>
      <c r="L255" s="27">
        <v>564.12350000000004</v>
      </c>
      <c r="M255" s="27">
        <v>0</v>
      </c>
      <c r="N255" s="27">
        <v>0</v>
      </c>
      <c r="O255" s="27">
        <v>188.0412</v>
      </c>
      <c r="P255" s="27">
        <v>0</v>
      </c>
    </row>
    <row r="256" spans="1:16" x14ac:dyDescent="0.25">
      <c r="A256" s="17">
        <v>1.0940000000000001</v>
      </c>
      <c r="B256" s="27">
        <v>4345.9468999999999</v>
      </c>
      <c r="C256" s="30">
        <v>8.9999999999999998E-4</v>
      </c>
      <c r="D256" s="27">
        <v>449.22280000000001</v>
      </c>
      <c r="E256" s="27">
        <v>449.22280000000001</v>
      </c>
      <c r="F256" s="27">
        <v>449.22280000000001</v>
      </c>
      <c r="G256" s="27">
        <v>0</v>
      </c>
      <c r="H256" s="27">
        <v>0</v>
      </c>
      <c r="I256" s="27">
        <v>898.44560000000001</v>
      </c>
      <c r="J256" s="27">
        <v>449.22280000000001</v>
      </c>
      <c r="K256" s="27">
        <v>898.44560000000001</v>
      </c>
      <c r="L256" s="27">
        <v>564.12350000000004</v>
      </c>
      <c r="M256" s="27">
        <v>0</v>
      </c>
      <c r="N256" s="27">
        <v>0</v>
      </c>
      <c r="O256" s="27">
        <v>188.0412</v>
      </c>
      <c r="P256" s="27">
        <v>0</v>
      </c>
    </row>
    <row r="257" spans="1:16" x14ac:dyDescent="0.25">
      <c r="A257" s="17">
        <v>1.095</v>
      </c>
      <c r="B257" s="27">
        <v>4349.2318999999998</v>
      </c>
      <c r="C257" s="30">
        <v>8.9999999999999998E-4</v>
      </c>
      <c r="D257" s="27">
        <v>449.63339999999999</v>
      </c>
      <c r="E257" s="27">
        <v>449.63339999999999</v>
      </c>
      <c r="F257" s="27">
        <v>449.63339999999999</v>
      </c>
      <c r="G257" s="27">
        <v>0</v>
      </c>
      <c r="H257" s="27">
        <v>0</v>
      </c>
      <c r="I257" s="27">
        <v>899.26679999999999</v>
      </c>
      <c r="J257" s="27">
        <v>449.63339999999999</v>
      </c>
      <c r="K257" s="27">
        <v>899.26679999999999</v>
      </c>
      <c r="L257" s="27">
        <v>564.12350000000004</v>
      </c>
      <c r="M257" s="27">
        <v>0</v>
      </c>
      <c r="N257" s="27">
        <v>0</v>
      </c>
      <c r="O257" s="27">
        <v>188.0412</v>
      </c>
      <c r="P257" s="27">
        <v>0</v>
      </c>
    </row>
    <row r="258" spans="1:16" x14ac:dyDescent="0.25">
      <c r="A258" s="17">
        <v>1.0960000000000001</v>
      </c>
      <c r="B258" s="27">
        <v>4349.9512999999997</v>
      </c>
      <c r="C258" s="30">
        <v>2.0000000000000001E-4</v>
      </c>
      <c r="D258" s="27">
        <v>449.72329999999999</v>
      </c>
      <c r="E258" s="27">
        <v>449.72329999999999</v>
      </c>
      <c r="F258" s="27">
        <v>449.72329999999999</v>
      </c>
      <c r="G258" s="27">
        <v>0</v>
      </c>
      <c r="H258" s="27">
        <v>0</v>
      </c>
      <c r="I258" s="27">
        <v>899.44669999999996</v>
      </c>
      <c r="J258" s="27">
        <v>449.72329999999999</v>
      </c>
      <c r="K258" s="27">
        <v>899.44669999999996</v>
      </c>
      <c r="L258" s="27">
        <v>564.12350000000004</v>
      </c>
      <c r="M258" s="27">
        <v>0</v>
      </c>
      <c r="N258" s="27">
        <v>0</v>
      </c>
      <c r="O258" s="27">
        <v>188.0412</v>
      </c>
      <c r="P258" s="27">
        <v>0</v>
      </c>
    </row>
    <row r="259" spans="1:16" x14ac:dyDescent="0.25">
      <c r="A259" s="17">
        <v>1.097</v>
      </c>
      <c r="B259" s="27">
        <v>4350.6709000000001</v>
      </c>
      <c r="C259" s="30">
        <v>2.0000000000000001E-4</v>
      </c>
      <c r="D259" s="27">
        <v>449.81330000000003</v>
      </c>
      <c r="E259" s="27">
        <v>449.81330000000003</v>
      </c>
      <c r="F259" s="27">
        <v>449.81330000000003</v>
      </c>
      <c r="G259" s="27">
        <v>0</v>
      </c>
      <c r="H259" s="27">
        <v>0</v>
      </c>
      <c r="I259" s="27">
        <v>899.62660000000005</v>
      </c>
      <c r="J259" s="27">
        <v>449.81330000000003</v>
      </c>
      <c r="K259" s="27">
        <v>899.62660000000005</v>
      </c>
      <c r="L259" s="27">
        <v>564.12350000000004</v>
      </c>
      <c r="M259" s="27">
        <v>0</v>
      </c>
      <c r="N259" s="27">
        <v>0</v>
      </c>
      <c r="O259" s="27">
        <v>188.0412</v>
      </c>
      <c r="P259" s="27">
        <v>0</v>
      </c>
    </row>
    <row r="260" spans="1:16" x14ac:dyDescent="0.25">
      <c r="A260" s="17">
        <v>1.0980000000000001</v>
      </c>
      <c r="B260" s="27">
        <v>4353.9512000000004</v>
      </c>
      <c r="C260" s="30">
        <v>8.9999999999999998E-4</v>
      </c>
      <c r="D260" s="27">
        <v>450.22329999999999</v>
      </c>
      <c r="E260" s="27">
        <v>450.22329999999999</v>
      </c>
      <c r="F260" s="27">
        <v>450.22329999999999</v>
      </c>
      <c r="G260" s="27">
        <v>0</v>
      </c>
      <c r="H260" s="27">
        <v>0</v>
      </c>
      <c r="I260" s="27">
        <v>900.44659999999999</v>
      </c>
      <c r="J260" s="27">
        <v>450.22329999999999</v>
      </c>
      <c r="K260" s="27">
        <v>900.44659999999999</v>
      </c>
      <c r="L260" s="27">
        <v>564.12350000000004</v>
      </c>
      <c r="M260" s="27">
        <v>0</v>
      </c>
      <c r="N260" s="27">
        <v>0</v>
      </c>
      <c r="O260" s="27">
        <v>188.0412</v>
      </c>
      <c r="P260" s="27">
        <v>0</v>
      </c>
    </row>
    <row r="261" spans="1:16" x14ac:dyDescent="0.25">
      <c r="A261" s="17">
        <v>1.099</v>
      </c>
      <c r="B261" s="27">
        <v>4357.2314999999999</v>
      </c>
      <c r="C261" s="30">
        <v>8.9999999999999998E-4</v>
      </c>
      <c r="D261" s="27">
        <v>450.63339999999999</v>
      </c>
      <c r="E261" s="27">
        <v>450.63339999999999</v>
      </c>
      <c r="F261" s="27">
        <v>450.63339999999999</v>
      </c>
      <c r="G261" s="27">
        <v>0</v>
      </c>
      <c r="H261" s="27">
        <v>0</v>
      </c>
      <c r="I261" s="27">
        <v>901.26670000000001</v>
      </c>
      <c r="J261" s="27">
        <v>450.63339999999999</v>
      </c>
      <c r="K261" s="27">
        <v>901.26670000000001</v>
      </c>
      <c r="L261" s="27">
        <v>564.12350000000004</v>
      </c>
      <c r="M261" s="27">
        <v>0</v>
      </c>
      <c r="N261" s="27">
        <v>0</v>
      </c>
      <c r="O261" s="27">
        <v>188.0412</v>
      </c>
      <c r="P261" s="27">
        <v>0</v>
      </c>
    </row>
    <row r="262" spans="1:16" x14ac:dyDescent="0.25">
      <c r="A262" s="17">
        <v>1.1000000000000001</v>
      </c>
      <c r="B262" s="27">
        <v>4854.7308000000003</v>
      </c>
      <c r="C262" s="30">
        <v>0.13800000000000001</v>
      </c>
      <c r="D262" s="27">
        <v>512.82079999999996</v>
      </c>
      <c r="E262" s="27">
        <v>512.82079999999996</v>
      </c>
      <c r="F262" s="27">
        <v>512.82079999999996</v>
      </c>
      <c r="G262" s="27">
        <v>0</v>
      </c>
      <c r="H262" s="27">
        <v>0</v>
      </c>
      <c r="I262" s="27">
        <v>1025.6415</v>
      </c>
      <c r="J262" s="27">
        <v>512.82079999999996</v>
      </c>
      <c r="K262" s="27">
        <v>1025.6415</v>
      </c>
      <c r="L262" s="27">
        <v>564.12350000000004</v>
      </c>
      <c r="M262" s="27">
        <v>0</v>
      </c>
      <c r="N262" s="27">
        <v>0</v>
      </c>
      <c r="O262" s="27">
        <v>188.0412</v>
      </c>
      <c r="P262" s="27">
        <v>0</v>
      </c>
    </row>
    <row r="263" spans="1:16" x14ac:dyDescent="0.25">
      <c r="A263" s="17">
        <v>1.101</v>
      </c>
      <c r="B263" s="27">
        <v>4858.4603999999999</v>
      </c>
      <c r="C263" s="30">
        <v>8.9999999999999998E-4</v>
      </c>
      <c r="D263" s="27">
        <v>513.28700000000003</v>
      </c>
      <c r="E263" s="27">
        <v>513.28700000000003</v>
      </c>
      <c r="F263" s="27">
        <v>513.28700000000003</v>
      </c>
      <c r="G263" s="27">
        <v>0</v>
      </c>
      <c r="H263" s="27">
        <v>0</v>
      </c>
      <c r="I263" s="27">
        <v>1026.5739000000001</v>
      </c>
      <c r="J263" s="27">
        <v>513.28700000000003</v>
      </c>
      <c r="K263" s="27">
        <v>1026.5739000000001</v>
      </c>
      <c r="L263" s="27">
        <v>564.12350000000004</v>
      </c>
      <c r="M263" s="27">
        <v>0</v>
      </c>
      <c r="N263" s="27">
        <v>0</v>
      </c>
      <c r="O263" s="27">
        <v>188.0412</v>
      </c>
      <c r="P263" s="27">
        <v>0</v>
      </c>
    </row>
    <row r="264" spans="1:16" x14ac:dyDescent="0.25">
      <c r="A264" s="17">
        <v>1.1020000000000001</v>
      </c>
      <c r="B264" s="27">
        <v>4858.0496999999996</v>
      </c>
      <c r="C264" s="30">
        <v>-1E-4</v>
      </c>
      <c r="D264" s="27">
        <v>513.23559999999998</v>
      </c>
      <c r="E264" s="27">
        <v>513.23559999999998</v>
      </c>
      <c r="F264" s="27">
        <v>513.23559999999998</v>
      </c>
      <c r="G264" s="27">
        <v>0</v>
      </c>
      <c r="H264" s="27">
        <v>0</v>
      </c>
      <c r="I264" s="27">
        <v>1026.4712999999999</v>
      </c>
      <c r="J264" s="27">
        <v>513.23559999999998</v>
      </c>
      <c r="K264" s="27">
        <v>1026.4712999999999</v>
      </c>
      <c r="L264" s="27">
        <v>564.12350000000004</v>
      </c>
      <c r="M264" s="27">
        <v>0</v>
      </c>
      <c r="N264" s="27">
        <v>0</v>
      </c>
      <c r="O264" s="27">
        <v>188.0412</v>
      </c>
      <c r="P264" s="27">
        <v>0</v>
      </c>
    </row>
    <row r="265" spans="1:16" x14ac:dyDescent="0.25">
      <c r="A265" s="17">
        <v>1.103</v>
      </c>
      <c r="B265" s="27">
        <v>4861.7755999999999</v>
      </c>
      <c r="C265" s="30">
        <v>8.9999999999999998E-4</v>
      </c>
      <c r="D265" s="27">
        <v>513.70140000000004</v>
      </c>
      <c r="E265" s="27">
        <v>513.70140000000004</v>
      </c>
      <c r="F265" s="27">
        <v>513.70140000000004</v>
      </c>
      <c r="G265" s="27">
        <v>0</v>
      </c>
      <c r="H265" s="27">
        <v>0</v>
      </c>
      <c r="I265" s="27">
        <v>1027.4027000000001</v>
      </c>
      <c r="J265" s="27">
        <v>513.70140000000004</v>
      </c>
      <c r="K265" s="27">
        <v>1027.4027000000001</v>
      </c>
      <c r="L265" s="27">
        <v>564.12350000000004</v>
      </c>
      <c r="M265" s="27">
        <v>0</v>
      </c>
      <c r="N265" s="27">
        <v>0</v>
      </c>
      <c r="O265" s="27">
        <v>188.0412</v>
      </c>
      <c r="P265" s="27">
        <v>0</v>
      </c>
    </row>
    <row r="266" spans="1:16" x14ac:dyDescent="0.25">
      <c r="A266" s="17">
        <v>1.1040000000000001</v>
      </c>
      <c r="B266" s="27">
        <v>4865.5014000000001</v>
      </c>
      <c r="C266" s="30">
        <v>8.9999999999999998E-4</v>
      </c>
      <c r="D266" s="27">
        <v>514.1671</v>
      </c>
      <c r="E266" s="27">
        <v>514.1671</v>
      </c>
      <c r="F266" s="27">
        <v>514.1671</v>
      </c>
      <c r="G266" s="27">
        <v>0</v>
      </c>
      <c r="H266" s="27">
        <v>0</v>
      </c>
      <c r="I266" s="27">
        <v>1028.3342</v>
      </c>
      <c r="J266" s="27">
        <v>514.1671</v>
      </c>
      <c r="K266" s="27">
        <v>1028.3342</v>
      </c>
      <c r="L266" s="27">
        <v>564.12350000000004</v>
      </c>
      <c r="M266" s="27">
        <v>0</v>
      </c>
      <c r="N266" s="27">
        <v>0</v>
      </c>
      <c r="O266" s="27">
        <v>188.0412</v>
      </c>
      <c r="P266" s="27">
        <v>0</v>
      </c>
    </row>
    <row r="267" spans="1:16" x14ac:dyDescent="0.25">
      <c r="A267" s="17">
        <v>1.105</v>
      </c>
      <c r="B267" s="27">
        <v>4869.2272999999996</v>
      </c>
      <c r="C267" s="30">
        <v>8.9999999999999998E-4</v>
      </c>
      <c r="D267" s="27">
        <v>514.63279999999997</v>
      </c>
      <c r="E267" s="27">
        <v>514.63279999999997</v>
      </c>
      <c r="F267" s="27">
        <v>514.63279999999997</v>
      </c>
      <c r="G267" s="27">
        <v>0</v>
      </c>
      <c r="H267" s="27">
        <v>0</v>
      </c>
      <c r="I267" s="27">
        <v>1029.2656999999999</v>
      </c>
      <c r="J267" s="27">
        <v>514.63279999999997</v>
      </c>
      <c r="K267" s="27">
        <v>1029.2656999999999</v>
      </c>
      <c r="L267" s="27">
        <v>564.12350000000004</v>
      </c>
      <c r="M267" s="27">
        <v>0</v>
      </c>
      <c r="N267" s="27">
        <v>0</v>
      </c>
      <c r="O267" s="27">
        <v>188.0412</v>
      </c>
      <c r="P267" s="27">
        <v>0</v>
      </c>
    </row>
    <row r="268" spans="1:16" x14ac:dyDescent="0.25">
      <c r="A268" s="17">
        <v>1.1060000000000001</v>
      </c>
      <c r="B268" s="27">
        <v>4868.8155999999999</v>
      </c>
      <c r="C268" s="30">
        <v>-1E-4</v>
      </c>
      <c r="D268" s="27">
        <v>514.58140000000003</v>
      </c>
      <c r="E268" s="27">
        <v>514.58140000000003</v>
      </c>
      <c r="F268" s="27">
        <v>514.58140000000003</v>
      </c>
      <c r="G268" s="27">
        <v>0</v>
      </c>
      <c r="H268" s="27">
        <v>0</v>
      </c>
      <c r="I268" s="27">
        <v>1029.1627000000001</v>
      </c>
      <c r="J268" s="27">
        <v>514.58140000000003</v>
      </c>
      <c r="K268" s="27">
        <v>1029.1627000000001</v>
      </c>
      <c r="L268" s="27">
        <v>564.12350000000004</v>
      </c>
      <c r="M268" s="27">
        <v>0</v>
      </c>
      <c r="N268" s="27">
        <v>0</v>
      </c>
      <c r="O268" s="27">
        <v>188.0412</v>
      </c>
      <c r="P268" s="27">
        <v>0</v>
      </c>
    </row>
    <row r="269" spans="1:16" x14ac:dyDescent="0.25">
      <c r="A269" s="17">
        <v>1.107</v>
      </c>
      <c r="B269" s="27">
        <v>4868.4039000000002</v>
      </c>
      <c r="C269" s="30">
        <v>-1E-4</v>
      </c>
      <c r="D269" s="27">
        <v>514.5299</v>
      </c>
      <c r="E269" s="27">
        <v>514.5299</v>
      </c>
      <c r="F269" s="27">
        <v>514.5299</v>
      </c>
      <c r="G269" s="27">
        <v>0</v>
      </c>
      <c r="H269" s="27">
        <v>0</v>
      </c>
      <c r="I269" s="27">
        <v>1029.0598</v>
      </c>
      <c r="J269" s="27">
        <v>514.5299</v>
      </c>
      <c r="K269" s="27">
        <v>1029.0598</v>
      </c>
      <c r="L269" s="27">
        <v>564.12350000000004</v>
      </c>
      <c r="M269" s="27">
        <v>0</v>
      </c>
      <c r="N269" s="27">
        <v>0</v>
      </c>
      <c r="O269" s="27">
        <v>188.0412</v>
      </c>
      <c r="P269" s="27">
        <v>0</v>
      </c>
    </row>
    <row r="270" spans="1:16" x14ac:dyDescent="0.25">
      <c r="A270" s="17">
        <v>1.1080000000000001</v>
      </c>
      <c r="B270" s="27">
        <v>4871.6968999999999</v>
      </c>
      <c r="C270" s="30">
        <v>8.0000000000000004E-4</v>
      </c>
      <c r="D270" s="27">
        <v>514.94150000000002</v>
      </c>
      <c r="E270" s="27">
        <v>514.94150000000002</v>
      </c>
      <c r="F270" s="27">
        <v>514.94150000000002</v>
      </c>
      <c r="G270" s="27">
        <v>0</v>
      </c>
      <c r="H270" s="27">
        <v>0</v>
      </c>
      <c r="I270" s="27">
        <v>1029.8831</v>
      </c>
      <c r="J270" s="27">
        <v>514.94150000000002</v>
      </c>
      <c r="K270" s="27">
        <v>1029.8831</v>
      </c>
      <c r="L270" s="27">
        <v>564.12350000000004</v>
      </c>
      <c r="M270" s="27">
        <v>0</v>
      </c>
      <c r="N270" s="27">
        <v>0</v>
      </c>
      <c r="O270" s="27">
        <v>188.0412</v>
      </c>
      <c r="P270" s="27">
        <v>0</v>
      </c>
    </row>
    <row r="271" spans="1:16" x14ac:dyDescent="0.25">
      <c r="A271" s="17">
        <v>1.109</v>
      </c>
      <c r="B271" s="27">
        <v>4875.4148999999998</v>
      </c>
      <c r="C271" s="30">
        <v>8.9999999999999998E-4</v>
      </c>
      <c r="D271" s="27">
        <v>515.40629999999999</v>
      </c>
      <c r="E271" s="27">
        <v>515.40629999999999</v>
      </c>
      <c r="F271" s="27">
        <v>515.40629999999999</v>
      </c>
      <c r="G271" s="27">
        <v>0</v>
      </c>
      <c r="H271" s="27">
        <v>0</v>
      </c>
      <c r="I271" s="27">
        <v>1030.8126</v>
      </c>
      <c r="J271" s="27">
        <v>515.40629999999999</v>
      </c>
      <c r="K271" s="27">
        <v>1030.8126</v>
      </c>
      <c r="L271" s="27">
        <v>564.12350000000004</v>
      </c>
      <c r="M271" s="27">
        <v>0</v>
      </c>
      <c r="N271" s="27">
        <v>0</v>
      </c>
      <c r="O271" s="27">
        <v>188.0412</v>
      </c>
      <c r="P271" s="27">
        <v>0</v>
      </c>
    </row>
    <row r="272" spans="1:16" x14ac:dyDescent="0.25">
      <c r="A272" s="17">
        <v>1.1100000000000001</v>
      </c>
      <c r="B272" s="27">
        <v>5819.6391999999996</v>
      </c>
      <c r="C272" s="30">
        <v>0.22900000000000001</v>
      </c>
      <c r="D272" s="27">
        <v>633.43430000000001</v>
      </c>
      <c r="E272" s="27">
        <v>633.43430000000001</v>
      </c>
      <c r="F272" s="27">
        <v>633.43430000000001</v>
      </c>
      <c r="G272" s="27">
        <v>0</v>
      </c>
      <c r="H272" s="27">
        <v>0</v>
      </c>
      <c r="I272" s="27">
        <v>1266.8686</v>
      </c>
      <c r="J272" s="27">
        <v>633.43430000000001</v>
      </c>
      <c r="K272" s="27">
        <v>1266.8686</v>
      </c>
      <c r="L272" s="27">
        <v>564.12350000000004</v>
      </c>
      <c r="M272" s="27">
        <v>0</v>
      </c>
      <c r="N272" s="27">
        <v>0</v>
      </c>
      <c r="O272" s="27">
        <v>188.0412</v>
      </c>
      <c r="P272" s="27">
        <v>0</v>
      </c>
    </row>
    <row r="273" spans="1:16" x14ac:dyDescent="0.25">
      <c r="A273" s="17">
        <v>1.111</v>
      </c>
      <c r="B273" s="27">
        <v>5824.2044999999998</v>
      </c>
      <c r="C273" s="30">
        <v>8.9999999999999998E-4</v>
      </c>
      <c r="D273" s="27">
        <v>634.005</v>
      </c>
      <c r="E273" s="27">
        <v>634.005</v>
      </c>
      <c r="F273" s="27">
        <v>634.005</v>
      </c>
      <c r="G273" s="27">
        <v>0</v>
      </c>
      <c r="H273" s="27">
        <v>0</v>
      </c>
      <c r="I273" s="27">
        <v>1268.01</v>
      </c>
      <c r="J273" s="27">
        <v>634.005</v>
      </c>
      <c r="K273" s="27">
        <v>1268.01</v>
      </c>
      <c r="L273" s="27">
        <v>564.12350000000004</v>
      </c>
      <c r="M273" s="27">
        <v>0</v>
      </c>
      <c r="N273" s="27">
        <v>0</v>
      </c>
      <c r="O273" s="27">
        <v>188.0412</v>
      </c>
      <c r="P273" s="27">
        <v>0</v>
      </c>
    </row>
    <row r="274" spans="1:16" x14ac:dyDescent="0.25">
      <c r="A274" s="17">
        <v>1.1120000000000001</v>
      </c>
      <c r="B274" s="27">
        <v>5828.7698</v>
      </c>
      <c r="C274" s="30">
        <v>8.9999999999999998E-4</v>
      </c>
      <c r="D274" s="27">
        <v>634.57560000000001</v>
      </c>
      <c r="E274" s="27">
        <v>634.57560000000001</v>
      </c>
      <c r="F274" s="27">
        <v>634.57560000000001</v>
      </c>
      <c r="G274" s="27">
        <v>0</v>
      </c>
      <c r="H274" s="27">
        <v>0</v>
      </c>
      <c r="I274" s="27">
        <v>1269.1513</v>
      </c>
      <c r="J274" s="27">
        <v>634.57560000000001</v>
      </c>
      <c r="K274" s="27">
        <v>1269.1513</v>
      </c>
      <c r="L274" s="27">
        <v>564.12350000000004</v>
      </c>
      <c r="M274" s="27">
        <v>0</v>
      </c>
      <c r="N274" s="27">
        <v>0</v>
      </c>
      <c r="O274" s="27">
        <v>188.0412</v>
      </c>
      <c r="P274" s="27">
        <v>0</v>
      </c>
    </row>
    <row r="275" spans="1:16" x14ac:dyDescent="0.25">
      <c r="A275" s="17">
        <v>1.113</v>
      </c>
      <c r="B275" s="27">
        <v>5833.3351000000002</v>
      </c>
      <c r="C275" s="30">
        <v>8.9999999999999998E-4</v>
      </c>
      <c r="D275" s="27">
        <v>635.1463</v>
      </c>
      <c r="E275" s="27">
        <v>635.1463</v>
      </c>
      <c r="F275" s="27">
        <v>635.1463</v>
      </c>
      <c r="G275" s="27">
        <v>0</v>
      </c>
      <c r="H275" s="27">
        <v>0</v>
      </c>
      <c r="I275" s="27">
        <v>1270.2926</v>
      </c>
      <c r="J275" s="27">
        <v>635.1463</v>
      </c>
      <c r="K275" s="27">
        <v>1270.2926</v>
      </c>
      <c r="L275" s="27">
        <v>564.12350000000004</v>
      </c>
      <c r="M275" s="27">
        <v>0</v>
      </c>
      <c r="N275" s="27">
        <v>0</v>
      </c>
      <c r="O275" s="27">
        <v>188.0412</v>
      </c>
      <c r="P275" s="27">
        <v>0</v>
      </c>
    </row>
    <row r="276" spans="1:16" x14ac:dyDescent="0.25">
      <c r="A276" s="17">
        <v>1.1140000000000001</v>
      </c>
      <c r="B276" s="27">
        <v>5832.3188</v>
      </c>
      <c r="C276" s="30">
        <v>-2.0000000000000001E-4</v>
      </c>
      <c r="D276" s="27">
        <v>635.01930000000004</v>
      </c>
      <c r="E276" s="27">
        <v>635.01930000000004</v>
      </c>
      <c r="F276" s="27">
        <v>635.01930000000004</v>
      </c>
      <c r="G276" s="27">
        <v>0</v>
      </c>
      <c r="H276" s="27">
        <v>0</v>
      </c>
      <c r="I276" s="27">
        <v>1270.0385000000001</v>
      </c>
      <c r="J276" s="27">
        <v>635.01930000000004</v>
      </c>
      <c r="K276" s="27">
        <v>1270.0385000000001</v>
      </c>
      <c r="L276" s="27">
        <v>564.12350000000004</v>
      </c>
      <c r="M276" s="27">
        <v>0</v>
      </c>
      <c r="N276" s="27">
        <v>0</v>
      </c>
      <c r="O276" s="27">
        <v>188.0412</v>
      </c>
      <c r="P276" s="27">
        <v>0</v>
      </c>
    </row>
    <row r="277" spans="1:16" x14ac:dyDescent="0.25">
      <c r="A277" s="17">
        <v>1.115</v>
      </c>
      <c r="B277" s="27">
        <v>5836.8791000000001</v>
      </c>
      <c r="C277" s="30">
        <v>8.9999999999999998E-4</v>
      </c>
      <c r="D277" s="27">
        <v>635.58929999999998</v>
      </c>
      <c r="E277" s="27">
        <v>635.58929999999998</v>
      </c>
      <c r="F277" s="27">
        <v>635.58929999999998</v>
      </c>
      <c r="G277" s="27">
        <v>0</v>
      </c>
      <c r="H277" s="27">
        <v>0</v>
      </c>
      <c r="I277" s="27">
        <v>1271.1786</v>
      </c>
      <c r="J277" s="27">
        <v>635.58929999999998</v>
      </c>
      <c r="K277" s="27">
        <v>1271.1786</v>
      </c>
      <c r="L277" s="27">
        <v>564.12350000000004</v>
      </c>
      <c r="M277" s="27">
        <v>0</v>
      </c>
      <c r="N277" s="27">
        <v>0</v>
      </c>
      <c r="O277" s="27">
        <v>188.0412</v>
      </c>
      <c r="P277" s="27">
        <v>0</v>
      </c>
    </row>
    <row r="278" spans="1:16" x14ac:dyDescent="0.25">
      <c r="A278" s="17">
        <v>1.1160000000000001</v>
      </c>
      <c r="B278" s="27">
        <v>5841.4394000000002</v>
      </c>
      <c r="C278" s="30">
        <v>8.9999999999999998E-4</v>
      </c>
      <c r="D278" s="27">
        <v>636.15930000000003</v>
      </c>
      <c r="E278" s="27">
        <v>636.15930000000003</v>
      </c>
      <c r="F278" s="27">
        <v>636.15930000000003</v>
      </c>
      <c r="G278" s="27">
        <v>0</v>
      </c>
      <c r="H278" s="27">
        <v>0</v>
      </c>
      <c r="I278" s="27">
        <v>1272.3187</v>
      </c>
      <c r="J278" s="27">
        <v>636.15930000000003</v>
      </c>
      <c r="K278" s="27">
        <v>1272.3187</v>
      </c>
      <c r="L278" s="27">
        <v>564.12350000000004</v>
      </c>
      <c r="M278" s="27">
        <v>0</v>
      </c>
      <c r="N278" s="27">
        <v>0</v>
      </c>
      <c r="O278" s="27">
        <v>188.0412</v>
      </c>
      <c r="P278" s="27">
        <v>0</v>
      </c>
    </row>
    <row r="279" spans="1:16" x14ac:dyDescent="0.25">
      <c r="A279" s="17">
        <v>1.117</v>
      </c>
      <c r="B279" s="27">
        <v>5845.9997000000003</v>
      </c>
      <c r="C279" s="30">
        <v>8.9999999999999998E-4</v>
      </c>
      <c r="D279" s="27">
        <v>636.72940000000006</v>
      </c>
      <c r="E279" s="27">
        <v>636.72940000000006</v>
      </c>
      <c r="F279" s="27">
        <v>636.72940000000006</v>
      </c>
      <c r="G279" s="27">
        <v>0</v>
      </c>
      <c r="H279" s="27">
        <v>0</v>
      </c>
      <c r="I279" s="27">
        <v>1273.4588000000001</v>
      </c>
      <c r="J279" s="27">
        <v>636.72940000000006</v>
      </c>
      <c r="K279" s="27">
        <v>1273.4588000000001</v>
      </c>
      <c r="L279" s="27">
        <v>564.12350000000004</v>
      </c>
      <c r="M279" s="27">
        <v>0</v>
      </c>
      <c r="N279" s="27">
        <v>0</v>
      </c>
      <c r="O279" s="27">
        <v>188.0412</v>
      </c>
      <c r="P279" s="27">
        <v>0</v>
      </c>
    </row>
    <row r="280" spans="1:16" x14ac:dyDescent="0.25">
      <c r="A280" s="17">
        <v>1.1180000000000001</v>
      </c>
      <c r="B280" s="27">
        <v>5849.0559999999996</v>
      </c>
      <c r="C280" s="30">
        <v>5.9999999999999995E-4</v>
      </c>
      <c r="D280" s="27">
        <v>637.1114</v>
      </c>
      <c r="E280" s="27">
        <v>637.1114</v>
      </c>
      <c r="F280" s="27">
        <v>637.1114</v>
      </c>
      <c r="G280" s="27">
        <v>0</v>
      </c>
      <c r="H280" s="27">
        <v>0</v>
      </c>
      <c r="I280" s="27">
        <v>1274.2228</v>
      </c>
      <c r="J280" s="27">
        <v>637.1114</v>
      </c>
      <c r="K280" s="27">
        <v>1274.2228</v>
      </c>
      <c r="L280" s="27">
        <v>564.12350000000004</v>
      </c>
      <c r="M280" s="27">
        <v>0</v>
      </c>
      <c r="N280" s="27">
        <v>0</v>
      </c>
      <c r="O280" s="27">
        <v>188.0412</v>
      </c>
      <c r="P280" s="27">
        <v>0</v>
      </c>
    </row>
    <row r="281" spans="1:16" x14ac:dyDescent="0.25">
      <c r="A281" s="17">
        <v>1.119</v>
      </c>
      <c r="B281" s="27">
        <v>5853.6148999999996</v>
      </c>
      <c r="C281" s="30">
        <v>8.9999999999999998E-4</v>
      </c>
      <c r="D281" s="27">
        <v>637.68129999999996</v>
      </c>
      <c r="E281" s="27">
        <v>637.68129999999996</v>
      </c>
      <c r="F281" s="27">
        <v>637.68129999999996</v>
      </c>
      <c r="G281" s="27">
        <v>0</v>
      </c>
      <c r="H281" s="27">
        <v>0</v>
      </c>
      <c r="I281" s="27">
        <v>1275.3625999999999</v>
      </c>
      <c r="J281" s="27">
        <v>637.68129999999996</v>
      </c>
      <c r="K281" s="27">
        <v>1275.3625999999999</v>
      </c>
      <c r="L281" s="27">
        <v>564.12350000000004</v>
      </c>
      <c r="M281" s="27">
        <v>0</v>
      </c>
      <c r="N281" s="27">
        <v>0</v>
      </c>
      <c r="O281" s="27">
        <v>188.0412</v>
      </c>
      <c r="P281" s="27">
        <v>0</v>
      </c>
    </row>
    <row r="282" spans="1:16" x14ac:dyDescent="0.25">
      <c r="A282" s="17">
        <v>1.1200000000000001</v>
      </c>
      <c r="B282" s="27">
        <v>5858.1737999999996</v>
      </c>
      <c r="C282" s="30">
        <v>8.9999999999999998E-4</v>
      </c>
      <c r="D282" s="27">
        <v>638.25109999999995</v>
      </c>
      <c r="E282" s="27">
        <v>638.25109999999995</v>
      </c>
      <c r="F282" s="27">
        <v>638.25109999999995</v>
      </c>
      <c r="G282" s="27">
        <v>0</v>
      </c>
      <c r="H282" s="27">
        <v>0</v>
      </c>
      <c r="I282" s="27">
        <v>1276.5023000000001</v>
      </c>
      <c r="J282" s="27">
        <v>638.25109999999995</v>
      </c>
      <c r="K282" s="27">
        <v>1276.5023000000001</v>
      </c>
      <c r="L282" s="27">
        <v>564.12350000000004</v>
      </c>
      <c r="M282" s="27">
        <v>0</v>
      </c>
      <c r="N282" s="27">
        <v>0</v>
      </c>
      <c r="O282" s="27">
        <v>188.0412</v>
      </c>
      <c r="P282" s="27">
        <v>0</v>
      </c>
    </row>
    <row r="283" spans="1:16" x14ac:dyDescent="0.25">
      <c r="A283" s="17">
        <v>1.121</v>
      </c>
      <c r="B283" s="27">
        <v>5862.7327999999998</v>
      </c>
      <c r="C283" s="30">
        <v>8.9999999999999998E-4</v>
      </c>
      <c r="D283" s="27">
        <v>638.82100000000003</v>
      </c>
      <c r="E283" s="27">
        <v>638.82100000000003</v>
      </c>
      <c r="F283" s="27">
        <v>638.82100000000003</v>
      </c>
      <c r="G283" s="27">
        <v>0</v>
      </c>
      <c r="H283" s="27">
        <v>0</v>
      </c>
      <c r="I283" s="27">
        <v>1277.6420000000001</v>
      </c>
      <c r="J283" s="27">
        <v>638.82100000000003</v>
      </c>
      <c r="K283" s="27">
        <v>1277.6420000000001</v>
      </c>
      <c r="L283" s="27">
        <v>564.12350000000004</v>
      </c>
      <c r="M283" s="27">
        <v>0</v>
      </c>
      <c r="N283" s="27">
        <v>0</v>
      </c>
      <c r="O283" s="27">
        <v>188.0412</v>
      </c>
      <c r="P283" s="27">
        <v>0</v>
      </c>
    </row>
    <row r="284" spans="1:16" x14ac:dyDescent="0.25">
      <c r="A284" s="17">
        <v>1.1220000000000001</v>
      </c>
      <c r="B284" s="27">
        <v>5867.2916999999998</v>
      </c>
      <c r="C284" s="30">
        <v>8.9999999999999998E-4</v>
      </c>
      <c r="D284" s="27">
        <v>639.39089999999999</v>
      </c>
      <c r="E284" s="27">
        <v>639.39089999999999</v>
      </c>
      <c r="F284" s="27">
        <v>639.39089999999999</v>
      </c>
      <c r="G284" s="27">
        <v>0</v>
      </c>
      <c r="H284" s="27">
        <v>0</v>
      </c>
      <c r="I284" s="27">
        <v>1278.7818</v>
      </c>
      <c r="J284" s="27">
        <v>639.39089999999999</v>
      </c>
      <c r="K284" s="27">
        <v>1278.7818</v>
      </c>
      <c r="L284" s="27">
        <v>564.12350000000004</v>
      </c>
      <c r="M284" s="27">
        <v>0</v>
      </c>
      <c r="N284" s="27">
        <v>0</v>
      </c>
      <c r="O284" s="27">
        <v>188.0412</v>
      </c>
      <c r="P284" s="27">
        <v>0</v>
      </c>
    </row>
    <row r="285" spans="1:16" x14ac:dyDescent="0.25">
      <c r="A285" s="17">
        <v>1.123</v>
      </c>
      <c r="B285" s="27">
        <v>5866.7802000000001</v>
      </c>
      <c r="C285" s="30">
        <v>-1E-4</v>
      </c>
      <c r="D285" s="27">
        <v>639.32690000000002</v>
      </c>
      <c r="E285" s="27">
        <v>639.32690000000002</v>
      </c>
      <c r="F285" s="27">
        <v>639.32690000000002</v>
      </c>
      <c r="G285" s="27">
        <v>0</v>
      </c>
      <c r="H285" s="27">
        <v>0</v>
      </c>
      <c r="I285" s="27">
        <v>1278.6539</v>
      </c>
      <c r="J285" s="27">
        <v>639.32690000000002</v>
      </c>
      <c r="K285" s="27">
        <v>1278.6539</v>
      </c>
      <c r="L285" s="27">
        <v>564.12350000000004</v>
      </c>
      <c r="M285" s="27">
        <v>0</v>
      </c>
      <c r="N285" s="27">
        <v>0</v>
      </c>
      <c r="O285" s="27">
        <v>188.0412</v>
      </c>
      <c r="P285" s="27">
        <v>0</v>
      </c>
    </row>
    <row r="286" spans="1:16" x14ac:dyDescent="0.25">
      <c r="A286" s="17">
        <v>1.1240000000000001</v>
      </c>
      <c r="B286" s="27">
        <v>5871.3346000000001</v>
      </c>
      <c r="C286" s="30">
        <v>8.9999999999999998E-4</v>
      </c>
      <c r="D286" s="27">
        <v>639.89620000000002</v>
      </c>
      <c r="E286" s="27">
        <v>639.89620000000002</v>
      </c>
      <c r="F286" s="27">
        <v>639.89620000000002</v>
      </c>
      <c r="G286" s="27">
        <v>0</v>
      </c>
      <c r="H286" s="27">
        <v>0</v>
      </c>
      <c r="I286" s="27">
        <v>1279.7925</v>
      </c>
      <c r="J286" s="27">
        <v>639.89620000000002</v>
      </c>
      <c r="K286" s="27">
        <v>1279.7925</v>
      </c>
      <c r="L286" s="27">
        <v>564.12350000000004</v>
      </c>
      <c r="M286" s="27">
        <v>0</v>
      </c>
      <c r="N286" s="27">
        <v>0</v>
      </c>
      <c r="O286" s="27">
        <v>188.0412</v>
      </c>
      <c r="P286" s="27">
        <v>0</v>
      </c>
    </row>
    <row r="287" spans="1:16" x14ac:dyDescent="0.25">
      <c r="A287" s="17">
        <v>1.125</v>
      </c>
      <c r="B287" s="27">
        <v>5875.8890000000001</v>
      </c>
      <c r="C287" s="30">
        <v>8.9999999999999998E-4</v>
      </c>
      <c r="D287" s="27">
        <v>640.46550000000002</v>
      </c>
      <c r="E287" s="27">
        <v>640.46550000000002</v>
      </c>
      <c r="F287" s="27">
        <v>640.46550000000002</v>
      </c>
      <c r="G287" s="27">
        <v>0</v>
      </c>
      <c r="H287" s="27">
        <v>0</v>
      </c>
      <c r="I287" s="27">
        <v>1280.9311</v>
      </c>
      <c r="J287" s="27">
        <v>640.46550000000002</v>
      </c>
      <c r="K287" s="27">
        <v>1280.9311</v>
      </c>
      <c r="L287" s="27">
        <v>564.12350000000004</v>
      </c>
      <c r="M287" s="27">
        <v>0</v>
      </c>
      <c r="N287" s="27">
        <v>0</v>
      </c>
      <c r="O287" s="27">
        <v>188.0412</v>
      </c>
      <c r="P287" s="27">
        <v>0</v>
      </c>
    </row>
    <row r="288" spans="1:16" x14ac:dyDescent="0.25">
      <c r="A288" s="17">
        <v>1.1259999999999999</v>
      </c>
      <c r="B288" s="27">
        <v>5880.4435000000003</v>
      </c>
      <c r="C288" s="30">
        <v>8.9999999999999998E-4</v>
      </c>
      <c r="D288" s="27">
        <v>641.03489999999999</v>
      </c>
      <c r="E288" s="27">
        <v>641.03489999999999</v>
      </c>
      <c r="F288" s="27">
        <v>641.03489999999999</v>
      </c>
      <c r="G288" s="27">
        <v>0</v>
      </c>
      <c r="H288" s="27">
        <v>0</v>
      </c>
      <c r="I288" s="27">
        <v>1282.0697</v>
      </c>
      <c r="J288" s="27">
        <v>641.03489999999999</v>
      </c>
      <c r="K288" s="27">
        <v>1282.0697</v>
      </c>
      <c r="L288" s="27">
        <v>564.12350000000004</v>
      </c>
      <c r="M288" s="27">
        <v>0</v>
      </c>
      <c r="N288" s="27">
        <v>0</v>
      </c>
      <c r="O288" s="27">
        <v>188.0412</v>
      </c>
      <c r="P288" s="27">
        <v>0</v>
      </c>
    </row>
    <row r="289" spans="1:16" x14ac:dyDescent="0.25">
      <c r="A289" s="17">
        <v>1.127</v>
      </c>
      <c r="B289" s="27">
        <v>5884.9979000000003</v>
      </c>
      <c r="C289" s="30">
        <v>8.9999999999999998E-4</v>
      </c>
      <c r="D289" s="27">
        <v>641.60419999999999</v>
      </c>
      <c r="E289" s="27">
        <v>641.60419999999999</v>
      </c>
      <c r="F289" s="27">
        <v>641.60419999999999</v>
      </c>
      <c r="G289" s="27">
        <v>0</v>
      </c>
      <c r="H289" s="27">
        <v>0</v>
      </c>
      <c r="I289" s="27">
        <v>1283.2083</v>
      </c>
      <c r="J289" s="27">
        <v>641.60419999999999</v>
      </c>
      <c r="K289" s="27">
        <v>1283.2083</v>
      </c>
      <c r="L289" s="27">
        <v>564.12350000000004</v>
      </c>
      <c r="M289" s="27">
        <v>0</v>
      </c>
      <c r="N289" s="27">
        <v>0</v>
      </c>
      <c r="O289" s="27">
        <v>188.0412</v>
      </c>
      <c r="P289" s="27">
        <v>0</v>
      </c>
    </row>
    <row r="290" spans="1:16" x14ac:dyDescent="0.25">
      <c r="A290" s="17">
        <v>1.1279999999999999</v>
      </c>
      <c r="B290" s="27">
        <v>5884.4845999999998</v>
      </c>
      <c r="C290" s="30">
        <v>-1E-4</v>
      </c>
      <c r="D290" s="27">
        <v>641.54</v>
      </c>
      <c r="E290" s="27">
        <v>641.54</v>
      </c>
      <c r="F290" s="27">
        <v>641.54</v>
      </c>
      <c r="G290" s="27">
        <v>0</v>
      </c>
      <c r="H290" s="27">
        <v>0</v>
      </c>
      <c r="I290" s="27">
        <v>1283.08</v>
      </c>
      <c r="J290" s="27">
        <v>641.54</v>
      </c>
      <c r="K290" s="27">
        <v>1283.08</v>
      </c>
      <c r="L290" s="27">
        <v>564.12350000000004</v>
      </c>
      <c r="M290" s="27">
        <v>0</v>
      </c>
      <c r="N290" s="27">
        <v>0</v>
      </c>
      <c r="O290" s="27">
        <v>188.0412</v>
      </c>
      <c r="P290" s="27">
        <v>0</v>
      </c>
    </row>
    <row r="291" spans="1:16" x14ac:dyDescent="0.25">
      <c r="A291" s="17">
        <v>1.129</v>
      </c>
      <c r="B291" s="27">
        <v>5889.0344999999998</v>
      </c>
      <c r="C291" s="30">
        <v>8.9999999999999998E-4</v>
      </c>
      <c r="D291" s="27">
        <v>642.1087</v>
      </c>
      <c r="E291" s="27">
        <v>642.1087</v>
      </c>
      <c r="F291" s="27">
        <v>642.1087</v>
      </c>
      <c r="G291" s="27">
        <v>0</v>
      </c>
      <c r="H291" s="27">
        <v>0</v>
      </c>
      <c r="I291" s="27">
        <v>1284.2175</v>
      </c>
      <c r="J291" s="27">
        <v>642.1087</v>
      </c>
      <c r="K291" s="27">
        <v>1284.2175</v>
      </c>
      <c r="L291" s="27">
        <v>564.12350000000004</v>
      </c>
      <c r="M291" s="27">
        <v>0</v>
      </c>
      <c r="N291" s="27">
        <v>0</v>
      </c>
      <c r="O291" s="27">
        <v>188.0412</v>
      </c>
      <c r="P291" s="27">
        <v>0</v>
      </c>
    </row>
    <row r="292" spans="1:16" x14ac:dyDescent="0.25">
      <c r="A292" s="17">
        <v>1.1299999999999999</v>
      </c>
      <c r="B292" s="27">
        <v>5893.5844999999999</v>
      </c>
      <c r="C292" s="30">
        <v>8.9999999999999998E-4</v>
      </c>
      <c r="D292" s="27">
        <v>642.67750000000001</v>
      </c>
      <c r="E292" s="27">
        <v>642.67750000000001</v>
      </c>
      <c r="F292" s="27">
        <v>642.67750000000001</v>
      </c>
      <c r="G292" s="27">
        <v>0</v>
      </c>
      <c r="H292" s="27">
        <v>0</v>
      </c>
      <c r="I292" s="27">
        <v>1285.355</v>
      </c>
      <c r="J292" s="27">
        <v>642.67750000000001</v>
      </c>
      <c r="K292" s="27">
        <v>1285.355</v>
      </c>
      <c r="L292" s="27">
        <v>564.12350000000004</v>
      </c>
      <c r="M292" s="27">
        <v>0</v>
      </c>
      <c r="N292" s="27">
        <v>0</v>
      </c>
      <c r="O292" s="27">
        <v>188.0412</v>
      </c>
      <c r="P292" s="27">
        <v>0</v>
      </c>
    </row>
    <row r="293" spans="1:16" x14ac:dyDescent="0.25">
      <c r="A293" s="17">
        <v>1.131</v>
      </c>
      <c r="B293" s="27">
        <v>5898.1343999999999</v>
      </c>
      <c r="C293" s="30">
        <v>8.9999999999999998E-4</v>
      </c>
      <c r="D293" s="27">
        <v>643.24620000000004</v>
      </c>
      <c r="E293" s="27">
        <v>643.24620000000004</v>
      </c>
      <c r="F293" s="27">
        <v>643.24620000000004</v>
      </c>
      <c r="G293" s="27">
        <v>0</v>
      </c>
      <c r="H293" s="27">
        <v>0</v>
      </c>
      <c r="I293" s="27">
        <v>1286.4924000000001</v>
      </c>
      <c r="J293" s="27">
        <v>643.24620000000004</v>
      </c>
      <c r="K293" s="27">
        <v>1286.4924000000001</v>
      </c>
      <c r="L293" s="27">
        <v>564.12350000000004</v>
      </c>
      <c r="M293" s="27">
        <v>0</v>
      </c>
      <c r="N293" s="27">
        <v>0</v>
      </c>
      <c r="O293" s="27">
        <v>188.0412</v>
      </c>
      <c r="P293" s="27">
        <v>0</v>
      </c>
    </row>
    <row r="294" spans="1:16" x14ac:dyDescent="0.25">
      <c r="A294" s="17">
        <v>1.1319999999999999</v>
      </c>
      <c r="B294" s="27">
        <v>5902.6842999999999</v>
      </c>
      <c r="C294" s="30">
        <v>8.9999999999999998E-4</v>
      </c>
      <c r="D294" s="27">
        <v>643.81500000000005</v>
      </c>
      <c r="E294" s="27">
        <v>643.81500000000005</v>
      </c>
      <c r="F294" s="27">
        <v>643.81500000000005</v>
      </c>
      <c r="G294" s="27">
        <v>0</v>
      </c>
      <c r="H294" s="27">
        <v>0</v>
      </c>
      <c r="I294" s="27">
        <v>1287.6298999999999</v>
      </c>
      <c r="J294" s="27">
        <v>643.81500000000005</v>
      </c>
      <c r="K294" s="27">
        <v>1287.6298999999999</v>
      </c>
      <c r="L294" s="27">
        <v>564.12350000000004</v>
      </c>
      <c r="M294" s="27">
        <v>0</v>
      </c>
      <c r="N294" s="27">
        <v>0</v>
      </c>
      <c r="O294" s="27">
        <v>188.0412</v>
      </c>
      <c r="P294" s="27">
        <v>0</v>
      </c>
    </row>
    <row r="295" spans="1:16" x14ac:dyDescent="0.25">
      <c r="A295" s="17">
        <v>1.133</v>
      </c>
      <c r="B295" s="27">
        <v>5901.1391999999996</v>
      </c>
      <c r="C295" s="30">
        <v>-2.9999999999999997E-4</v>
      </c>
      <c r="D295" s="27">
        <v>643.62180000000001</v>
      </c>
      <c r="E295" s="27">
        <v>643.62180000000001</v>
      </c>
      <c r="F295" s="27">
        <v>643.62180000000001</v>
      </c>
      <c r="G295" s="27">
        <v>0</v>
      </c>
      <c r="H295" s="27">
        <v>0</v>
      </c>
      <c r="I295" s="27">
        <v>1287.2436</v>
      </c>
      <c r="J295" s="27">
        <v>643.62180000000001</v>
      </c>
      <c r="K295" s="27">
        <v>1287.2436</v>
      </c>
      <c r="L295" s="27">
        <v>564.12350000000004</v>
      </c>
      <c r="M295" s="27">
        <v>0</v>
      </c>
      <c r="N295" s="27">
        <v>0</v>
      </c>
      <c r="O295" s="27">
        <v>188.0412</v>
      </c>
      <c r="P295" s="27">
        <v>0</v>
      </c>
    </row>
    <row r="296" spans="1:16" x14ac:dyDescent="0.25">
      <c r="A296" s="17">
        <v>1.1339999999999999</v>
      </c>
      <c r="B296" s="27">
        <v>5905.6836999999996</v>
      </c>
      <c r="C296" s="30">
        <v>8.9999999999999998E-4</v>
      </c>
      <c r="D296" s="27">
        <v>644.18989999999997</v>
      </c>
      <c r="E296" s="27">
        <v>644.18989999999997</v>
      </c>
      <c r="F296" s="27">
        <v>644.18989999999997</v>
      </c>
      <c r="G296" s="27">
        <v>0</v>
      </c>
      <c r="H296" s="27">
        <v>0</v>
      </c>
      <c r="I296" s="27">
        <v>1288.3797999999999</v>
      </c>
      <c r="J296" s="27">
        <v>644.18989999999997</v>
      </c>
      <c r="K296" s="27">
        <v>1288.3797999999999</v>
      </c>
      <c r="L296" s="27">
        <v>564.12350000000004</v>
      </c>
      <c r="M296" s="27">
        <v>0</v>
      </c>
      <c r="N296" s="27">
        <v>0</v>
      </c>
      <c r="O296" s="27">
        <v>188.0412</v>
      </c>
      <c r="P296" s="27">
        <v>0</v>
      </c>
    </row>
    <row r="297" spans="1:16" x14ac:dyDescent="0.25">
      <c r="A297" s="17">
        <v>1.135</v>
      </c>
      <c r="B297" s="27">
        <v>5910.2282999999998</v>
      </c>
      <c r="C297" s="30">
        <v>8.9999999999999998E-4</v>
      </c>
      <c r="D297" s="27">
        <v>644.75800000000004</v>
      </c>
      <c r="E297" s="27">
        <v>644.75800000000004</v>
      </c>
      <c r="F297" s="27">
        <v>644.75800000000004</v>
      </c>
      <c r="G297" s="27">
        <v>0</v>
      </c>
      <c r="H297" s="27">
        <v>0</v>
      </c>
      <c r="I297" s="27">
        <v>1289.5159000000001</v>
      </c>
      <c r="J297" s="27">
        <v>644.75800000000004</v>
      </c>
      <c r="K297" s="27">
        <v>1289.5159000000001</v>
      </c>
      <c r="L297" s="27">
        <v>564.12350000000004</v>
      </c>
      <c r="M297" s="27">
        <v>0</v>
      </c>
      <c r="N297" s="27">
        <v>0</v>
      </c>
      <c r="O297" s="27">
        <v>188.0412</v>
      </c>
      <c r="P297" s="27">
        <v>0</v>
      </c>
    </row>
    <row r="298" spans="1:16" x14ac:dyDescent="0.25">
      <c r="A298" s="17">
        <v>1.1359999999999999</v>
      </c>
      <c r="B298" s="27">
        <v>5914.7727999999997</v>
      </c>
      <c r="C298" s="30">
        <v>8.9999999999999998E-4</v>
      </c>
      <c r="D298" s="27">
        <v>645.32600000000002</v>
      </c>
      <c r="E298" s="27">
        <v>645.32600000000002</v>
      </c>
      <c r="F298" s="27">
        <v>645.32600000000002</v>
      </c>
      <c r="G298" s="27">
        <v>0</v>
      </c>
      <c r="H298" s="27">
        <v>0</v>
      </c>
      <c r="I298" s="27">
        <v>1290.652</v>
      </c>
      <c r="J298" s="27">
        <v>645.32600000000002</v>
      </c>
      <c r="K298" s="27">
        <v>1290.652</v>
      </c>
      <c r="L298" s="27">
        <v>564.12350000000004</v>
      </c>
      <c r="M298" s="27">
        <v>0</v>
      </c>
      <c r="N298" s="27">
        <v>0</v>
      </c>
      <c r="O298" s="27">
        <v>188.0412</v>
      </c>
      <c r="P298" s="27">
        <v>0</v>
      </c>
    </row>
    <row r="299" spans="1:16" x14ac:dyDescent="0.25">
      <c r="A299" s="17">
        <v>1.137</v>
      </c>
      <c r="B299" s="27">
        <v>5919.3173999999999</v>
      </c>
      <c r="C299" s="30">
        <v>8.9999999999999998E-4</v>
      </c>
      <c r="D299" s="27">
        <v>645.89409999999998</v>
      </c>
      <c r="E299" s="27">
        <v>645.89409999999998</v>
      </c>
      <c r="F299" s="27">
        <v>645.89409999999998</v>
      </c>
      <c r="G299" s="27">
        <v>0</v>
      </c>
      <c r="H299" s="27">
        <v>0</v>
      </c>
      <c r="I299" s="27">
        <v>1291.7882</v>
      </c>
      <c r="J299" s="27">
        <v>645.89409999999998</v>
      </c>
      <c r="K299" s="27">
        <v>1291.7882</v>
      </c>
      <c r="L299" s="27">
        <v>564.12350000000004</v>
      </c>
      <c r="M299" s="27">
        <v>0</v>
      </c>
      <c r="N299" s="27">
        <v>0</v>
      </c>
      <c r="O299" s="27">
        <v>188.0412</v>
      </c>
      <c r="P299" s="27">
        <v>0</v>
      </c>
    </row>
    <row r="300" spans="1:16" x14ac:dyDescent="0.25">
      <c r="A300" s="17">
        <v>1.1379999999999999</v>
      </c>
      <c r="B300" s="27">
        <v>5923.8618999999999</v>
      </c>
      <c r="C300" s="30">
        <v>8.9999999999999998E-4</v>
      </c>
      <c r="D300" s="27">
        <v>646.46220000000005</v>
      </c>
      <c r="E300" s="27">
        <v>646.46220000000005</v>
      </c>
      <c r="F300" s="27">
        <v>646.46220000000005</v>
      </c>
      <c r="G300" s="27">
        <v>0</v>
      </c>
      <c r="H300" s="27">
        <v>0</v>
      </c>
      <c r="I300" s="27">
        <v>1292.9242999999999</v>
      </c>
      <c r="J300" s="27">
        <v>646.46220000000005</v>
      </c>
      <c r="K300" s="27">
        <v>1292.9242999999999</v>
      </c>
      <c r="L300" s="27">
        <v>564.12350000000004</v>
      </c>
      <c r="M300" s="27">
        <v>0</v>
      </c>
      <c r="N300" s="27">
        <v>0</v>
      </c>
      <c r="O300" s="27">
        <v>188.0412</v>
      </c>
      <c r="P300" s="27">
        <v>0</v>
      </c>
    </row>
    <row r="301" spans="1:16" x14ac:dyDescent="0.25">
      <c r="A301" s="17">
        <v>1.139</v>
      </c>
      <c r="B301" s="27">
        <v>5923.3446999999996</v>
      </c>
      <c r="C301" s="30">
        <v>-1E-4</v>
      </c>
      <c r="D301" s="27">
        <v>646.39750000000004</v>
      </c>
      <c r="E301" s="27">
        <v>646.39750000000004</v>
      </c>
      <c r="F301" s="27">
        <v>646.39750000000004</v>
      </c>
      <c r="G301" s="27">
        <v>0</v>
      </c>
      <c r="H301" s="27">
        <v>0</v>
      </c>
      <c r="I301" s="27">
        <v>1292.7950000000001</v>
      </c>
      <c r="J301" s="27">
        <v>646.39750000000004</v>
      </c>
      <c r="K301" s="27">
        <v>1292.7950000000001</v>
      </c>
      <c r="L301" s="27">
        <v>564.12350000000004</v>
      </c>
      <c r="M301" s="27">
        <v>0</v>
      </c>
      <c r="N301" s="27">
        <v>0</v>
      </c>
      <c r="O301" s="27">
        <v>188.0412</v>
      </c>
      <c r="P301" s="27">
        <v>0</v>
      </c>
    </row>
    <row r="302" spans="1:16" x14ac:dyDescent="0.25">
      <c r="A302" s="17">
        <v>1.1399999999999999</v>
      </c>
      <c r="B302" s="27">
        <v>5927.8849</v>
      </c>
      <c r="C302" s="30">
        <v>8.9999999999999998E-4</v>
      </c>
      <c r="D302" s="27">
        <v>646.96500000000003</v>
      </c>
      <c r="E302" s="27">
        <v>646.96500000000003</v>
      </c>
      <c r="F302" s="27">
        <v>646.96500000000003</v>
      </c>
      <c r="G302" s="27">
        <v>0</v>
      </c>
      <c r="H302" s="27">
        <v>0</v>
      </c>
      <c r="I302" s="27">
        <v>1293.93</v>
      </c>
      <c r="J302" s="27">
        <v>646.96500000000003</v>
      </c>
      <c r="K302" s="27">
        <v>1293.93</v>
      </c>
      <c r="L302" s="27">
        <v>564.12350000000004</v>
      </c>
      <c r="M302" s="27">
        <v>0</v>
      </c>
      <c r="N302" s="27">
        <v>0</v>
      </c>
      <c r="O302" s="27">
        <v>188.0412</v>
      </c>
      <c r="P302" s="27">
        <v>0</v>
      </c>
    </row>
    <row r="303" spans="1:16" x14ac:dyDescent="0.25">
      <c r="A303" s="17">
        <v>1.141</v>
      </c>
      <c r="B303" s="27">
        <v>5932.4250000000002</v>
      </c>
      <c r="C303" s="30">
        <v>8.9999999999999998E-4</v>
      </c>
      <c r="D303" s="27">
        <v>647.53250000000003</v>
      </c>
      <c r="E303" s="27">
        <v>647.53250000000003</v>
      </c>
      <c r="F303" s="27">
        <v>647.53250000000003</v>
      </c>
      <c r="G303" s="27">
        <v>0</v>
      </c>
      <c r="H303" s="27">
        <v>0</v>
      </c>
      <c r="I303" s="27">
        <v>1295.0651</v>
      </c>
      <c r="J303" s="27">
        <v>647.53250000000003</v>
      </c>
      <c r="K303" s="27">
        <v>1295.0651</v>
      </c>
      <c r="L303" s="27">
        <v>564.12350000000004</v>
      </c>
      <c r="M303" s="27">
        <v>0</v>
      </c>
      <c r="N303" s="27">
        <v>0</v>
      </c>
      <c r="O303" s="27">
        <v>188.0412</v>
      </c>
      <c r="P303" s="27">
        <v>0</v>
      </c>
    </row>
    <row r="304" spans="1:16" x14ac:dyDescent="0.25">
      <c r="A304" s="17">
        <v>1.1419999999999999</v>
      </c>
      <c r="B304" s="27">
        <v>5936.9651000000003</v>
      </c>
      <c r="C304" s="30">
        <v>8.9999999999999998E-4</v>
      </c>
      <c r="D304" s="27">
        <v>648.1</v>
      </c>
      <c r="E304" s="27">
        <v>648.1</v>
      </c>
      <c r="F304" s="27">
        <v>648.1</v>
      </c>
      <c r="G304" s="27">
        <v>0</v>
      </c>
      <c r="H304" s="27">
        <v>0</v>
      </c>
      <c r="I304" s="27">
        <v>1296.2001</v>
      </c>
      <c r="J304" s="27">
        <v>648.1</v>
      </c>
      <c r="K304" s="27">
        <v>1296.2001</v>
      </c>
      <c r="L304" s="27">
        <v>564.12350000000004</v>
      </c>
      <c r="M304" s="27">
        <v>0</v>
      </c>
      <c r="N304" s="27">
        <v>0</v>
      </c>
      <c r="O304" s="27">
        <v>188.0412</v>
      </c>
      <c r="P304" s="27">
        <v>0</v>
      </c>
    </row>
    <row r="305" spans="1:16" x14ac:dyDescent="0.25">
      <c r="A305" s="17">
        <v>1.143</v>
      </c>
      <c r="B305" s="27">
        <v>5941.5051999999996</v>
      </c>
      <c r="C305" s="30">
        <v>8.9999999999999998E-4</v>
      </c>
      <c r="D305" s="27">
        <v>648.66759999999999</v>
      </c>
      <c r="E305" s="27">
        <v>648.66759999999999</v>
      </c>
      <c r="F305" s="27">
        <v>648.66759999999999</v>
      </c>
      <c r="G305" s="27">
        <v>0</v>
      </c>
      <c r="H305" s="27">
        <v>0</v>
      </c>
      <c r="I305" s="27">
        <v>1297.3351</v>
      </c>
      <c r="J305" s="27">
        <v>648.66759999999999</v>
      </c>
      <c r="K305" s="27">
        <v>1297.3351</v>
      </c>
      <c r="L305" s="27">
        <v>564.12350000000004</v>
      </c>
      <c r="M305" s="27">
        <v>0</v>
      </c>
      <c r="N305" s="27">
        <v>0</v>
      </c>
      <c r="O305" s="27">
        <v>188.0412</v>
      </c>
      <c r="P305" s="27">
        <v>0</v>
      </c>
    </row>
    <row r="306" spans="1:16" x14ac:dyDescent="0.25">
      <c r="A306" s="17">
        <v>1.1439999999999999</v>
      </c>
      <c r="B306" s="27">
        <v>5940.9862000000003</v>
      </c>
      <c r="C306" s="30">
        <v>-1E-4</v>
      </c>
      <c r="D306" s="27">
        <v>648.60270000000003</v>
      </c>
      <c r="E306" s="27">
        <v>648.60270000000003</v>
      </c>
      <c r="F306" s="27">
        <v>648.60270000000003</v>
      </c>
      <c r="G306" s="27">
        <v>0</v>
      </c>
      <c r="H306" s="27">
        <v>0</v>
      </c>
      <c r="I306" s="27">
        <v>1297.2054000000001</v>
      </c>
      <c r="J306" s="27">
        <v>648.60270000000003</v>
      </c>
      <c r="K306" s="27">
        <v>1297.2054000000001</v>
      </c>
      <c r="L306" s="27">
        <v>564.12350000000004</v>
      </c>
      <c r="M306" s="27">
        <v>0</v>
      </c>
      <c r="N306" s="27">
        <v>0</v>
      </c>
      <c r="O306" s="27">
        <v>188.0412</v>
      </c>
      <c r="P306" s="27">
        <v>0</v>
      </c>
    </row>
    <row r="307" spans="1:16" x14ac:dyDescent="0.25">
      <c r="A307" s="17">
        <v>1.145</v>
      </c>
      <c r="B307" s="27">
        <v>5945.5218999999997</v>
      </c>
      <c r="C307" s="30">
        <v>8.9999999999999998E-4</v>
      </c>
      <c r="D307" s="27">
        <v>649.16970000000003</v>
      </c>
      <c r="E307" s="27">
        <v>649.16970000000003</v>
      </c>
      <c r="F307" s="27">
        <v>649.16970000000003</v>
      </c>
      <c r="G307" s="27">
        <v>0</v>
      </c>
      <c r="H307" s="27">
        <v>0</v>
      </c>
      <c r="I307" s="27">
        <v>1298.3393000000001</v>
      </c>
      <c r="J307" s="27">
        <v>649.16970000000003</v>
      </c>
      <c r="K307" s="27">
        <v>1298.3393000000001</v>
      </c>
      <c r="L307" s="27">
        <v>564.12350000000004</v>
      </c>
      <c r="M307" s="27">
        <v>0</v>
      </c>
      <c r="N307" s="27">
        <v>0</v>
      </c>
      <c r="O307" s="27">
        <v>188.0412</v>
      </c>
      <c r="P307" s="27">
        <v>0</v>
      </c>
    </row>
    <row r="308" spans="1:16" x14ac:dyDescent="0.25">
      <c r="A308" s="17">
        <v>1.1459999999999999</v>
      </c>
      <c r="B308" s="27">
        <v>5950.0576000000001</v>
      </c>
      <c r="C308" s="30">
        <v>8.9999999999999998E-4</v>
      </c>
      <c r="D308" s="27">
        <v>649.73659999999995</v>
      </c>
      <c r="E308" s="27">
        <v>649.73659999999995</v>
      </c>
      <c r="F308" s="27">
        <v>649.73659999999995</v>
      </c>
      <c r="G308" s="27">
        <v>0</v>
      </c>
      <c r="H308" s="27">
        <v>0</v>
      </c>
      <c r="I308" s="27">
        <v>1299.4731999999999</v>
      </c>
      <c r="J308" s="27">
        <v>649.73659999999995</v>
      </c>
      <c r="K308" s="27">
        <v>1299.4731999999999</v>
      </c>
      <c r="L308" s="27">
        <v>564.12350000000004</v>
      </c>
      <c r="M308" s="27">
        <v>0</v>
      </c>
      <c r="N308" s="27">
        <v>0</v>
      </c>
      <c r="O308" s="27">
        <v>188.0412</v>
      </c>
      <c r="P308" s="27">
        <v>0</v>
      </c>
    </row>
    <row r="309" spans="1:16" x14ac:dyDescent="0.25">
      <c r="A309" s="17">
        <v>1.147</v>
      </c>
      <c r="B309" s="27">
        <v>5954.5933000000005</v>
      </c>
      <c r="C309" s="30">
        <v>8.9999999999999998E-4</v>
      </c>
      <c r="D309" s="27">
        <v>650.30359999999996</v>
      </c>
      <c r="E309" s="27">
        <v>650.30359999999996</v>
      </c>
      <c r="F309" s="27">
        <v>650.30359999999996</v>
      </c>
      <c r="G309" s="27">
        <v>0</v>
      </c>
      <c r="H309" s="27">
        <v>0</v>
      </c>
      <c r="I309" s="27">
        <v>1300.6071999999999</v>
      </c>
      <c r="J309" s="27">
        <v>650.30359999999996</v>
      </c>
      <c r="K309" s="27">
        <v>1300.6071999999999</v>
      </c>
      <c r="L309" s="27">
        <v>564.12350000000004</v>
      </c>
      <c r="M309" s="27">
        <v>0</v>
      </c>
      <c r="N309" s="27">
        <v>0</v>
      </c>
      <c r="O309" s="27">
        <v>188.0412</v>
      </c>
      <c r="P309" s="27">
        <v>0</v>
      </c>
    </row>
    <row r="310" spans="1:16" x14ac:dyDescent="0.25">
      <c r="A310" s="17">
        <v>1.1479999999999999</v>
      </c>
      <c r="B310" s="27">
        <v>5959.1289999999999</v>
      </c>
      <c r="C310" s="30">
        <v>8.9999999999999998E-4</v>
      </c>
      <c r="D310" s="27">
        <v>650.87049999999999</v>
      </c>
      <c r="E310" s="27">
        <v>650.87049999999999</v>
      </c>
      <c r="F310" s="27">
        <v>650.87049999999999</v>
      </c>
      <c r="G310" s="27">
        <v>0</v>
      </c>
      <c r="H310" s="27">
        <v>0</v>
      </c>
      <c r="I310" s="27">
        <v>1301.7411</v>
      </c>
      <c r="J310" s="27">
        <v>650.87049999999999</v>
      </c>
      <c r="K310" s="27">
        <v>1301.7411</v>
      </c>
      <c r="L310" s="27">
        <v>564.12350000000004</v>
      </c>
      <c r="M310" s="27">
        <v>0</v>
      </c>
      <c r="N310" s="27">
        <v>0</v>
      </c>
      <c r="O310" s="27">
        <v>188.0412</v>
      </c>
      <c r="P310" s="27">
        <v>0</v>
      </c>
    </row>
    <row r="311" spans="1:16" x14ac:dyDescent="0.25">
      <c r="A311" s="17">
        <v>1.149</v>
      </c>
      <c r="B311" s="27">
        <v>5958.6082999999999</v>
      </c>
      <c r="C311" s="30">
        <v>-1E-4</v>
      </c>
      <c r="D311" s="27">
        <v>650.80550000000005</v>
      </c>
      <c r="E311" s="27">
        <v>650.80550000000005</v>
      </c>
      <c r="F311" s="27">
        <v>650.80550000000005</v>
      </c>
      <c r="G311" s="27">
        <v>0</v>
      </c>
      <c r="H311" s="27">
        <v>0</v>
      </c>
      <c r="I311" s="27">
        <v>1301.6108999999999</v>
      </c>
      <c r="J311" s="27">
        <v>650.80550000000005</v>
      </c>
      <c r="K311" s="27">
        <v>1301.6108999999999</v>
      </c>
      <c r="L311" s="27">
        <v>564.12350000000004</v>
      </c>
      <c r="M311" s="27">
        <v>0</v>
      </c>
      <c r="N311" s="27">
        <v>0</v>
      </c>
      <c r="O311" s="27">
        <v>188.0412</v>
      </c>
      <c r="P311" s="27">
        <v>0</v>
      </c>
    </row>
    <row r="312" spans="1:16" x14ac:dyDescent="0.25">
      <c r="A312" s="17">
        <v>1.1499999999999999</v>
      </c>
      <c r="B312" s="27">
        <v>5963.1396000000004</v>
      </c>
      <c r="C312" s="30">
        <v>8.9999999999999998E-4</v>
      </c>
      <c r="D312" s="27">
        <v>651.37189999999998</v>
      </c>
      <c r="E312" s="27">
        <v>651.37189999999998</v>
      </c>
      <c r="F312" s="27">
        <v>651.37189999999998</v>
      </c>
      <c r="G312" s="27">
        <v>0</v>
      </c>
      <c r="H312" s="27">
        <v>0</v>
      </c>
      <c r="I312" s="27">
        <v>1302.7437</v>
      </c>
      <c r="J312" s="27">
        <v>651.37189999999998</v>
      </c>
      <c r="K312" s="27">
        <v>1302.7437</v>
      </c>
      <c r="L312" s="27">
        <v>564.12350000000004</v>
      </c>
      <c r="M312" s="27">
        <v>0</v>
      </c>
      <c r="N312" s="27">
        <v>0</v>
      </c>
      <c r="O312" s="27">
        <v>188.0412</v>
      </c>
      <c r="P312" s="27">
        <v>0</v>
      </c>
    </row>
    <row r="313" spans="1:16" x14ac:dyDescent="0.25">
      <c r="A313" s="17">
        <v>1.151</v>
      </c>
      <c r="B313" s="27">
        <v>5967.6707999999999</v>
      </c>
      <c r="C313" s="30">
        <v>8.9999999999999998E-4</v>
      </c>
      <c r="D313" s="27">
        <v>651.93830000000003</v>
      </c>
      <c r="E313" s="27">
        <v>651.93830000000003</v>
      </c>
      <c r="F313" s="27">
        <v>651.93830000000003</v>
      </c>
      <c r="G313" s="27">
        <v>0</v>
      </c>
      <c r="H313" s="27">
        <v>0</v>
      </c>
      <c r="I313" s="27">
        <v>1303.8765000000001</v>
      </c>
      <c r="J313" s="27">
        <v>651.93830000000003</v>
      </c>
      <c r="K313" s="27">
        <v>1303.8765000000001</v>
      </c>
      <c r="L313" s="27">
        <v>564.12350000000004</v>
      </c>
      <c r="M313" s="27">
        <v>0</v>
      </c>
      <c r="N313" s="27">
        <v>0</v>
      </c>
      <c r="O313" s="27">
        <v>188.0412</v>
      </c>
      <c r="P313" s="27">
        <v>0</v>
      </c>
    </row>
    <row r="314" spans="1:16" x14ac:dyDescent="0.25">
      <c r="A314" s="17">
        <v>1.1519999999999999</v>
      </c>
      <c r="B314" s="27">
        <v>5972.2021000000004</v>
      </c>
      <c r="C314" s="30">
        <v>8.9999999999999998E-4</v>
      </c>
      <c r="D314" s="27">
        <v>652.50469999999996</v>
      </c>
      <c r="E314" s="27">
        <v>652.50469999999996</v>
      </c>
      <c r="F314" s="27">
        <v>652.50469999999996</v>
      </c>
      <c r="G314" s="27">
        <v>0</v>
      </c>
      <c r="H314" s="27">
        <v>0</v>
      </c>
      <c r="I314" s="27">
        <v>1305.0093999999999</v>
      </c>
      <c r="J314" s="27">
        <v>652.50469999999996</v>
      </c>
      <c r="K314" s="27">
        <v>1305.0093999999999</v>
      </c>
      <c r="L314" s="27">
        <v>564.12350000000004</v>
      </c>
      <c r="M314" s="27">
        <v>0</v>
      </c>
      <c r="N314" s="27">
        <v>0</v>
      </c>
      <c r="O314" s="27">
        <v>188.0412</v>
      </c>
      <c r="P314" s="27">
        <v>0</v>
      </c>
    </row>
    <row r="315" spans="1:16" x14ac:dyDescent="0.25">
      <c r="A315" s="17">
        <v>1.153</v>
      </c>
      <c r="B315" s="27">
        <v>5976.7334000000001</v>
      </c>
      <c r="C315" s="30">
        <v>8.9999999999999998E-4</v>
      </c>
      <c r="D315" s="27">
        <v>653.0711</v>
      </c>
      <c r="E315" s="27">
        <v>653.0711</v>
      </c>
      <c r="F315" s="27">
        <v>653.0711</v>
      </c>
      <c r="G315" s="27">
        <v>0</v>
      </c>
      <c r="H315" s="27">
        <v>0</v>
      </c>
      <c r="I315" s="27">
        <v>1306.1422</v>
      </c>
      <c r="J315" s="27">
        <v>653.0711</v>
      </c>
      <c r="K315" s="27">
        <v>1306.1422</v>
      </c>
      <c r="L315" s="27">
        <v>564.12350000000004</v>
      </c>
      <c r="M315" s="27">
        <v>0</v>
      </c>
      <c r="N315" s="27">
        <v>0</v>
      </c>
      <c r="O315" s="27">
        <v>188.0412</v>
      </c>
      <c r="P315" s="27">
        <v>0</v>
      </c>
    </row>
    <row r="316" spans="1:16" x14ac:dyDescent="0.25">
      <c r="A316" s="17">
        <v>1.1539999999999999</v>
      </c>
      <c r="B316" s="27">
        <v>5976.2109</v>
      </c>
      <c r="C316" s="30">
        <v>-1E-4</v>
      </c>
      <c r="D316" s="27">
        <v>653.00580000000002</v>
      </c>
      <c r="E316" s="27">
        <v>653.00580000000002</v>
      </c>
      <c r="F316" s="27">
        <v>653.00580000000002</v>
      </c>
      <c r="G316" s="27">
        <v>0</v>
      </c>
      <c r="H316" s="27">
        <v>0</v>
      </c>
      <c r="I316" s="27">
        <v>1306.0116</v>
      </c>
      <c r="J316" s="27">
        <v>653.00580000000002</v>
      </c>
      <c r="K316" s="27">
        <v>1306.0116</v>
      </c>
      <c r="L316" s="27">
        <v>564.12350000000004</v>
      </c>
      <c r="M316" s="27">
        <v>0</v>
      </c>
      <c r="N316" s="27">
        <v>0</v>
      </c>
      <c r="O316" s="27">
        <v>188.0412</v>
      </c>
      <c r="P316" s="27">
        <v>0</v>
      </c>
    </row>
    <row r="317" spans="1:16" x14ac:dyDescent="0.25">
      <c r="A317" s="17">
        <v>1.155</v>
      </c>
      <c r="B317" s="27">
        <v>5980.7377999999999</v>
      </c>
      <c r="C317" s="30">
        <v>8.9999999999999998E-4</v>
      </c>
      <c r="D317" s="27">
        <v>653.57159999999999</v>
      </c>
      <c r="E317" s="27">
        <v>653.57159999999999</v>
      </c>
      <c r="F317" s="27">
        <v>653.57159999999999</v>
      </c>
      <c r="G317" s="27">
        <v>0</v>
      </c>
      <c r="H317" s="27">
        <v>0</v>
      </c>
      <c r="I317" s="27">
        <v>1307.1433</v>
      </c>
      <c r="J317" s="27">
        <v>653.57159999999999</v>
      </c>
      <c r="K317" s="27">
        <v>1307.1433</v>
      </c>
      <c r="L317" s="27">
        <v>564.12350000000004</v>
      </c>
      <c r="M317" s="27">
        <v>0</v>
      </c>
      <c r="N317" s="27">
        <v>0</v>
      </c>
      <c r="O317" s="27">
        <v>188.0412</v>
      </c>
      <c r="P317" s="27">
        <v>0</v>
      </c>
    </row>
    <row r="318" spans="1:16" x14ac:dyDescent="0.25">
      <c r="A318" s="17">
        <v>1.1559999999999999</v>
      </c>
      <c r="B318" s="27">
        <v>5985.2646999999997</v>
      </c>
      <c r="C318" s="30">
        <v>8.9999999999999998E-4</v>
      </c>
      <c r="D318" s="27">
        <v>654.13750000000005</v>
      </c>
      <c r="E318" s="27">
        <v>654.13750000000005</v>
      </c>
      <c r="F318" s="27">
        <v>654.13750000000005</v>
      </c>
      <c r="G318" s="27">
        <v>0</v>
      </c>
      <c r="H318" s="27">
        <v>0</v>
      </c>
      <c r="I318" s="27">
        <v>1308.2750000000001</v>
      </c>
      <c r="J318" s="27">
        <v>654.13750000000005</v>
      </c>
      <c r="K318" s="27">
        <v>1308.2750000000001</v>
      </c>
      <c r="L318" s="27">
        <v>564.12350000000004</v>
      </c>
      <c r="M318" s="27">
        <v>0</v>
      </c>
      <c r="N318" s="27">
        <v>0</v>
      </c>
      <c r="O318" s="27">
        <v>188.0412</v>
      </c>
      <c r="P318" s="27">
        <v>0</v>
      </c>
    </row>
    <row r="319" spans="1:16" x14ac:dyDescent="0.25">
      <c r="A319" s="17">
        <v>1.157</v>
      </c>
      <c r="B319" s="27">
        <v>5989.7916999999998</v>
      </c>
      <c r="C319" s="30">
        <v>8.9999999999999998E-4</v>
      </c>
      <c r="D319" s="27">
        <v>654.70339999999999</v>
      </c>
      <c r="E319" s="27">
        <v>654.70339999999999</v>
      </c>
      <c r="F319" s="27">
        <v>654.70339999999999</v>
      </c>
      <c r="G319" s="27">
        <v>0</v>
      </c>
      <c r="H319" s="27">
        <v>0</v>
      </c>
      <c r="I319" s="27">
        <v>1309.4067</v>
      </c>
      <c r="J319" s="27">
        <v>654.70339999999999</v>
      </c>
      <c r="K319" s="27">
        <v>1309.4067</v>
      </c>
      <c r="L319" s="27">
        <v>564.12350000000004</v>
      </c>
      <c r="M319" s="27">
        <v>0</v>
      </c>
      <c r="N319" s="27">
        <v>0</v>
      </c>
      <c r="O319" s="27">
        <v>188.0412</v>
      </c>
      <c r="P319" s="27">
        <v>0</v>
      </c>
    </row>
    <row r="320" spans="1:16" x14ac:dyDescent="0.25">
      <c r="A320" s="17">
        <v>1.1579999999999999</v>
      </c>
      <c r="B320" s="27">
        <v>5994.3185999999996</v>
      </c>
      <c r="C320" s="30">
        <v>8.9999999999999998E-4</v>
      </c>
      <c r="D320" s="27">
        <v>655.26919999999996</v>
      </c>
      <c r="E320" s="27">
        <v>655.26919999999996</v>
      </c>
      <c r="F320" s="27">
        <v>655.26919999999996</v>
      </c>
      <c r="G320" s="27">
        <v>0</v>
      </c>
      <c r="H320" s="27">
        <v>0</v>
      </c>
      <c r="I320" s="27">
        <v>1310.5385000000001</v>
      </c>
      <c r="J320" s="27">
        <v>655.26919999999996</v>
      </c>
      <c r="K320" s="27">
        <v>1310.5385000000001</v>
      </c>
      <c r="L320" s="27">
        <v>564.12350000000004</v>
      </c>
      <c r="M320" s="27">
        <v>0</v>
      </c>
      <c r="N320" s="27">
        <v>0</v>
      </c>
      <c r="O320" s="27">
        <v>188.0412</v>
      </c>
      <c r="P320" s="27">
        <v>0</v>
      </c>
    </row>
    <row r="321" spans="1:16" x14ac:dyDescent="0.25">
      <c r="A321" s="17">
        <v>1.159</v>
      </c>
      <c r="B321" s="27">
        <v>5993.7942999999996</v>
      </c>
      <c r="C321" s="30">
        <v>-1E-4</v>
      </c>
      <c r="D321" s="27">
        <v>655.20370000000003</v>
      </c>
      <c r="E321" s="27">
        <v>655.20370000000003</v>
      </c>
      <c r="F321" s="27">
        <v>655.20370000000003</v>
      </c>
      <c r="G321" s="27">
        <v>0</v>
      </c>
      <c r="H321" s="27">
        <v>0</v>
      </c>
      <c r="I321" s="27">
        <v>1310.4074000000001</v>
      </c>
      <c r="J321" s="27">
        <v>655.20370000000003</v>
      </c>
      <c r="K321" s="27">
        <v>1310.4074000000001</v>
      </c>
      <c r="L321" s="27">
        <v>564.12350000000004</v>
      </c>
      <c r="M321" s="27">
        <v>0</v>
      </c>
      <c r="N321" s="27">
        <v>0</v>
      </c>
      <c r="O321" s="27">
        <v>188.0412</v>
      </c>
      <c r="P321" s="27">
        <v>0</v>
      </c>
    </row>
    <row r="322" spans="1:16" x14ac:dyDescent="0.25">
      <c r="A322" s="17">
        <v>1.1599999999999999</v>
      </c>
      <c r="B322" s="27">
        <v>5996.9393</v>
      </c>
      <c r="C322" s="30">
        <v>5.9999999999999995E-4</v>
      </c>
      <c r="D322" s="27">
        <v>655.59680000000003</v>
      </c>
      <c r="E322" s="27">
        <v>655.59680000000003</v>
      </c>
      <c r="F322" s="27">
        <v>655.59680000000003</v>
      </c>
      <c r="G322" s="27">
        <v>0</v>
      </c>
      <c r="H322" s="27">
        <v>0</v>
      </c>
      <c r="I322" s="27">
        <v>1311.1937</v>
      </c>
      <c r="J322" s="27">
        <v>655.59680000000003</v>
      </c>
      <c r="K322" s="27">
        <v>1311.1937</v>
      </c>
      <c r="L322" s="27">
        <v>564.12350000000004</v>
      </c>
      <c r="M322" s="27">
        <v>0</v>
      </c>
      <c r="N322" s="27">
        <v>0</v>
      </c>
      <c r="O322" s="27">
        <v>188.0412</v>
      </c>
      <c r="P322" s="27">
        <v>0</v>
      </c>
    </row>
    <row r="323" spans="1:16" x14ac:dyDescent="0.25">
      <c r="A323" s="17">
        <v>1.161</v>
      </c>
      <c r="B323" s="27">
        <v>6001.4606999999996</v>
      </c>
      <c r="C323" s="30">
        <v>8.9999999999999998E-4</v>
      </c>
      <c r="D323" s="27">
        <v>656.16200000000003</v>
      </c>
      <c r="E323" s="27">
        <v>656.16200000000003</v>
      </c>
      <c r="F323" s="27">
        <v>656.16200000000003</v>
      </c>
      <c r="G323" s="27">
        <v>0</v>
      </c>
      <c r="H323" s="27">
        <v>0</v>
      </c>
      <c r="I323" s="27">
        <v>1312.3240000000001</v>
      </c>
      <c r="J323" s="27">
        <v>656.16200000000003</v>
      </c>
      <c r="K323" s="27">
        <v>1312.3240000000001</v>
      </c>
      <c r="L323" s="27">
        <v>564.12350000000004</v>
      </c>
      <c r="M323" s="27">
        <v>0</v>
      </c>
      <c r="N323" s="27">
        <v>0</v>
      </c>
      <c r="O323" s="27">
        <v>188.0412</v>
      </c>
      <c r="P323" s="27">
        <v>0</v>
      </c>
    </row>
    <row r="324" spans="1:16" x14ac:dyDescent="0.25">
      <c r="A324" s="17">
        <v>1.1619999999999999</v>
      </c>
      <c r="B324" s="27">
        <v>6005.982</v>
      </c>
      <c r="C324" s="30">
        <v>8.9999999999999998E-4</v>
      </c>
      <c r="D324" s="27">
        <v>656.72720000000004</v>
      </c>
      <c r="E324" s="27">
        <v>656.72720000000004</v>
      </c>
      <c r="F324" s="27">
        <v>656.72720000000004</v>
      </c>
      <c r="G324" s="27">
        <v>0</v>
      </c>
      <c r="H324" s="27">
        <v>0</v>
      </c>
      <c r="I324" s="27">
        <v>1313.4543000000001</v>
      </c>
      <c r="J324" s="27">
        <v>656.72720000000004</v>
      </c>
      <c r="K324" s="27">
        <v>1313.4543000000001</v>
      </c>
      <c r="L324" s="27">
        <v>564.12350000000004</v>
      </c>
      <c r="M324" s="27">
        <v>0</v>
      </c>
      <c r="N324" s="27">
        <v>0</v>
      </c>
      <c r="O324" s="27">
        <v>188.0412</v>
      </c>
      <c r="P324" s="27">
        <v>0</v>
      </c>
    </row>
    <row r="325" spans="1:16" x14ac:dyDescent="0.25">
      <c r="A325" s="17">
        <v>1.163</v>
      </c>
      <c r="B325" s="27">
        <v>6010.5033999999996</v>
      </c>
      <c r="C325" s="30">
        <v>8.9999999999999998E-4</v>
      </c>
      <c r="D325" s="27">
        <v>657.29229999999995</v>
      </c>
      <c r="E325" s="27">
        <v>657.29229999999995</v>
      </c>
      <c r="F325" s="27">
        <v>657.29229999999995</v>
      </c>
      <c r="G325" s="27">
        <v>0</v>
      </c>
      <c r="H325" s="27">
        <v>0</v>
      </c>
      <c r="I325" s="27">
        <v>1314.5847000000001</v>
      </c>
      <c r="J325" s="27">
        <v>657.29229999999995</v>
      </c>
      <c r="K325" s="27">
        <v>1314.5847000000001</v>
      </c>
      <c r="L325" s="27">
        <v>564.12350000000004</v>
      </c>
      <c r="M325" s="27">
        <v>0</v>
      </c>
      <c r="N325" s="27">
        <v>0</v>
      </c>
      <c r="O325" s="27">
        <v>188.0412</v>
      </c>
      <c r="P325" s="27">
        <v>0</v>
      </c>
    </row>
    <row r="326" spans="1:16" x14ac:dyDescent="0.25">
      <c r="A326" s="17">
        <v>1.1639999999999999</v>
      </c>
      <c r="B326" s="27">
        <v>6015.0246999999999</v>
      </c>
      <c r="C326" s="30">
        <v>8.9999999999999998E-4</v>
      </c>
      <c r="D326" s="27">
        <v>657.85749999999996</v>
      </c>
      <c r="E326" s="27">
        <v>657.85749999999996</v>
      </c>
      <c r="F326" s="27">
        <v>657.85749999999996</v>
      </c>
      <c r="G326" s="27">
        <v>0</v>
      </c>
      <c r="H326" s="27">
        <v>0</v>
      </c>
      <c r="I326" s="27">
        <v>1315.7149999999999</v>
      </c>
      <c r="J326" s="27">
        <v>657.85749999999996</v>
      </c>
      <c r="K326" s="27">
        <v>1315.7149999999999</v>
      </c>
      <c r="L326" s="27">
        <v>564.12350000000004</v>
      </c>
      <c r="M326" s="27">
        <v>0</v>
      </c>
      <c r="N326" s="27">
        <v>0</v>
      </c>
      <c r="O326" s="27">
        <v>188.0412</v>
      </c>
      <c r="P326" s="27">
        <v>0</v>
      </c>
    </row>
    <row r="327" spans="1:16" x14ac:dyDescent="0.25">
      <c r="A327" s="17">
        <v>1.165</v>
      </c>
      <c r="B327" s="27">
        <v>6019.5460999999996</v>
      </c>
      <c r="C327" s="30">
        <v>8.9999999999999998E-4</v>
      </c>
      <c r="D327" s="27">
        <v>658.42269999999996</v>
      </c>
      <c r="E327" s="27">
        <v>658.42269999999996</v>
      </c>
      <c r="F327" s="27">
        <v>658.42269999999996</v>
      </c>
      <c r="G327" s="27">
        <v>0</v>
      </c>
      <c r="H327" s="27">
        <v>0</v>
      </c>
      <c r="I327" s="27">
        <v>1316.8453999999999</v>
      </c>
      <c r="J327" s="27">
        <v>658.42269999999996</v>
      </c>
      <c r="K327" s="27">
        <v>1316.8453999999999</v>
      </c>
      <c r="L327" s="27">
        <v>564.12350000000004</v>
      </c>
      <c r="M327" s="27">
        <v>0</v>
      </c>
      <c r="N327" s="27">
        <v>0</v>
      </c>
      <c r="O327" s="27">
        <v>188.0412</v>
      </c>
      <c r="P327" s="27">
        <v>0</v>
      </c>
    </row>
    <row r="328" spans="1:16" x14ac:dyDescent="0.25">
      <c r="A328" s="17">
        <v>1.1659999999999999</v>
      </c>
      <c r="B328" s="27">
        <v>6020.0727999999999</v>
      </c>
      <c r="C328" s="30">
        <v>1E-4</v>
      </c>
      <c r="D328" s="27">
        <v>658.48850000000004</v>
      </c>
      <c r="E328" s="27">
        <v>658.48850000000004</v>
      </c>
      <c r="F328" s="27">
        <v>658.48850000000004</v>
      </c>
      <c r="G328" s="27">
        <v>0</v>
      </c>
      <c r="H328" s="27">
        <v>0</v>
      </c>
      <c r="I328" s="27">
        <v>1316.9770000000001</v>
      </c>
      <c r="J328" s="27">
        <v>658.48850000000004</v>
      </c>
      <c r="K328" s="27">
        <v>1316.9770000000001</v>
      </c>
      <c r="L328" s="27">
        <v>564.12350000000004</v>
      </c>
      <c r="M328" s="27">
        <v>0</v>
      </c>
      <c r="N328" s="27">
        <v>0</v>
      </c>
      <c r="O328" s="27">
        <v>188.0412</v>
      </c>
      <c r="P328" s="27">
        <v>0</v>
      </c>
    </row>
    <row r="329" spans="1:16" x14ac:dyDescent="0.25">
      <c r="A329" s="17">
        <v>1.167</v>
      </c>
      <c r="B329" s="27">
        <v>6024.5907999999999</v>
      </c>
      <c r="C329" s="30">
        <v>8.9999999999999998E-4</v>
      </c>
      <c r="D329" s="27">
        <v>659.05330000000004</v>
      </c>
      <c r="E329" s="27">
        <v>659.05330000000004</v>
      </c>
      <c r="F329" s="27">
        <v>659.05330000000004</v>
      </c>
      <c r="G329" s="27">
        <v>0</v>
      </c>
      <c r="H329" s="27">
        <v>0</v>
      </c>
      <c r="I329" s="27">
        <v>1318.1065000000001</v>
      </c>
      <c r="J329" s="27">
        <v>659.05330000000004</v>
      </c>
      <c r="K329" s="27">
        <v>1318.1065000000001</v>
      </c>
      <c r="L329" s="27">
        <v>564.12350000000004</v>
      </c>
      <c r="M329" s="27">
        <v>0</v>
      </c>
      <c r="N329" s="27">
        <v>0</v>
      </c>
      <c r="O329" s="27">
        <v>188.0412</v>
      </c>
      <c r="P329" s="27">
        <v>0</v>
      </c>
    </row>
    <row r="330" spans="1:16" x14ac:dyDescent="0.25">
      <c r="A330" s="17">
        <v>1.1679999999999999</v>
      </c>
      <c r="B330" s="27">
        <v>6029.1086999999998</v>
      </c>
      <c r="C330" s="30">
        <v>8.9999999999999998E-4</v>
      </c>
      <c r="D330" s="27">
        <v>659.61800000000005</v>
      </c>
      <c r="E330" s="27">
        <v>659.61800000000005</v>
      </c>
      <c r="F330" s="27">
        <v>659.61800000000005</v>
      </c>
      <c r="G330" s="27">
        <v>0</v>
      </c>
      <c r="H330" s="27">
        <v>0</v>
      </c>
      <c r="I330" s="27">
        <v>1319.2360000000001</v>
      </c>
      <c r="J330" s="27">
        <v>659.61800000000005</v>
      </c>
      <c r="K330" s="27">
        <v>1319.2360000000001</v>
      </c>
      <c r="L330" s="27">
        <v>564.12350000000004</v>
      </c>
      <c r="M330" s="27">
        <v>0</v>
      </c>
      <c r="N330" s="27">
        <v>0</v>
      </c>
      <c r="O330" s="27">
        <v>188.0412</v>
      </c>
      <c r="P330" s="27">
        <v>0</v>
      </c>
    </row>
    <row r="331" spans="1:16" x14ac:dyDescent="0.25">
      <c r="A331" s="17">
        <v>1.169</v>
      </c>
      <c r="B331" s="27">
        <v>6033.6265999999996</v>
      </c>
      <c r="C331" s="30">
        <v>8.9999999999999998E-4</v>
      </c>
      <c r="D331" s="27">
        <v>660.18269999999995</v>
      </c>
      <c r="E331" s="27">
        <v>660.18269999999995</v>
      </c>
      <c r="F331" s="27">
        <v>660.18269999999995</v>
      </c>
      <c r="G331" s="27">
        <v>0</v>
      </c>
      <c r="H331" s="27">
        <v>0</v>
      </c>
      <c r="I331" s="27">
        <v>1320.3655000000001</v>
      </c>
      <c r="J331" s="27">
        <v>660.18269999999995</v>
      </c>
      <c r="K331" s="27">
        <v>1320.3655000000001</v>
      </c>
      <c r="L331" s="27">
        <v>564.12350000000004</v>
      </c>
      <c r="M331" s="27">
        <v>0</v>
      </c>
      <c r="N331" s="27">
        <v>0</v>
      </c>
      <c r="O331" s="27">
        <v>188.0412</v>
      </c>
      <c r="P331" s="27">
        <v>0</v>
      </c>
    </row>
    <row r="332" spans="1:16" x14ac:dyDescent="0.25">
      <c r="A332" s="17">
        <v>1.17</v>
      </c>
      <c r="B332" s="27">
        <v>6033.0985000000001</v>
      </c>
      <c r="C332" s="30">
        <v>-1E-4</v>
      </c>
      <c r="D332" s="27">
        <v>660.11670000000004</v>
      </c>
      <c r="E332" s="27">
        <v>660.11670000000004</v>
      </c>
      <c r="F332" s="27">
        <v>660.11670000000004</v>
      </c>
      <c r="G332" s="27">
        <v>0</v>
      </c>
      <c r="H332" s="27">
        <v>0</v>
      </c>
      <c r="I332" s="27">
        <v>1320.2335</v>
      </c>
      <c r="J332" s="27">
        <v>660.11670000000004</v>
      </c>
      <c r="K332" s="27">
        <v>1320.2335</v>
      </c>
      <c r="L332" s="27">
        <v>564.12350000000004</v>
      </c>
      <c r="M332" s="27">
        <v>0</v>
      </c>
      <c r="N332" s="27">
        <v>0</v>
      </c>
      <c r="O332" s="27">
        <v>188.0412</v>
      </c>
      <c r="P332" s="27">
        <v>0</v>
      </c>
    </row>
    <row r="333" spans="1:16" x14ac:dyDescent="0.25">
      <c r="A333" s="17">
        <v>1.171</v>
      </c>
      <c r="B333" s="27">
        <v>6037.6121000000003</v>
      </c>
      <c r="C333" s="30">
        <v>8.9999999999999998E-4</v>
      </c>
      <c r="D333" s="27">
        <v>660.68089999999995</v>
      </c>
      <c r="E333" s="27">
        <v>660.68089999999995</v>
      </c>
      <c r="F333" s="27">
        <v>660.68089999999995</v>
      </c>
      <c r="G333" s="27">
        <v>0</v>
      </c>
      <c r="H333" s="27">
        <v>0</v>
      </c>
      <c r="I333" s="27">
        <v>1321.3619000000001</v>
      </c>
      <c r="J333" s="27">
        <v>660.68089999999995</v>
      </c>
      <c r="K333" s="27">
        <v>1321.3619000000001</v>
      </c>
      <c r="L333" s="27">
        <v>564.12350000000004</v>
      </c>
      <c r="M333" s="27">
        <v>0</v>
      </c>
      <c r="N333" s="27">
        <v>0</v>
      </c>
      <c r="O333" s="27">
        <v>188.0412</v>
      </c>
      <c r="P333" s="27">
        <v>0</v>
      </c>
    </row>
    <row r="334" spans="1:16" x14ac:dyDescent="0.25">
      <c r="A334" s="17">
        <v>1.1719999999999999</v>
      </c>
      <c r="B334" s="27">
        <v>6042.1256999999996</v>
      </c>
      <c r="C334" s="30">
        <v>8.9999999999999998E-4</v>
      </c>
      <c r="D334" s="27">
        <v>661.24509999999998</v>
      </c>
      <c r="E334" s="27">
        <v>661.24509999999998</v>
      </c>
      <c r="F334" s="27">
        <v>661.24509999999998</v>
      </c>
      <c r="G334" s="27">
        <v>0</v>
      </c>
      <c r="H334" s="27">
        <v>0</v>
      </c>
      <c r="I334" s="27">
        <v>1322.4902999999999</v>
      </c>
      <c r="J334" s="27">
        <v>661.24509999999998</v>
      </c>
      <c r="K334" s="27">
        <v>1322.4902999999999</v>
      </c>
      <c r="L334" s="27">
        <v>564.12350000000004</v>
      </c>
      <c r="M334" s="27">
        <v>0</v>
      </c>
      <c r="N334" s="27">
        <v>0</v>
      </c>
      <c r="O334" s="27">
        <v>188.0412</v>
      </c>
      <c r="P334" s="27">
        <v>0</v>
      </c>
    </row>
    <row r="335" spans="1:16" x14ac:dyDescent="0.25">
      <c r="A335" s="17">
        <v>1.173</v>
      </c>
      <c r="B335" s="27">
        <v>6046.6392999999998</v>
      </c>
      <c r="C335" s="30">
        <v>8.9999999999999998E-4</v>
      </c>
      <c r="D335" s="27">
        <v>661.80930000000001</v>
      </c>
      <c r="E335" s="27">
        <v>661.80930000000001</v>
      </c>
      <c r="F335" s="27">
        <v>661.80930000000001</v>
      </c>
      <c r="G335" s="27">
        <v>0</v>
      </c>
      <c r="H335" s="27">
        <v>0</v>
      </c>
      <c r="I335" s="27">
        <v>1323.6187</v>
      </c>
      <c r="J335" s="27">
        <v>661.80930000000001</v>
      </c>
      <c r="K335" s="27">
        <v>1323.6187</v>
      </c>
      <c r="L335" s="27">
        <v>564.12350000000004</v>
      </c>
      <c r="M335" s="27">
        <v>0</v>
      </c>
      <c r="N335" s="27">
        <v>0</v>
      </c>
      <c r="O335" s="27">
        <v>188.0412</v>
      </c>
      <c r="P335" s="27">
        <v>0</v>
      </c>
    </row>
    <row r="336" spans="1:16" x14ac:dyDescent="0.25">
      <c r="A336" s="17">
        <v>1.1739999999999999</v>
      </c>
      <c r="B336" s="27">
        <v>6051.1530000000002</v>
      </c>
      <c r="C336" s="30">
        <v>8.9999999999999998E-4</v>
      </c>
      <c r="D336" s="27">
        <v>662.37350000000004</v>
      </c>
      <c r="E336" s="27">
        <v>662.37350000000004</v>
      </c>
      <c r="F336" s="27">
        <v>662.37350000000004</v>
      </c>
      <c r="G336" s="27">
        <v>0</v>
      </c>
      <c r="H336" s="27">
        <v>0</v>
      </c>
      <c r="I336" s="27">
        <v>1324.7471</v>
      </c>
      <c r="J336" s="27">
        <v>662.37350000000004</v>
      </c>
      <c r="K336" s="27">
        <v>1324.7471</v>
      </c>
      <c r="L336" s="27">
        <v>564.12350000000004</v>
      </c>
      <c r="M336" s="27">
        <v>0</v>
      </c>
      <c r="N336" s="27">
        <v>0</v>
      </c>
      <c r="O336" s="27">
        <v>188.0412</v>
      </c>
      <c r="P336" s="27">
        <v>0</v>
      </c>
    </row>
    <row r="337" spans="1:16" x14ac:dyDescent="0.25">
      <c r="A337" s="17">
        <v>1.175</v>
      </c>
      <c r="B337" s="27">
        <v>6050.0932000000003</v>
      </c>
      <c r="C337" s="30">
        <v>-2.0000000000000001E-4</v>
      </c>
      <c r="D337" s="27">
        <v>662.24109999999996</v>
      </c>
      <c r="E337" s="27">
        <v>662.24109999999996</v>
      </c>
      <c r="F337" s="27">
        <v>662.24109999999996</v>
      </c>
      <c r="G337" s="27">
        <v>0</v>
      </c>
      <c r="H337" s="27">
        <v>0</v>
      </c>
      <c r="I337" s="27">
        <v>1324.4820999999999</v>
      </c>
      <c r="J337" s="27">
        <v>662.24109999999996</v>
      </c>
      <c r="K337" s="27">
        <v>1324.4820999999999</v>
      </c>
      <c r="L337" s="27">
        <v>564.12350000000004</v>
      </c>
      <c r="M337" s="27">
        <v>0</v>
      </c>
      <c r="N337" s="27">
        <v>0</v>
      </c>
      <c r="O337" s="27">
        <v>188.0412</v>
      </c>
      <c r="P337" s="27">
        <v>0</v>
      </c>
    </row>
    <row r="338" spans="1:16" x14ac:dyDescent="0.25">
      <c r="A338" s="17">
        <v>1.1759999999999999</v>
      </c>
      <c r="B338" s="27">
        <v>6054.6019999999999</v>
      </c>
      <c r="C338" s="30">
        <v>8.9999999999999998E-4</v>
      </c>
      <c r="D338" s="27">
        <v>662.80470000000003</v>
      </c>
      <c r="E338" s="27">
        <v>662.80470000000003</v>
      </c>
      <c r="F338" s="27">
        <v>662.80470000000003</v>
      </c>
      <c r="G338" s="27">
        <v>0</v>
      </c>
      <c r="H338" s="27">
        <v>0</v>
      </c>
      <c r="I338" s="27">
        <v>1325.6093000000001</v>
      </c>
      <c r="J338" s="27">
        <v>662.80470000000003</v>
      </c>
      <c r="K338" s="27">
        <v>1325.6093000000001</v>
      </c>
      <c r="L338" s="27">
        <v>564.12350000000004</v>
      </c>
      <c r="M338" s="27">
        <v>0</v>
      </c>
      <c r="N338" s="27">
        <v>0</v>
      </c>
      <c r="O338" s="27">
        <v>188.0412</v>
      </c>
      <c r="P338" s="27">
        <v>0</v>
      </c>
    </row>
    <row r="339" spans="1:16" x14ac:dyDescent="0.25">
      <c r="A339" s="17">
        <v>1.177</v>
      </c>
      <c r="B339" s="27">
        <v>6059.1108999999997</v>
      </c>
      <c r="C339" s="30">
        <v>8.9999999999999998E-4</v>
      </c>
      <c r="D339" s="27">
        <v>663.36829999999998</v>
      </c>
      <c r="E339" s="27">
        <v>663.36829999999998</v>
      </c>
      <c r="F339" s="27">
        <v>663.36829999999998</v>
      </c>
      <c r="G339" s="27">
        <v>0</v>
      </c>
      <c r="H339" s="27">
        <v>0</v>
      </c>
      <c r="I339" s="27">
        <v>1326.7366</v>
      </c>
      <c r="J339" s="27">
        <v>663.36829999999998</v>
      </c>
      <c r="K339" s="27">
        <v>1326.7366</v>
      </c>
      <c r="L339" s="27">
        <v>564.12350000000004</v>
      </c>
      <c r="M339" s="27">
        <v>0</v>
      </c>
      <c r="N339" s="27">
        <v>0</v>
      </c>
      <c r="O339" s="27">
        <v>188.0412</v>
      </c>
      <c r="P339" s="27">
        <v>0</v>
      </c>
    </row>
    <row r="340" spans="1:16" x14ac:dyDescent="0.25">
      <c r="A340" s="17">
        <v>1.1779999999999999</v>
      </c>
      <c r="B340" s="27">
        <v>6063.6198000000004</v>
      </c>
      <c r="C340" s="30">
        <v>8.0000000000000004E-4</v>
      </c>
      <c r="D340" s="27">
        <v>663.93190000000004</v>
      </c>
      <c r="E340" s="27">
        <v>663.93190000000004</v>
      </c>
      <c r="F340" s="27">
        <v>663.93190000000004</v>
      </c>
      <c r="G340" s="27">
        <v>0</v>
      </c>
      <c r="H340" s="27">
        <v>0</v>
      </c>
      <c r="I340" s="27">
        <v>1327.8638000000001</v>
      </c>
      <c r="J340" s="27">
        <v>663.93190000000004</v>
      </c>
      <c r="K340" s="27">
        <v>1327.8638000000001</v>
      </c>
      <c r="L340" s="27">
        <v>564.12350000000004</v>
      </c>
      <c r="M340" s="27">
        <v>0</v>
      </c>
      <c r="N340" s="27">
        <v>0</v>
      </c>
      <c r="O340" s="27">
        <v>188.0412</v>
      </c>
      <c r="P340" s="27">
        <v>0</v>
      </c>
    </row>
    <row r="341" spans="1:16" x14ac:dyDescent="0.25">
      <c r="A341" s="17">
        <v>1.179</v>
      </c>
      <c r="B341" s="27">
        <v>6068.1287000000002</v>
      </c>
      <c r="C341" s="30">
        <v>8.0000000000000004E-4</v>
      </c>
      <c r="D341" s="27">
        <v>664.49549999999999</v>
      </c>
      <c r="E341" s="27">
        <v>664.49549999999999</v>
      </c>
      <c r="F341" s="27">
        <v>664.49549999999999</v>
      </c>
      <c r="G341" s="27">
        <v>0</v>
      </c>
      <c r="H341" s="27">
        <v>0</v>
      </c>
      <c r="I341" s="27">
        <v>1328.991</v>
      </c>
      <c r="J341" s="27">
        <v>664.49549999999999</v>
      </c>
      <c r="K341" s="27">
        <v>1328.991</v>
      </c>
      <c r="L341" s="27">
        <v>564.12350000000004</v>
      </c>
      <c r="M341" s="27">
        <v>0</v>
      </c>
      <c r="N341" s="27">
        <v>0</v>
      </c>
      <c r="O341" s="27">
        <v>188.0412</v>
      </c>
      <c r="P341" s="27">
        <v>0</v>
      </c>
    </row>
    <row r="342" spans="1:16" x14ac:dyDescent="0.25">
      <c r="A342" s="17">
        <v>1.18</v>
      </c>
      <c r="B342" s="27">
        <v>6068.6602999999996</v>
      </c>
      <c r="C342" s="30">
        <v>1E-4</v>
      </c>
      <c r="D342" s="27">
        <v>664.56200000000001</v>
      </c>
      <c r="E342" s="27">
        <v>664.56200000000001</v>
      </c>
      <c r="F342" s="27">
        <v>664.56200000000001</v>
      </c>
      <c r="G342" s="27">
        <v>0</v>
      </c>
      <c r="H342" s="27">
        <v>0</v>
      </c>
      <c r="I342" s="27">
        <v>1329.1239</v>
      </c>
      <c r="J342" s="27">
        <v>664.56200000000001</v>
      </c>
      <c r="K342" s="27">
        <v>1329.1239</v>
      </c>
      <c r="L342" s="27">
        <v>564.12350000000004</v>
      </c>
      <c r="M342" s="27">
        <v>0</v>
      </c>
      <c r="N342" s="27">
        <v>0</v>
      </c>
      <c r="O342" s="27">
        <v>188.0412</v>
      </c>
      <c r="P342" s="27">
        <v>0</v>
      </c>
    </row>
    <row r="343" spans="1:16" x14ac:dyDescent="0.25">
      <c r="A343" s="17">
        <v>1.181</v>
      </c>
      <c r="B343" s="27">
        <v>6071.8501999999999</v>
      </c>
      <c r="C343" s="30">
        <v>5.9999999999999995E-4</v>
      </c>
      <c r="D343" s="27">
        <v>664.96069999999997</v>
      </c>
      <c r="E343" s="27">
        <v>664.96069999999997</v>
      </c>
      <c r="F343" s="27">
        <v>664.96069999999997</v>
      </c>
      <c r="G343" s="27">
        <v>0</v>
      </c>
      <c r="H343" s="27">
        <v>0</v>
      </c>
      <c r="I343" s="27">
        <v>1329.9213999999999</v>
      </c>
      <c r="J343" s="27">
        <v>664.96069999999997</v>
      </c>
      <c r="K343" s="27">
        <v>1329.9213999999999</v>
      </c>
      <c r="L343" s="27">
        <v>564.12350000000004</v>
      </c>
      <c r="M343" s="27">
        <v>0</v>
      </c>
      <c r="N343" s="27">
        <v>0</v>
      </c>
      <c r="O343" s="27">
        <v>188.0412</v>
      </c>
      <c r="P343" s="27">
        <v>0</v>
      </c>
    </row>
    <row r="344" spans="1:16" x14ac:dyDescent="0.25">
      <c r="A344" s="17">
        <v>1.1819999999999999</v>
      </c>
      <c r="B344" s="27">
        <v>6076.3545999999997</v>
      </c>
      <c r="C344" s="30">
        <v>8.0000000000000004E-4</v>
      </c>
      <c r="D344" s="27">
        <v>665.52369999999996</v>
      </c>
      <c r="E344" s="27">
        <v>665.52369999999996</v>
      </c>
      <c r="F344" s="27">
        <v>665.52369999999996</v>
      </c>
      <c r="G344" s="27">
        <v>0</v>
      </c>
      <c r="H344" s="27">
        <v>0</v>
      </c>
      <c r="I344" s="27">
        <v>1331.0474999999999</v>
      </c>
      <c r="J344" s="27">
        <v>665.52369999999996</v>
      </c>
      <c r="K344" s="27">
        <v>1331.0474999999999</v>
      </c>
      <c r="L344" s="27">
        <v>564.12350000000004</v>
      </c>
      <c r="M344" s="27">
        <v>0</v>
      </c>
      <c r="N344" s="27">
        <v>0</v>
      </c>
      <c r="O344" s="27">
        <v>188.0412</v>
      </c>
      <c r="P344" s="27">
        <v>0</v>
      </c>
    </row>
    <row r="345" spans="1:16" x14ac:dyDescent="0.25">
      <c r="A345" s="17">
        <v>1.1830000000000001</v>
      </c>
      <c r="B345" s="27">
        <v>6080.8589000000002</v>
      </c>
      <c r="C345" s="30">
        <v>8.0000000000000004E-4</v>
      </c>
      <c r="D345" s="27">
        <v>666.08680000000004</v>
      </c>
      <c r="E345" s="27">
        <v>666.08680000000004</v>
      </c>
      <c r="F345" s="27">
        <v>666.08680000000004</v>
      </c>
      <c r="G345" s="27">
        <v>0</v>
      </c>
      <c r="H345" s="27">
        <v>0</v>
      </c>
      <c r="I345" s="27">
        <v>1332.1736000000001</v>
      </c>
      <c r="J345" s="27">
        <v>666.08680000000004</v>
      </c>
      <c r="K345" s="27">
        <v>1332.1736000000001</v>
      </c>
      <c r="L345" s="27">
        <v>564.12350000000004</v>
      </c>
      <c r="M345" s="27">
        <v>0</v>
      </c>
      <c r="N345" s="27">
        <v>0</v>
      </c>
      <c r="O345" s="27">
        <v>188.0412</v>
      </c>
      <c r="P345" s="27">
        <v>0</v>
      </c>
    </row>
    <row r="346" spans="1:16" x14ac:dyDescent="0.25">
      <c r="A346" s="17">
        <v>1.1839999999999999</v>
      </c>
      <c r="B346" s="27">
        <v>6085.3633</v>
      </c>
      <c r="C346" s="30">
        <v>8.0000000000000004E-4</v>
      </c>
      <c r="D346" s="27">
        <v>666.64980000000003</v>
      </c>
      <c r="E346" s="27">
        <v>666.64980000000003</v>
      </c>
      <c r="F346" s="27">
        <v>666.64980000000003</v>
      </c>
      <c r="G346" s="27">
        <v>0</v>
      </c>
      <c r="H346" s="27">
        <v>0</v>
      </c>
      <c r="I346" s="27">
        <v>1333.2997</v>
      </c>
      <c r="J346" s="27">
        <v>666.64980000000003</v>
      </c>
      <c r="K346" s="27">
        <v>1333.2997</v>
      </c>
      <c r="L346" s="27">
        <v>564.12350000000004</v>
      </c>
      <c r="M346" s="27">
        <v>0</v>
      </c>
      <c r="N346" s="27">
        <v>0</v>
      </c>
      <c r="O346" s="27">
        <v>188.0412</v>
      </c>
      <c r="P346" s="27">
        <v>0</v>
      </c>
    </row>
    <row r="347" spans="1:16" x14ac:dyDescent="0.25">
      <c r="A347" s="17">
        <v>1.1850000000000001</v>
      </c>
      <c r="B347" s="27">
        <v>6089.8676999999998</v>
      </c>
      <c r="C347" s="30">
        <v>8.0000000000000004E-4</v>
      </c>
      <c r="D347" s="27">
        <v>667.21289999999999</v>
      </c>
      <c r="E347" s="27">
        <v>667.21289999999999</v>
      </c>
      <c r="F347" s="27">
        <v>667.21289999999999</v>
      </c>
      <c r="G347" s="27">
        <v>0</v>
      </c>
      <c r="H347" s="27">
        <v>0</v>
      </c>
      <c r="I347" s="27">
        <v>1334.4258</v>
      </c>
      <c r="J347" s="27">
        <v>667.21289999999999</v>
      </c>
      <c r="K347" s="27">
        <v>1334.4258</v>
      </c>
      <c r="L347" s="27">
        <v>564.12350000000004</v>
      </c>
      <c r="M347" s="27">
        <v>0</v>
      </c>
      <c r="N347" s="27">
        <v>0</v>
      </c>
      <c r="O347" s="27">
        <v>188.0412</v>
      </c>
      <c r="P347" s="27">
        <v>0</v>
      </c>
    </row>
    <row r="348" spans="1:16" x14ac:dyDescent="0.25">
      <c r="A348" s="17">
        <v>1.1859999999999999</v>
      </c>
      <c r="B348" s="27">
        <v>6094.3720999999996</v>
      </c>
      <c r="C348" s="30">
        <v>8.0000000000000004E-4</v>
      </c>
      <c r="D348" s="27">
        <v>667.77589999999998</v>
      </c>
      <c r="E348" s="27">
        <v>667.77589999999998</v>
      </c>
      <c r="F348" s="27">
        <v>667.77589999999998</v>
      </c>
      <c r="G348" s="27">
        <v>0</v>
      </c>
      <c r="H348" s="27">
        <v>0</v>
      </c>
      <c r="I348" s="27">
        <v>1335.5518999999999</v>
      </c>
      <c r="J348" s="27">
        <v>667.77589999999998</v>
      </c>
      <c r="K348" s="27">
        <v>1335.5518999999999</v>
      </c>
      <c r="L348" s="27">
        <v>564.12350000000004</v>
      </c>
      <c r="M348" s="27">
        <v>0</v>
      </c>
      <c r="N348" s="27">
        <v>0</v>
      </c>
      <c r="O348" s="27">
        <v>188.0412</v>
      </c>
      <c r="P348" s="27">
        <v>0</v>
      </c>
    </row>
    <row r="349" spans="1:16" x14ac:dyDescent="0.25">
      <c r="A349" s="17">
        <v>1.1870000000000001</v>
      </c>
      <c r="B349" s="27">
        <v>6094.9062999999996</v>
      </c>
      <c r="C349" s="30">
        <v>1E-4</v>
      </c>
      <c r="D349" s="27">
        <v>667.84270000000004</v>
      </c>
      <c r="E349" s="27">
        <v>667.84270000000004</v>
      </c>
      <c r="F349" s="27">
        <v>667.84270000000004</v>
      </c>
      <c r="G349" s="27">
        <v>0</v>
      </c>
      <c r="H349" s="27">
        <v>0</v>
      </c>
      <c r="I349" s="27">
        <v>1335.6854000000001</v>
      </c>
      <c r="J349" s="27">
        <v>667.84270000000004</v>
      </c>
      <c r="K349" s="27">
        <v>1335.6854000000001</v>
      </c>
      <c r="L349" s="27">
        <v>564.12350000000004</v>
      </c>
      <c r="M349" s="27">
        <v>0</v>
      </c>
      <c r="N349" s="27">
        <v>0</v>
      </c>
      <c r="O349" s="27">
        <v>188.0412</v>
      </c>
      <c r="P349" s="27">
        <v>0</v>
      </c>
    </row>
    <row r="350" spans="1:16" x14ac:dyDescent="0.25">
      <c r="A350" s="17">
        <v>1.1879999999999999</v>
      </c>
      <c r="B350" s="27">
        <v>6099.4074000000001</v>
      </c>
      <c r="C350" s="30">
        <v>8.0000000000000004E-4</v>
      </c>
      <c r="D350" s="27">
        <v>668.40530000000001</v>
      </c>
      <c r="E350" s="27">
        <v>668.40530000000001</v>
      </c>
      <c r="F350" s="27">
        <v>668.40530000000001</v>
      </c>
      <c r="G350" s="27">
        <v>0</v>
      </c>
      <c r="H350" s="27">
        <v>0</v>
      </c>
      <c r="I350" s="27">
        <v>1336.8107</v>
      </c>
      <c r="J350" s="27">
        <v>668.40530000000001</v>
      </c>
      <c r="K350" s="27">
        <v>1336.8107</v>
      </c>
      <c r="L350" s="27">
        <v>564.12350000000004</v>
      </c>
      <c r="M350" s="27">
        <v>0</v>
      </c>
      <c r="N350" s="27">
        <v>0</v>
      </c>
      <c r="O350" s="27">
        <v>188.0412</v>
      </c>
      <c r="P350" s="27">
        <v>0</v>
      </c>
    </row>
    <row r="351" spans="1:16" x14ac:dyDescent="0.25">
      <c r="A351" s="17">
        <v>1.1890000000000001</v>
      </c>
      <c r="B351" s="27">
        <v>6103.9084000000003</v>
      </c>
      <c r="C351" s="30">
        <v>8.0000000000000004E-4</v>
      </c>
      <c r="D351" s="27">
        <v>668.96799999999996</v>
      </c>
      <c r="E351" s="27">
        <v>668.96799999999996</v>
      </c>
      <c r="F351" s="27">
        <v>668.96799999999996</v>
      </c>
      <c r="G351" s="27">
        <v>0</v>
      </c>
      <c r="H351" s="27">
        <v>0</v>
      </c>
      <c r="I351" s="27">
        <v>1337.9358999999999</v>
      </c>
      <c r="J351" s="27">
        <v>668.96799999999996</v>
      </c>
      <c r="K351" s="27">
        <v>1337.9358999999999</v>
      </c>
      <c r="L351" s="27">
        <v>564.12350000000004</v>
      </c>
      <c r="M351" s="27">
        <v>0</v>
      </c>
      <c r="N351" s="27">
        <v>0</v>
      </c>
      <c r="O351" s="27">
        <v>188.0412</v>
      </c>
      <c r="P351" s="27">
        <v>0</v>
      </c>
    </row>
    <row r="352" spans="1:16" x14ac:dyDescent="0.25">
      <c r="A352" s="17">
        <v>1.19</v>
      </c>
      <c r="B352" s="27">
        <v>6108.4094999999998</v>
      </c>
      <c r="C352" s="30">
        <v>8.0000000000000004E-4</v>
      </c>
      <c r="D352" s="27">
        <v>669.53060000000005</v>
      </c>
      <c r="E352" s="27">
        <v>669.53060000000005</v>
      </c>
      <c r="F352" s="27">
        <v>669.53060000000005</v>
      </c>
      <c r="G352" s="27">
        <v>0</v>
      </c>
      <c r="H352" s="27">
        <v>0</v>
      </c>
      <c r="I352" s="27">
        <v>1339.0612000000001</v>
      </c>
      <c r="J352" s="27">
        <v>669.53060000000005</v>
      </c>
      <c r="K352" s="27">
        <v>1339.0612000000001</v>
      </c>
      <c r="L352" s="27">
        <v>564.12350000000004</v>
      </c>
      <c r="M352" s="27">
        <v>0</v>
      </c>
      <c r="N352" s="27">
        <v>0</v>
      </c>
      <c r="O352" s="27">
        <v>188.0412</v>
      </c>
      <c r="P352" s="27">
        <v>0</v>
      </c>
    </row>
    <row r="353" spans="1:16" x14ac:dyDescent="0.25">
      <c r="A353" s="17">
        <v>1.1910000000000001</v>
      </c>
      <c r="B353" s="27">
        <v>6108.9450999999999</v>
      </c>
      <c r="C353" s="30">
        <v>1E-4</v>
      </c>
      <c r="D353" s="27">
        <v>669.59760000000006</v>
      </c>
      <c r="E353" s="27">
        <v>669.59760000000006</v>
      </c>
      <c r="F353" s="27">
        <v>669.59760000000006</v>
      </c>
      <c r="G353" s="27">
        <v>0</v>
      </c>
      <c r="H353" s="27">
        <v>0</v>
      </c>
      <c r="I353" s="27">
        <v>1339.1950999999999</v>
      </c>
      <c r="J353" s="27">
        <v>669.59760000000006</v>
      </c>
      <c r="K353" s="27">
        <v>1339.1950999999999</v>
      </c>
      <c r="L353" s="27">
        <v>564.12350000000004</v>
      </c>
      <c r="M353" s="27">
        <v>0</v>
      </c>
      <c r="N353" s="27">
        <v>0</v>
      </c>
      <c r="O353" s="27">
        <v>188.0412</v>
      </c>
      <c r="P353" s="27">
        <v>0</v>
      </c>
    </row>
    <row r="354" spans="1:16" x14ac:dyDescent="0.25">
      <c r="A354" s="17">
        <v>1.1919999999999999</v>
      </c>
      <c r="B354" s="27">
        <v>6112.1592000000001</v>
      </c>
      <c r="C354" s="30">
        <v>5.9999999999999995E-4</v>
      </c>
      <c r="D354" s="27">
        <v>669.99929999999995</v>
      </c>
      <c r="E354" s="27">
        <v>669.99929999999995</v>
      </c>
      <c r="F354" s="27">
        <v>669.99929999999995</v>
      </c>
      <c r="G354" s="27">
        <v>0</v>
      </c>
      <c r="H354" s="27">
        <v>0</v>
      </c>
      <c r="I354" s="27">
        <v>1339.9985999999999</v>
      </c>
      <c r="J354" s="27">
        <v>669.99929999999995</v>
      </c>
      <c r="K354" s="27">
        <v>1339.9985999999999</v>
      </c>
      <c r="L354" s="27">
        <v>564.12350000000004</v>
      </c>
      <c r="M354" s="27">
        <v>0</v>
      </c>
      <c r="N354" s="27">
        <v>0</v>
      </c>
      <c r="O354" s="27">
        <v>188.0412</v>
      </c>
      <c r="P354" s="27">
        <v>0</v>
      </c>
    </row>
    <row r="355" spans="1:16" x14ac:dyDescent="0.25">
      <c r="A355" s="17">
        <v>1.1930000000000001</v>
      </c>
      <c r="B355" s="27">
        <v>6116.6558000000005</v>
      </c>
      <c r="C355" s="30">
        <v>8.0000000000000004E-4</v>
      </c>
      <c r="D355" s="27">
        <v>670.56140000000005</v>
      </c>
      <c r="E355" s="27">
        <v>670.56140000000005</v>
      </c>
      <c r="F355" s="27">
        <v>670.56140000000005</v>
      </c>
      <c r="G355" s="27">
        <v>0</v>
      </c>
      <c r="H355" s="27">
        <v>0</v>
      </c>
      <c r="I355" s="27">
        <v>1341.1228000000001</v>
      </c>
      <c r="J355" s="27">
        <v>670.56140000000005</v>
      </c>
      <c r="K355" s="27">
        <v>1341.1228000000001</v>
      </c>
      <c r="L355" s="27">
        <v>564.12350000000004</v>
      </c>
      <c r="M355" s="27">
        <v>0</v>
      </c>
      <c r="N355" s="27">
        <v>0</v>
      </c>
      <c r="O355" s="27">
        <v>188.0412</v>
      </c>
      <c r="P355" s="27">
        <v>0</v>
      </c>
    </row>
    <row r="356" spans="1:16" x14ac:dyDescent="0.25">
      <c r="A356" s="17">
        <v>1.194</v>
      </c>
      <c r="B356" s="27">
        <v>6121.1523999999999</v>
      </c>
      <c r="C356" s="30">
        <v>8.0000000000000004E-4</v>
      </c>
      <c r="D356" s="27">
        <v>671.12350000000004</v>
      </c>
      <c r="E356" s="27">
        <v>671.12350000000004</v>
      </c>
      <c r="F356" s="27">
        <v>671.12350000000004</v>
      </c>
      <c r="G356" s="27">
        <v>0</v>
      </c>
      <c r="H356" s="27">
        <v>0</v>
      </c>
      <c r="I356" s="27">
        <v>1342.2469000000001</v>
      </c>
      <c r="J356" s="27">
        <v>671.12350000000004</v>
      </c>
      <c r="K356" s="27">
        <v>1342.2469000000001</v>
      </c>
      <c r="L356" s="27">
        <v>564.12350000000004</v>
      </c>
      <c r="M356" s="27">
        <v>0</v>
      </c>
      <c r="N356" s="27">
        <v>0</v>
      </c>
      <c r="O356" s="27">
        <v>188.0412</v>
      </c>
      <c r="P356" s="27">
        <v>0</v>
      </c>
    </row>
    <row r="357" spans="1:16" x14ac:dyDescent="0.25">
      <c r="A357" s="17">
        <v>1.1950000000000001</v>
      </c>
      <c r="B357" s="27">
        <v>6125.6490999999996</v>
      </c>
      <c r="C357" s="30">
        <v>8.0000000000000004E-4</v>
      </c>
      <c r="D357" s="27">
        <v>671.68560000000002</v>
      </c>
      <c r="E357" s="27">
        <v>671.68560000000002</v>
      </c>
      <c r="F357" s="27">
        <v>671.68560000000002</v>
      </c>
      <c r="G357" s="27">
        <v>0</v>
      </c>
      <c r="H357" s="27">
        <v>0</v>
      </c>
      <c r="I357" s="27">
        <v>1343.3711000000001</v>
      </c>
      <c r="J357" s="27">
        <v>671.68560000000002</v>
      </c>
      <c r="K357" s="27">
        <v>1343.3711000000001</v>
      </c>
      <c r="L357" s="27">
        <v>564.12350000000004</v>
      </c>
      <c r="M357" s="27">
        <v>0</v>
      </c>
      <c r="N357" s="27">
        <v>0</v>
      </c>
      <c r="O357" s="27">
        <v>188.0412</v>
      </c>
      <c r="P357" s="27">
        <v>0</v>
      </c>
    </row>
    <row r="358" spans="1:16" x14ac:dyDescent="0.25">
      <c r="A358" s="17">
        <v>1.196</v>
      </c>
      <c r="B358" s="27">
        <v>6130.1457</v>
      </c>
      <c r="C358" s="30">
        <v>8.0000000000000004E-4</v>
      </c>
      <c r="D358" s="27">
        <v>672.24760000000003</v>
      </c>
      <c r="E358" s="27">
        <v>672.24760000000003</v>
      </c>
      <c r="F358" s="27">
        <v>672.24760000000003</v>
      </c>
      <c r="G358" s="27">
        <v>0</v>
      </c>
      <c r="H358" s="27">
        <v>0</v>
      </c>
      <c r="I358" s="27">
        <v>1344.4953</v>
      </c>
      <c r="J358" s="27">
        <v>672.24760000000003</v>
      </c>
      <c r="K358" s="27">
        <v>1344.4953</v>
      </c>
      <c r="L358" s="27">
        <v>564.12350000000004</v>
      </c>
      <c r="M358" s="27">
        <v>0</v>
      </c>
      <c r="N358" s="27">
        <v>0</v>
      </c>
      <c r="O358" s="27">
        <v>188.0412</v>
      </c>
      <c r="P358" s="27">
        <v>0</v>
      </c>
    </row>
    <row r="359" spans="1:16" x14ac:dyDescent="0.25">
      <c r="A359" s="17">
        <v>1.1970000000000001</v>
      </c>
      <c r="B359" s="27">
        <v>6130.6835000000001</v>
      </c>
      <c r="C359" s="30">
        <v>1E-4</v>
      </c>
      <c r="D359" s="27">
        <v>672.31489999999997</v>
      </c>
      <c r="E359" s="27">
        <v>672.31489999999997</v>
      </c>
      <c r="F359" s="27">
        <v>672.31489999999997</v>
      </c>
      <c r="G359" s="27">
        <v>0</v>
      </c>
      <c r="H359" s="27">
        <v>0</v>
      </c>
      <c r="I359" s="27">
        <v>1344.6297</v>
      </c>
      <c r="J359" s="27">
        <v>672.31489999999997</v>
      </c>
      <c r="K359" s="27">
        <v>1344.6297</v>
      </c>
      <c r="L359" s="27">
        <v>564.12350000000004</v>
      </c>
      <c r="M359" s="27">
        <v>0</v>
      </c>
      <c r="N359" s="27">
        <v>0</v>
      </c>
      <c r="O359" s="27">
        <v>188.0412</v>
      </c>
      <c r="P359" s="27">
        <v>0</v>
      </c>
    </row>
    <row r="360" spans="1:16" x14ac:dyDescent="0.25">
      <c r="A360" s="17">
        <v>1.198</v>
      </c>
      <c r="B360" s="27">
        <v>6131.2214000000004</v>
      </c>
      <c r="C360" s="30">
        <v>1E-4</v>
      </c>
      <c r="D360" s="27">
        <v>672.38210000000004</v>
      </c>
      <c r="E360" s="27">
        <v>672.38210000000004</v>
      </c>
      <c r="F360" s="27">
        <v>672.38210000000004</v>
      </c>
      <c r="G360" s="27">
        <v>0</v>
      </c>
      <c r="H360" s="27">
        <v>0</v>
      </c>
      <c r="I360" s="27">
        <v>1344.7642000000001</v>
      </c>
      <c r="J360" s="27">
        <v>672.38210000000004</v>
      </c>
      <c r="K360" s="27">
        <v>1344.7642000000001</v>
      </c>
      <c r="L360" s="27">
        <v>564.12350000000004</v>
      </c>
      <c r="M360" s="27">
        <v>0</v>
      </c>
      <c r="N360" s="27">
        <v>0</v>
      </c>
      <c r="O360" s="27">
        <v>188.0412</v>
      </c>
      <c r="P360" s="27">
        <v>0</v>
      </c>
    </row>
    <row r="361" spans="1:16" x14ac:dyDescent="0.25">
      <c r="A361" s="17">
        <v>1.1990000000000001</v>
      </c>
      <c r="B361" s="27">
        <v>6135.7114000000001</v>
      </c>
      <c r="C361" s="30">
        <v>8.0000000000000004E-4</v>
      </c>
      <c r="D361" s="27">
        <v>672.94330000000002</v>
      </c>
      <c r="E361" s="27">
        <v>672.94330000000002</v>
      </c>
      <c r="F361" s="27">
        <v>672.94330000000002</v>
      </c>
      <c r="G361" s="27">
        <v>0</v>
      </c>
      <c r="H361" s="27">
        <v>0</v>
      </c>
      <c r="I361" s="27">
        <v>1345.8867</v>
      </c>
      <c r="J361" s="27">
        <v>672.94330000000002</v>
      </c>
      <c r="K361" s="27">
        <v>1345.8867</v>
      </c>
      <c r="L361" s="27">
        <v>564.12350000000004</v>
      </c>
      <c r="M361" s="27">
        <v>0</v>
      </c>
      <c r="N361" s="27">
        <v>0</v>
      </c>
      <c r="O361" s="27">
        <v>188.0412</v>
      </c>
      <c r="P361" s="27">
        <v>0</v>
      </c>
    </row>
    <row r="362" spans="1:16" x14ac:dyDescent="0.25">
      <c r="A362" s="17">
        <v>1.2</v>
      </c>
      <c r="B362" s="27">
        <v>7029.3801999999996</v>
      </c>
      <c r="C362" s="30">
        <v>0.16600000000000001</v>
      </c>
      <c r="D362" s="27">
        <v>784.65189999999996</v>
      </c>
      <c r="E362" s="27">
        <v>784.65189999999996</v>
      </c>
      <c r="F362" s="27">
        <v>784.65189999999996</v>
      </c>
      <c r="G362" s="27">
        <v>0</v>
      </c>
      <c r="H362" s="27">
        <v>0</v>
      </c>
      <c r="I362" s="27">
        <v>1569.3039000000001</v>
      </c>
      <c r="J362" s="27">
        <v>784.65189999999996</v>
      </c>
      <c r="K362" s="27">
        <v>1569.3039000000001</v>
      </c>
      <c r="L362" s="27">
        <v>564.12350000000004</v>
      </c>
      <c r="M362" s="27">
        <v>0</v>
      </c>
      <c r="N362" s="27">
        <v>0</v>
      </c>
      <c r="O362" s="27">
        <v>188.0412</v>
      </c>
      <c r="P362" s="27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362"/>
  <sheetViews>
    <sheetView showGridLines="0" zoomScaleNormal="100" workbookViewId="0">
      <pane ySplit="5" topLeftCell="A6" activePane="bottomLeft" state="frozen"/>
      <selection activeCell="C5" sqref="C5"/>
      <selection pane="bottomLeft" activeCell="C5" sqref="C5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181</v>
      </c>
    </row>
    <row r="5" spans="1:16" x14ac:dyDescent="0.25">
      <c r="A5" t="s">
        <v>158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166</v>
      </c>
      <c r="J5" t="s">
        <v>167</v>
      </c>
      <c r="K5" t="s">
        <v>168</v>
      </c>
      <c r="L5" t="s">
        <v>169</v>
      </c>
      <c r="M5" t="s">
        <v>170</v>
      </c>
      <c r="N5" t="s">
        <v>171</v>
      </c>
      <c r="O5" t="s">
        <v>172</v>
      </c>
      <c r="P5" t="s">
        <v>173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0.84499999999999997</v>
      </c>
      <c r="B7" s="27">
        <v>2397.5248999999999</v>
      </c>
      <c r="C7" s="27">
        <v>1.1999999999999999E-3</v>
      </c>
      <c r="D7" s="27">
        <v>239.7525</v>
      </c>
      <c r="E7" s="27">
        <v>239.7525</v>
      </c>
      <c r="F7" s="27">
        <v>239.7525</v>
      </c>
      <c r="G7" s="27">
        <v>0</v>
      </c>
      <c r="H7" s="27">
        <v>0</v>
      </c>
      <c r="I7" s="27">
        <v>479.505</v>
      </c>
      <c r="J7" s="27">
        <v>239.7525</v>
      </c>
      <c r="K7" s="27">
        <v>479.505</v>
      </c>
      <c r="L7" s="27">
        <v>359.62869999999998</v>
      </c>
      <c r="M7" s="27">
        <v>0</v>
      </c>
      <c r="N7" s="27">
        <v>0</v>
      </c>
      <c r="O7" s="27">
        <v>119.8762</v>
      </c>
      <c r="P7" s="27">
        <v>0</v>
      </c>
    </row>
    <row r="8" spans="1:16" x14ac:dyDescent="0.25">
      <c r="A8" s="17">
        <v>0.84599999999999997</v>
      </c>
      <c r="B8" s="27">
        <v>2397.5248999999999</v>
      </c>
      <c r="C8" s="27">
        <v>1.1999999999999999E-3</v>
      </c>
      <c r="D8" s="27">
        <v>239.7525</v>
      </c>
      <c r="E8" s="27">
        <v>239.7525</v>
      </c>
      <c r="F8" s="27">
        <v>239.7525</v>
      </c>
      <c r="G8" s="27">
        <v>0</v>
      </c>
      <c r="H8" s="27">
        <v>0</v>
      </c>
      <c r="I8" s="27">
        <v>479.505</v>
      </c>
      <c r="J8" s="27">
        <v>239.7525</v>
      </c>
      <c r="K8" s="27">
        <v>479.505</v>
      </c>
      <c r="L8" s="27">
        <v>359.62869999999998</v>
      </c>
      <c r="M8" s="27">
        <v>0</v>
      </c>
      <c r="N8" s="27">
        <v>0</v>
      </c>
      <c r="O8" s="27">
        <v>119.8762</v>
      </c>
      <c r="P8" s="27">
        <v>0</v>
      </c>
    </row>
    <row r="9" spans="1:16" x14ac:dyDescent="0.25">
      <c r="A9" s="17">
        <v>0.84699999999999998</v>
      </c>
      <c r="B9" s="27">
        <v>2397.5248999999999</v>
      </c>
      <c r="C9" s="27">
        <v>1.1999999999999999E-3</v>
      </c>
      <c r="D9" s="27">
        <v>239.7525</v>
      </c>
      <c r="E9" s="27">
        <v>239.7525</v>
      </c>
      <c r="F9" s="27">
        <v>239.7525</v>
      </c>
      <c r="G9" s="27">
        <v>0</v>
      </c>
      <c r="H9" s="27">
        <v>0</v>
      </c>
      <c r="I9" s="27">
        <v>479.505</v>
      </c>
      <c r="J9" s="27">
        <v>239.7525</v>
      </c>
      <c r="K9" s="27">
        <v>479.505</v>
      </c>
      <c r="L9" s="27">
        <v>359.62869999999998</v>
      </c>
      <c r="M9" s="27">
        <v>0</v>
      </c>
      <c r="N9" s="27">
        <v>0</v>
      </c>
      <c r="O9" s="27">
        <v>119.8762</v>
      </c>
      <c r="P9" s="27">
        <v>0</v>
      </c>
    </row>
    <row r="10" spans="1:16" x14ac:dyDescent="0.25">
      <c r="A10" s="17">
        <v>0.84799999999999998</v>
      </c>
      <c r="B10" s="27">
        <v>2397.5248999999999</v>
      </c>
      <c r="C10" s="27">
        <v>1.1999999999999999E-3</v>
      </c>
      <c r="D10" s="27">
        <v>239.7525</v>
      </c>
      <c r="E10" s="27">
        <v>239.7525</v>
      </c>
      <c r="F10" s="27">
        <v>239.7525</v>
      </c>
      <c r="G10" s="27">
        <v>0</v>
      </c>
      <c r="H10" s="27">
        <v>0</v>
      </c>
      <c r="I10" s="27">
        <v>479.505</v>
      </c>
      <c r="J10" s="27">
        <v>239.7525</v>
      </c>
      <c r="K10" s="27">
        <v>479.505</v>
      </c>
      <c r="L10" s="27">
        <v>359.62869999999998</v>
      </c>
      <c r="M10" s="27">
        <v>0</v>
      </c>
      <c r="N10" s="27">
        <v>0</v>
      </c>
      <c r="O10" s="27">
        <v>119.8762</v>
      </c>
      <c r="P10" s="27">
        <v>0</v>
      </c>
    </row>
    <row r="11" spans="1:16" x14ac:dyDescent="0.25">
      <c r="A11" s="17">
        <v>0.84899999999999998</v>
      </c>
      <c r="B11" s="27">
        <v>2397.5248999999999</v>
      </c>
      <c r="C11" s="27">
        <v>1.1999999999999999E-3</v>
      </c>
      <c r="D11" s="27">
        <v>239.7525</v>
      </c>
      <c r="E11" s="27">
        <v>239.7525</v>
      </c>
      <c r="F11" s="27">
        <v>239.7525</v>
      </c>
      <c r="G11" s="27">
        <v>0</v>
      </c>
      <c r="H11" s="27">
        <v>0</v>
      </c>
      <c r="I11" s="27">
        <v>479.505</v>
      </c>
      <c r="J11" s="27">
        <v>239.7525</v>
      </c>
      <c r="K11" s="27">
        <v>479.505</v>
      </c>
      <c r="L11" s="27">
        <v>359.62869999999998</v>
      </c>
      <c r="M11" s="27">
        <v>0</v>
      </c>
      <c r="N11" s="27">
        <v>0</v>
      </c>
      <c r="O11" s="27">
        <v>119.8762</v>
      </c>
      <c r="P11" s="27">
        <v>0</v>
      </c>
    </row>
    <row r="12" spans="1:16" x14ac:dyDescent="0.25">
      <c r="A12" s="17">
        <v>0.85</v>
      </c>
      <c r="B12" s="27">
        <v>2397.5248999999999</v>
      </c>
      <c r="C12" s="27">
        <v>1.1999999999999999E-3</v>
      </c>
      <c r="D12" s="27">
        <v>239.7525</v>
      </c>
      <c r="E12" s="27">
        <v>239.7525</v>
      </c>
      <c r="F12" s="27">
        <v>239.7525</v>
      </c>
      <c r="G12" s="27">
        <v>0</v>
      </c>
      <c r="H12" s="27">
        <v>0</v>
      </c>
      <c r="I12" s="27">
        <v>479.505</v>
      </c>
      <c r="J12" s="27">
        <v>239.7525</v>
      </c>
      <c r="K12" s="27">
        <v>479.505</v>
      </c>
      <c r="L12" s="27">
        <v>359.62869999999998</v>
      </c>
      <c r="M12" s="27">
        <v>0</v>
      </c>
      <c r="N12" s="27">
        <v>0</v>
      </c>
      <c r="O12" s="27">
        <v>119.8762</v>
      </c>
      <c r="P12" s="27">
        <v>0</v>
      </c>
    </row>
    <row r="13" spans="1:16" x14ac:dyDescent="0.25">
      <c r="A13" s="17">
        <v>0.85099999999999998</v>
      </c>
      <c r="B13" s="27">
        <v>2400.3454999999999</v>
      </c>
      <c r="C13" s="27">
        <v>1.1999999999999999E-3</v>
      </c>
      <c r="D13" s="27">
        <v>240.03450000000001</v>
      </c>
      <c r="E13" s="27">
        <v>240.03450000000001</v>
      </c>
      <c r="F13" s="27">
        <v>240.03450000000001</v>
      </c>
      <c r="G13" s="27">
        <v>0</v>
      </c>
      <c r="H13" s="27">
        <v>0</v>
      </c>
      <c r="I13" s="27">
        <v>480.06909999999999</v>
      </c>
      <c r="J13" s="27">
        <v>240.03450000000001</v>
      </c>
      <c r="K13" s="27">
        <v>480.06909999999999</v>
      </c>
      <c r="L13" s="27">
        <v>360.05180000000001</v>
      </c>
      <c r="M13" s="27">
        <v>0</v>
      </c>
      <c r="N13" s="27">
        <v>0</v>
      </c>
      <c r="O13" s="27">
        <v>120.01730000000001</v>
      </c>
      <c r="P13" s="27">
        <v>0</v>
      </c>
    </row>
    <row r="14" spans="1:16" x14ac:dyDescent="0.25">
      <c r="A14" s="17">
        <v>0.85199999999999998</v>
      </c>
      <c r="B14" s="27">
        <v>2403.1660999999999</v>
      </c>
      <c r="C14" s="27">
        <v>1.1999999999999999E-3</v>
      </c>
      <c r="D14" s="27">
        <v>240.31659999999999</v>
      </c>
      <c r="E14" s="27">
        <v>240.31659999999999</v>
      </c>
      <c r="F14" s="27">
        <v>240.31659999999999</v>
      </c>
      <c r="G14" s="27">
        <v>0</v>
      </c>
      <c r="H14" s="27">
        <v>0</v>
      </c>
      <c r="I14" s="27">
        <v>480.63319999999999</v>
      </c>
      <c r="J14" s="27">
        <v>240.31659999999999</v>
      </c>
      <c r="K14" s="27">
        <v>480.63319999999999</v>
      </c>
      <c r="L14" s="27">
        <v>360.47489999999999</v>
      </c>
      <c r="M14" s="27">
        <v>0</v>
      </c>
      <c r="N14" s="27">
        <v>0</v>
      </c>
      <c r="O14" s="27">
        <v>120.1583</v>
      </c>
      <c r="P14" s="27">
        <v>0</v>
      </c>
    </row>
    <row r="15" spans="1:16" x14ac:dyDescent="0.25">
      <c r="A15" s="17">
        <v>0.85299999999999998</v>
      </c>
      <c r="B15" s="27">
        <v>2405.9866999999999</v>
      </c>
      <c r="C15" s="27">
        <v>1.1999999999999999E-3</v>
      </c>
      <c r="D15" s="27">
        <v>240.59870000000001</v>
      </c>
      <c r="E15" s="27">
        <v>240.59870000000001</v>
      </c>
      <c r="F15" s="27">
        <v>240.59870000000001</v>
      </c>
      <c r="G15" s="27">
        <v>0</v>
      </c>
      <c r="H15" s="27">
        <v>0</v>
      </c>
      <c r="I15" s="27">
        <v>481.19729999999998</v>
      </c>
      <c r="J15" s="27">
        <v>240.59870000000001</v>
      </c>
      <c r="K15" s="27">
        <v>481.19729999999998</v>
      </c>
      <c r="L15" s="27">
        <v>360.89800000000002</v>
      </c>
      <c r="M15" s="27">
        <v>0</v>
      </c>
      <c r="N15" s="27">
        <v>0</v>
      </c>
      <c r="O15" s="27">
        <v>120.2993</v>
      </c>
      <c r="P15" s="27">
        <v>0</v>
      </c>
    </row>
    <row r="16" spans="1:16" x14ac:dyDescent="0.25">
      <c r="A16" s="17">
        <v>0.85399999999999998</v>
      </c>
      <c r="B16" s="27">
        <v>2408.8072999999999</v>
      </c>
      <c r="C16" s="27">
        <v>1.1999999999999999E-3</v>
      </c>
      <c r="D16" s="27">
        <v>240.88069999999999</v>
      </c>
      <c r="E16" s="27">
        <v>240.88069999999999</v>
      </c>
      <c r="F16" s="27">
        <v>240.88069999999999</v>
      </c>
      <c r="G16" s="27">
        <v>0</v>
      </c>
      <c r="H16" s="27">
        <v>0</v>
      </c>
      <c r="I16" s="27">
        <v>481.76150000000001</v>
      </c>
      <c r="J16" s="27">
        <v>240.88069999999999</v>
      </c>
      <c r="K16" s="27">
        <v>481.76150000000001</v>
      </c>
      <c r="L16" s="27">
        <v>361.3211</v>
      </c>
      <c r="M16" s="27">
        <v>0</v>
      </c>
      <c r="N16" s="27">
        <v>0</v>
      </c>
      <c r="O16" s="27">
        <v>120.4404</v>
      </c>
      <c r="P16" s="27">
        <v>0</v>
      </c>
    </row>
    <row r="17" spans="1:16" x14ac:dyDescent="0.25">
      <c r="A17" s="17">
        <v>0.85499999999999998</v>
      </c>
      <c r="B17" s="27">
        <v>2411.6280000000002</v>
      </c>
      <c r="C17" s="27">
        <v>1.1999999999999999E-3</v>
      </c>
      <c r="D17" s="27">
        <v>241.1628</v>
      </c>
      <c r="E17" s="27">
        <v>241.1628</v>
      </c>
      <c r="F17" s="27">
        <v>241.1628</v>
      </c>
      <c r="G17" s="27">
        <v>0</v>
      </c>
      <c r="H17" s="27">
        <v>0</v>
      </c>
      <c r="I17" s="27">
        <v>482.32560000000001</v>
      </c>
      <c r="J17" s="27">
        <v>241.1628</v>
      </c>
      <c r="K17" s="27">
        <v>482.32560000000001</v>
      </c>
      <c r="L17" s="27">
        <v>361.74419999999998</v>
      </c>
      <c r="M17" s="27">
        <v>0</v>
      </c>
      <c r="N17" s="27">
        <v>0</v>
      </c>
      <c r="O17" s="27">
        <v>120.5814</v>
      </c>
      <c r="P17" s="27">
        <v>0</v>
      </c>
    </row>
    <row r="18" spans="1:16" x14ac:dyDescent="0.25">
      <c r="A18" s="17">
        <v>0.85599999999999998</v>
      </c>
      <c r="B18" s="27">
        <v>2414.4486000000002</v>
      </c>
      <c r="C18" s="27">
        <v>1.1999999999999999E-3</v>
      </c>
      <c r="D18" s="27">
        <v>241.44489999999999</v>
      </c>
      <c r="E18" s="27">
        <v>241.44489999999999</v>
      </c>
      <c r="F18" s="27">
        <v>241.44489999999999</v>
      </c>
      <c r="G18" s="27">
        <v>0</v>
      </c>
      <c r="H18" s="27">
        <v>0</v>
      </c>
      <c r="I18" s="27">
        <v>482.8897</v>
      </c>
      <c r="J18" s="27">
        <v>241.44489999999999</v>
      </c>
      <c r="K18" s="27">
        <v>482.8897</v>
      </c>
      <c r="L18" s="27">
        <v>362.16730000000001</v>
      </c>
      <c r="M18" s="27">
        <v>0</v>
      </c>
      <c r="N18" s="27">
        <v>0</v>
      </c>
      <c r="O18" s="27">
        <v>120.72239999999999</v>
      </c>
      <c r="P18" s="27">
        <v>0</v>
      </c>
    </row>
    <row r="19" spans="1:16" x14ac:dyDescent="0.25">
      <c r="A19" s="17">
        <v>0.85699999999999998</v>
      </c>
      <c r="B19" s="27">
        <v>2417.2692000000002</v>
      </c>
      <c r="C19" s="27">
        <v>1.1999999999999999E-3</v>
      </c>
      <c r="D19" s="27">
        <v>241.7269</v>
      </c>
      <c r="E19" s="27">
        <v>241.7269</v>
      </c>
      <c r="F19" s="27">
        <v>241.7269</v>
      </c>
      <c r="G19" s="27">
        <v>0</v>
      </c>
      <c r="H19" s="27">
        <v>0</v>
      </c>
      <c r="I19" s="27">
        <v>483.4538</v>
      </c>
      <c r="J19" s="27">
        <v>241.7269</v>
      </c>
      <c r="K19" s="27">
        <v>483.4538</v>
      </c>
      <c r="L19" s="27">
        <v>362.59039999999999</v>
      </c>
      <c r="M19" s="27">
        <v>0</v>
      </c>
      <c r="N19" s="27">
        <v>0</v>
      </c>
      <c r="O19" s="27">
        <v>120.8635</v>
      </c>
      <c r="P19" s="27">
        <v>0</v>
      </c>
    </row>
    <row r="20" spans="1:16" x14ac:dyDescent="0.25">
      <c r="A20" s="17">
        <v>0.85799999999999998</v>
      </c>
      <c r="B20" s="27">
        <v>2420.0898000000002</v>
      </c>
      <c r="C20" s="27">
        <v>1.1999999999999999E-3</v>
      </c>
      <c r="D20" s="27">
        <v>242.00899999999999</v>
      </c>
      <c r="E20" s="27">
        <v>242.00899999999999</v>
      </c>
      <c r="F20" s="27">
        <v>242.00899999999999</v>
      </c>
      <c r="G20" s="27">
        <v>0</v>
      </c>
      <c r="H20" s="27">
        <v>0</v>
      </c>
      <c r="I20" s="27">
        <v>484.01799999999997</v>
      </c>
      <c r="J20" s="27">
        <v>242.00899999999999</v>
      </c>
      <c r="K20" s="27">
        <v>484.01799999999997</v>
      </c>
      <c r="L20" s="27">
        <v>363.01350000000002</v>
      </c>
      <c r="M20" s="27">
        <v>0</v>
      </c>
      <c r="N20" s="27">
        <v>0</v>
      </c>
      <c r="O20" s="27">
        <v>121.00449999999999</v>
      </c>
      <c r="P20" s="27">
        <v>0</v>
      </c>
    </row>
    <row r="21" spans="1:16" x14ac:dyDescent="0.25">
      <c r="A21" s="17">
        <v>0.85899999999999999</v>
      </c>
      <c r="B21" s="27">
        <v>2422.9104000000002</v>
      </c>
      <c r="C21" s="27">
        <v>1.1999999999999999E-3</v>
      </c>
      <c r="D21" s="27">
        <v>242.291</v>
      </c>
      <c r="E21" s="27">
        <v>242.291</v>
      </c>
      <c r="F21" s="27">
        <v>242.291</v>
      </c>
      <c r="G21" s="27">
        <v>0</v>
      </c>
      <c r="H21" s="27">
        <v>0</v>
      </c>
      <c r="I21" s="27">
        <v>484.58210000000003</v>
      </c>
      <c r="J21" s="27">
        <v>242.291</v>
      </c>
      <c r="K21" s="27">
        <v>484.58210000000003</v>
      </c>
      <c r="L21" s="27">
        <v>363.4366</v>
      </c>
      <c r="M21" s="27">
        <v>0</v>
      </c>
      <c r="N21" s="27">
        <v>0</v>
      </c>
      <c r="O21" s="27">
        <v>121.1455</v>
      </c>
      <c r="P21" s="27">
        <v>0</v>
      </c>
    </row>
    <row r="22" spans="1:16" x14ac:dyDescent="0.25">
      <c r="A22" s="17">
        <v>0.86</v>
      </c>
      <c r="B22" s="27">
        <v>2425.7310000000002</v>
      </c>
      <c r="C22" s="27">
        <v>1.1999999999999999E-3</v>
      </c>
      <c r="D22" s="27">
        <v>242.57310000000001</v>
      </c>
      <c r="E22" s="27">
        <v>242.57310000000001</v>
      </c>
      <c r="F22" s="27">
        <v>242.57310000000001</v>
      </c>
      <c r="G22" s="27">
        <v>0</v>
      </c>
      <c r="H22" s="27">
        <v>0</v>
      </c>
      <c r="I22" s="27">
        <v>485.14620000000002</v>
      </c>
      <c r="J22" s="27">
        <v>242.57310000000001</v>
      </c>
      <c r="K22" s="27">
        <v>485.14620000000002</v>
      </c>
      <c r="L22" s="27">
        <v>363.85969999999998</v>
      </c>
      <c r="M22" s="27">
        <v>0</v>
      </c>
      <c r="N22" s="27">
        <v>0</v>
      </c>
      <c r="O22" s="27">
        <v>121.28660000000001</v>
      </c>
      <c r="P22" s="27">
        <v>0</v>
      </c>
    </row>
    <row r="23" spans="1:16" x14ac:dyDescent="0.25">
      <c r="A23" s="17">
        <v>0.86099999999999999</v>
      </c>
      <c r="B23" s="27">
        <v>2428.5517</v>
      </c>
      <c r="C23" s="27">
        <v>1.1999999999999999E-3</v>
      </c>
      <c r="D23" s="27">
        <v>242.8552</v>
      </c>
      <c r="E23" s="27">
        <v>242.8552</v>
      </c>
      <c r="F23" s="27">
        <v>242.8552</v>
      </c>
      <c r="G23" s="27">
        <v>0</v>
      </c>
      <c r="H23" s="27">
        <v>0</v>
      </c>
      <c r="I23" s="27">
        <v>485.71030000000002</v>
      </c>
      <c r="J23" s="27">
        <v>242.8552</v>
      </c>
      <c r="K23" s="27">
        <v>485.71030000000002</v>
      </c>
      <c r="L23" s="27">
        <v>364.28269999999998</v>
      </c>
      <c r="M23" s="27">
        <v>0</v>
      </c>
      <c r="N23" s="27">
        <v>0</v>
      </c>
      <c r="O23" s="27">
        <v>121.4276</v>
      </c>
      <c r="P23" s="27">
        <v>0</v>
      </c>
    </row>
    <row r="24" spans="1:16" x14ac:dyDescent="0.25">
      <c r="A24" s="17">
        <v>0.86199999999999999</v>
      </c>
      <c r="B24" s="27">
        <v>2431.3723</v>
      </c>
      <c r="C24" s="27">
        <v>1.1999999999999999E-3</v>
      </c>
      <c r="D24" s="27">
        <v>243.13720000000001</v>
      </c>
      <c r="E24" s="27">
        <v>243.13720000000001</v>
      </c>
      <c r="F24" s="27">
        <v>243.13720000000001</v>
      </c>
      <c r="G24" s="27">
        <v>0</v>
      </c>
      <c r="H24" s="27">
        <v>0</v>
      </c>
      <c r="I24" s="27">
        <v>486.27449999999999</v>
      </c>
      <c r="J24" s="27">
        <v>243.13720000000001</v>
      </c>
      <c r="K24" s="27">
        <v>486.27449999999999</v>
      </c>
      <c r="L24" s="27">
        <v>364.70580000000001</v>
      </c>
      <c r="M24" s="27">
        <v>0</v>
      </c>
      <c r="N24" s="27">
        <v>0</v>
      </c>
      <c r="O24" s="27">
        <v>121.5686</v>
      </c>
      <c r="P24" s="27">
        <v>0</v>
      </c>
    </row>
    <row r="25" spans="1:16" x14ac:dyDescent="0.25">
      <c r="A25" s="17">
        <v>0.86299999999999999</v>
      </c>
      <c r="B25" s="27">
        <v>2434.1929</v>
      </c>
      <c r="C25" s="27">
        <v>1.1999999999999999E-3</v>
      </c>
      <c r="D25" s="27">
        <v>243.41929999999999</v>
      </c>
      <c r="E25" s="27">
        <v>243.41929999999999</v>
      </c>
      <c r="F25" s="27">
        <v>243.41929999999999</v>
      </c>
      <c r="G25" s="27">
        <v>0</v>
      </c>
      <c r="H25" s="27">
        <v>0</v>
      </c>
      <c r="I25" s="27">
        <v>486.83859999999999</v>
      </c>
      <c r="J25" s="27">
        <v>243.41929999999999</v>
      </c>
      <c r="K25" s="27">
        <v>486.83859999999999</v>
      </c>
      <c r="L25" s="27">
        <v>365.12889999999999</v>
      </c>
      <c r="M25" s="27">
        <v>0</v>
      </c>
      <c r="N25" s="27">
        <v>0</v>
      </c>
      <c r="O25" s="27">
        <v>121.70959999999999</v>
      </c>
      <c r="P25" s="27">
        <v>0</v>
      </c>
    </row>
    <row r="26" spans="1:16" x14ac:dyDescent="0.25">
      <c r="A26" s="17">
        <v>0.86399999999999999</v>
      </c>
      <c r="B26" s="27">
        <v>2437.0135</v>
      </c>
      <c r="C26" s="27">
        <v>1.1999999999999999E-3</v>
      </c>
      <c r="D26" s="27">
        <v>243.70140000000001</v>
      </c>
      <c r="E26" s="27">
        <v>243.70140000000001</v>
      </c>
      <c r="F26" s="27">
        <v>243.70140000000001</v>
      </c>
      <c r="G26" s="27">
        <v>0</v>
      </c>
      <c r="H26" s="27">
        <v>0</v>
      </c>
      <c r="I26" s="27">
        <v>487.40269999999998</v>
      </c>
      <c r="J26" s="27">
        <v>243.70140000000001</v>
      </c>
      <c r="K26" s="27">
        <v>487.40269999999998</v>
      </c>
      <c r="L26" s="27">
        <v>365.55200000000002</v>
      </c>
      <c r="M26" s="27">
        <v>0</v>
      </c>
      <c r="N26" s="27">
        <v>0</v>
      </c>
      <c r="O26" s="27">
        <v>121.8507</v>
      </c>
      <c r="P26" s="27">
        <v>0</v>
      </c>
    </row>
    <row r="27" spans="1:16" x14ac:dyDescent="0.25">
      <c r="A27" s="17">
        <v>0.86499999999999999</v>
      </c>
      <c r="B27" s="27">
        <v>2439.8341</v>
      </c>
      <c r="C27" s="27">
        <v>1.1999999999999999E-3</v>
      </c>
      <c r="D27" s="27">
        <v>243.98339999999999</v>
      </c>
      <c r="E27" s="27">
        <v>243.98339999999999</v>
      </c>
      <c r="F27" s="27">
        <v>243.98339999999999</v>
      </c>
      <c r="G27" s="27">
        <v>0</v>
      </c>
      <c r="H27" s="27">
        <v>0</v>
      </c>
      <c r="I27" s="27">
        <v>487.96679999999998</v>
      </c>
      <c r="J27" s="27">
        <v>243.98339999999999</v>
      </c>
      <c r="K27" s="27">
        <v>487.96679999999998</v>
      </c>
      <c r="L27" s="27">
        <v>365.9751</v>
      </c>
      <c r="M27" s="27">
        <v>0</v>
      </c>
      <c r="N27" s="27">
        <v>0</v>
      </c>
      <c r="O27" s="27">
        <v>121.99169999999999</v>
      </c>
      <c r="P27" s="27">
        <v>0</v>
      </c>
    </row>
    <row r="28" spans="1:16" x14ac:dyDescent="0.25">
      <c r="A28" s="17">
        <v>0.86599999999999999</v>
      </c>
      <c r="B28" s="27">
        <v>2442.6547999999998</v>
      </c>
      <c r="C28" s="27">
        <v>1.1999999999999999E-3</v>
      </c>
      <c r="D28" s="27">
        <v>244.2655</v>
      </c>
      <c r="E28" s="27">
        <v>244.2655</v>
      </c>
      <c r="F28" s="27">
        <v>244.2655</v>
      </c>
      <c r="G28" s="27">
        <v>0</v>
      </c>
      <c r="H28" s="27">
        <v>0</v>
      </c>
      <c r="I28" s="27">
        <v>488.53089999999997</v>
      </c>
      <c r="J28" s="27">
        <v>244.2655</v>
      </c>
      <c r="K28" s="27">
        <v>488.53089999999997</v>
      </c>
      <c r="L28" s="27">
        <v>366.39819999999997</v>
      </c>
      <c r="M28" s="27">
        <v>0</v>
      </c>
      <c r="N28" s="27">
        <v>0</v>
      </c>
      <c r="O28" s="27">
        <v>122.1327</v>
      </c>
      <c r="P28" s="27">
        <v>0</v>
      </c>
    </row>
    <row r="29" spans="1:16" x14ac:dyDescent="0.25">
      <c r="A29" s="17">
        <v>0.86699999999999999</v>
      </c>
      <c r="B29" s="27">
        <v>2445.4753999999998</v>
      </c>
      <c r="C29" s="27">
        <v>1.1999999999999999E-3</v>
      </c>
      <c r="D29" s="27">
        <v>244.54750000000001</v>
      </c>
      <c r="E29" s="27">
        <v>244.54750000000001</v>
      </c>
      <c r="F29" s="27">
        <v>244.54750000000001</v>
      </c>
      <c r="G29" s="27">
        <v>0</v>
      </c>
      <c r="H29" s="27">
        <v>0</v>
      </c>
      <c r="I29" s="27">
        <v>489.0951</v>
      </c>
      <c r="J29" s="27">
        <v>244.54750000000001</v>
      </c>
      <c r="K29" s="27">
        <v>489.0951</v>
      </c>
      <c r="L29" s="27">
        <v>366.82130000000001</v>
      </c>
      <c r="M29" s="27">
        <v>0</v>
      </c>
      <c r="N29" s="27">
        <v>0</v>
      </c>
      <c r="O29" s="27">
        <v>122.27379999999999</v>
      </c>
      <c r="P29" s="27">
        <v>0</v>
      </c>
    </row>
    <row r="30" spans="1:16" x14ac:dyDescent="0.25">
      <c r="A30" s="17">
        <v>0.86799999999999999</v>
      </c>
      <c r="B30" s="27">
        <v>2448.2959999999998</v>
      </c>
      <c r="C30" s="27">
        <v>1.1999999999999999E-3</v>
      </c>
      <c r="D30" s="27">
        <v>244.8296</v>
      </c>
      <c r="E30" s="27">
        <v>244.8296</v>
      </c>
      <c r="F30" s="27">
        <v>244.8296</v>
      </c>
      <c r="G30" s="27">
        <v>0</v>
      </c>
      <c r="H30" s="27">
        <v>0</v>
      </c>
      <c r="I30" s="27">
        <v>489.6592</v>
      </c>
      <c r="J30" s="27">
        <v>244.8296</v>
      </c>
      <c r="K30" s="27">
        <v>489.6592</v>
      </c>
      <c r="L30" s="27">
        <v>367.24439999999998</v>
      </c>
      <c r="M30" s="27">
        <v>0</v>
      </c>
      <c r="N30" s="27">
        <v>0</v>
      </c>
      <c r="O30" s="27">
        <v>122.4148</v>
      </c>
      <c r="P30" s="27">
        <v>0</v>
      </c>
    </row>
    <row r="31" spans="1:16" x14ac:dyDescent="0.25">
      <c r="A31" s="17">
        <v>0.86899999999999999</v>
      </c>
      <c r="B31" s="27">
        <v>2451.1165999999998</v>
      </c>
      <c r="C31" s="27">
        <v>1.1999999999999999E-3</v>
      </c>
      <c r="D31" s="27">
        <v>245.11170000000001</v>
      </c>
      <c r="E31" s="27">
        <v>245.11170000000001</v>
      </c>
      <c r="F31" s="27">
        <v>245.11170000000001</v>
      </c>
      <c r="G31" s="27">
        <v>0</v>
      </c>
      <c r="H31" s="27">
        <v>0</v>
      </c>
      <c r="I31" s="27">
        <v>490.22329999999999</v>
      </c>
      <c r="J31" s="27">
        <v>245.11170000000001</v>
      </c>
      <c r="K31" s="27">
        <v>490.22329999999999</v>
      </c>
      <c r="L31" s="27">
        <v>367.66750000000002</v>
      </c>
      <c r="M31" s="27">
        <v>0</v>
      </c>
      <c r="N31" s="27">
        <v>0</v>
      </c>
      <c r="O31" s="27">
        <v>122.5558</v>
      </c>
      <c r="P31" s="27">
        <v>0</v>
      </c>
    </row>
    <row r="32" spans="1:16" x14ac:dyDescent="0.25">
      <c r="A32" s="17">
        <v>0.87</v>
      </c>
      <c r="B32" s="27">
        <v>2453.9371999999998</v>
      </c>
      <c r="C32" s="27">
        <v>1.1999999999999999E-3</v>
      </c>
      <c r="D32" s="27">
        <v>245.3937</v>
      </c>
      <c r="E32" s="27">
        <v>245.3937</v>
      </c>
      <c r="F32" s="27">
        <v>245.3937</v>
      </c>
      <c r="G32" s="27">
        <v>0</v>
      </c>
      <c r="H32" s="27">
        <v>0</v>
      </c>
      <c r="I32" s="27">
        <v>490.78739999999999</v>
      </c>
      <c r="J32" s="27">
        <v>245.3937</v>
      </c>
      <c r="K32" s="27">
        <v>490.78739999999999</v>
      </c>
      <c r="L32" s="27">
        <v>368.09059999999999</v>
      </c>
      <c r="M32" s="27">
        <v>0</v>
      </c>
      <c r="N32" s="27">
        <v>0</v>
      </c>
      <c r="O32" s="27">
        <v>122.6969</v>
      </c>
      <c r="P32" s="27">
        <v>0</v>
      </c>
    </row>
    <row r="33" spans="1:16" x14ac:dyDescent="0.25">
      <c r="A33" s="17">
        <v>0.871</v>
      </c>
      <c r="B33" s="27">
        <v>2456.7577999999999</v>
      </c>
      <c r="C33" s="27">
        <v>1.1000000000000001E-3</v>
      </c>
      <c r="D33" s="27">
        <v>245.67580000000001</v>
      </c>
      <c r="E33" s="27">
        <v>245.67580000000001</v>
      </c>
      <c r="F33" s="27">
        <v>245.67580000000001</v>
      </c>
      <c r="G33" s="27">
        <v>0</v>
      </c>
      <c r="H33" s="27">
        <v>0</v>
      </c>
      <c r="I33" s="27">
        <v>491.35160000000002</v>
      </c>
      <c r="J33" s="27">
        <v>245.67580000000001</v>
      </c>
      <c r="K33" s="27">
        <v>491.35160000000002</v>
      </c>
      <c r="L33" s="27">
        <v>368.51369999999997</v>
      </c>
      <c r="M33" s="27">
        <v>0</v>
      </c>
      <c r="N33" s="27">
        <v>0</v>
      </c>
      <c r="O33" s="27">
        <v>122.8379</v>
      </c>
      <c r="P33" s="27">
        <v>0</v>
      </c>
    </row>
    <row r="34" spans="1:16" x14ac:dyDescent="0.25">
      <c r="A34" s="17">
        <v>0.872</v>
      </c>
      <c r="B34" s="27">
        <v>2459.5785000000001</v>
      </c>
      <c r="C34" s="27">
        <v>1.1000000000000001E-3</v>
      </c>
      <c r="D34" s="27">
        <v>245.95779999999999</v>
      </c>
      <c r="E34" s="27">
        <v>245.95779999999999</v>
      </c>
      <c r="F34" s="27">
        <v>245.95779999999999</v>
      </c>
      <c r="G34" s="27">
        <v>0</v>
      </c>
      <c r="H34" s="27">
        <v>0</v>
      </c>
      <c r="I34" s="27">
        <v>491.91570000000002</v>
      </c>
      <c r="J34" s="27">
        <v>245.95779999999999</v>
      </c>
      <c r="K34" s="27">
        <v>491.91570000000002</v>
      </c>
      <c r="L34" s="27">
        <v>368.93680000000001</v>
      </c>
      <c r="M34" s="27">
        <v>0</v>
      </c>
      <c r="N34" s="27">
        <v>0</v>
      </c>
      <c r="O34" s="27">
        <v>122.9789</v>
      </c>
      <c r="P34" s="27">
        <v>0</v>
      </c>
    </row>
    <row r="35" spans="1:16" x14ac:dyDescent="0.25">
      <c r="A35" s="17">
        <v>0.873</v>
      </c>
      <c r="B35" s="27">
        <v>2462.3991000000001</v>
      </c>
      <c r="C35" s="27">
        <v>1.1000000000000001E-3</v>
      </c>
      <c r="D35" s="27">
        <v>246.23990000000001</v>
      </c>
      <c r="E35" s="27">
        <v>246.23990000000001</v>
      </c>
      <c r="F35" s="27">
        <v>246.23990000000001</v>
      </c>
      <c r="G35" s="27">
        <v>0</v>
      </c>
      <c r="H35" s="27">
        <v>0</v>
      </c>
      <c r="I35" s="27">
        <v>492.47980000000001</v>
      </c>
      <c r="J35" s="27">
        <v>246.23990000000001</v>
      </c>
      <c r="K35" s="27">
        <v>492.47980000000001</v>
      </c>
      <c r="L35" s="27">
        <v>369.35989999999998</v>
      </c>
      <c r="M35" s="27">
        <v>0</v>
      </c>
      <c r="N35" s="27">
        <v>0</v>
      </c>
      <c r="O35" s="27">
        <v>123.12</v>
      </c>
      <c r="P35" s="27">
        <v>0</v>
      </c>
    </row>
    <row r="36" spans="1:16" x14ac:dyDescent="0.25">
      <c r="A36" s="17">
        <v>0.874</v>
      </c>
      <c r="B36" s="27">
        <v>2465.2197000000001</v>
      </c>
      <c r="C36" s="27">
        <v>1.1000000000000001E-3</v>
      </c>
      <c r="D36" s="27">
        <v>246.52199999999999</v>
      </c>
      <c r="E36" s="27">
        <v>246.52199999999999</v>
      </c>
      <c r="F36" s="27">
        <v>246.52199999999999</v>
      </c>
      <c r="G36" s="27">
        <v>0</v>
      </c>
      <c r="H36" s="27">
        <v>0</v>
      </c>
      <c r="I36" s="27">
        <v>493.04390000000001</v>
      </c>
      <c r="J36" s="27">
        <v>246.52199999999999</v>
      </c>
      <c r="K36" s="27">
        <v>493.04390000000001</v>
      </c>
      <c r="L36" s="27">
        <v>369.78300000000002</v>
      </c>
      <c r="M36" s="27">
        <v>0</v>
      </c>
      <c r="N36" s="27">
        <v>0</v>
      </c>
      <c r="O36" s="27">
        <v>123.261</v>
      </c>
      <c r="P36" s="27">
        <v>0</v>
      </c>
    </row>
    <row r="37" spans="1:16" x14ac:dyDescent="0.25">
      <c r="A37" s="17">
        <v>0.875</v>
      </c>
      <c r="B37" s="27">
        <v>2468.0403000000001</v>
      </c>
      <c r="C37" s="27">
        <v>1.1000000000000001E-3</v>
      </c>
      <c r="D37" s="27">
        <v>246.804</v>
      </c>
      <c r="E37" s="27">
        <v>246.804</v>
      </c>
      <c r="F37" s="27">
        <v>246.804</v>
      </c>
      <c r="G37" s="27">
        <v>0</v>
      </c>
      <c r="H37" s="27">
        <v>0</v>
      </c>
      <c r="I37" s="27">
        <v>493.60809999999998</v>
      </c>
      <c r="J37" s="27">
        <v>246.804</v>
      </c>
      <c r="K37" s="27">
        <v>493.60809999999998</v>
      </c>
      <c r="L37" s="27">
        <v>370.20600000000002</v>
      </c>
      <c r="M37" s="27">
        <v>0</v>
      </c>
      <c r="N37" s="27">
        <v>0</v>
      </c>
      <c r="O37" s="27">
        <v>123.402</v>
      </c>
      <c r="P37" s="27">
        <v>0</v>
      </c>
    </row>
    <row r="38" spans="1:16" x14ac:dyDescent="0.25">
      <c r="A38" s="17">
        <v>0.876</v>
      </c>
      <c r="B38" s="27">
        <v>2470.8609000000001</v>
      </c>
      <c r="C38" s="27">
        <v>1.1000000000000001E-3</v>
      </c>
      <c r="D38" s="27">
        <v>247.08609999999999</v>
      </c>
      <c r="E38" s="27">
        <v>247.08609999999999</v>
      </c>
      <c r="F38" s="27">
        <v>247.08609999999999</v>
      </c>
      <c r="G38" s="27">
        <v>0</v>
      </c>
      <c r="H38" s="27">
        <v>0</v>
      </c>
      <c r="I38" s="27">
        <v>494.17219999999998</v>
      </c>
      <c r="J38" s="27">
        <v>247.08609999999999</v>
      </c>
      <c r="K38" s="27">
        <v>494.17219999999998</v>
      </c>
      <c r="L38" s="27">
        <v>370.62909999999999</v>
      </c>
      <c r="M38" s="27">
        <v>0</v>
      </c>
      <c r="N38" s="27">
        <v>0</v>
      </c>
      <c r="O38" s="27">
        <v>123.54300000000001</v>
      </c>
      <c r="P38" s="27">
        <v>0</v>
      </c>
    </row>
    <row r="39" spans="1:16" x14ac:dyDescent="0.25">
      <c r="A39" s="17">
        <v>0.877</v>
      </c>
      <c r="B39" s="27">
        <v>2473.6815000000001</v>
      </c>
      <c r="C39" s="27">
        <v>1.1000000000000001E-3</v>
      </c>
      <c r="D39" s="27">
        <v>247.3682</v>
      </c>
      <c r="E39" s="27">
        <v>247.3682</v>
      </c>
      <c r="F39" s="27">
        <v>247.3682</v>
      </c>
      <c r="G39" s="27">
        <v>0</v>
      </c>
      <c r="H39" s="27">
        <v>0</v>
      </c>
      <c r="I39" s="27">
        <v>494.73630000000003</v>
      </c>
      <c r="J39" s="27">
        <v>247.3682</v>
      </c>
      <c r="K39" s="27">
        <v>494.73630000000003</v>
      </c>
      <c r="L39" s="27">
        <v>371.05220000000003</v>
      </c>
      <c r="M39" s="27">
        <v>0</v>
      </c>
      <c r="N39" s="27">
        <v>0</v>
      </c>
      <c r="O39" s="27">
        <v>123.6841</v>
      </c>
      <c r="P39" s="27">
        <v>0</v>
      </c>
    </row>
    <row r="40" spans="1:16" x14ac:dyDescent="0.25">
      <c r="A40" s="17">
        <v>0.878</v>
      </c>
      <c r="B40" s="27">
        <v>2476.5021999999999</v>
      </c>
      <c r="C40" s="27">
        <v>1.1000000000000001E-3</v>
      </c>
      <c r="D40" s="27">
        <v>247.65020000000001</v>
      </c>
      <c r="E40" s="27">
        <v>247.65020000000001</v>
      </c>
      <c r="F40" s="27">
        <v>247.65020000000001</v>
      </c>
      <c r="G40" s="27">
        <v>0</v>
      </c>
      <c r="H40" s="27">
        <v>0</v>
      </c>
      <c r="I40" s="27">
        <v>495.30040000000002</v>
      </c>
      <c r="J40" s="27">
        <v>247.65020000000001</v>
      </c>
      <c r="K40" s="27">
        <v>495.30040000000002</v>
      </c>
      <c r="L40" s="27">
        <v>371.4753</v>
      </c>
      <c r="M40" s="27">
        <v>0</v>
      </c>
      <c r="N40" s="27">
        <v>0</v>
      </c>
      <c r="O40" s="27">
        <v>123.82510000000001</v>
      </c>
      <c r="P40" s="27">
        <v>0</v>
      </c>
    </row>
    <row r="41" spans="1:16" x14ac:dyDescent="0.25">
      <c r="A41" s="17">
        <v>0.879</v>
      </c>
      <c r="B41" s="27">
        <v>2479.3227999999999</v>
      </c>
      <c r="C41" s="27">
        <v>1.1000000000000001E-3</v>
      </c>
      <c r="D41" s="27">
        <v>247.9323</v>
      </c>
      <c r="E41" s="27">
        <v>247.9323</v>
      </c>
      <c r="F41" s="27">
        <v>247.9323</v>
      </c>
      <c r="G41" s="27">
        <v>0</v>
      </c>
      <c r="H41" s="27">
        <v>0</v>
      </c>
      <c r="I41" s="27">
        <v>495.8646</v>
      </c>
      <c r="J41" s="27">
        <v>247.9323</v>
      </c>
      <c r="K41" s="27">
        <v>495.8646</v>
      </c>
      <c r="L41" s="27">
        <v>371.89839999999998</v>
      </c>
      <c r="M41" s="27">
        <v>0</v>
      </c>
      <c r="N41" s="27">
        <v>0</v>
      </c>
      <c r="O41" s="27">
        <v>123.9661</v>
      </c>
      <c r="P41" s="27">
        <v>0</v>
      </c>
    </row>
    <row r="42" spans="1:16" x14ac:dyDescent="0.25">
      <c r="A42" s="17">
        <v>0.88</v>
      </c>
      <c r="B42" s="27">
        <v>2482.1433999999999</v>
      </c>
      <c r="C42" s="27">
        <v>1.1000000000000001E-3</v>
      </c>
      <c r="D42" s="27">
        <v>248.21430000000001</v>
      </c>
      <c r="E42" s="27">
        <v>248.21430000000001</v>
      </c>
      <c r="F42" s="27">
        <v>248.21430000000001</v>
      </c>
      <c r="G42" s="27">
        <v>0</v>
      </c>
      <c r="H42" s="27">
        <v>0</v>
      </c>
      <c r="I42" s="27">
        <v>496.42869999999999</v>
      </c>
      <c r="J42" s="27">
        <v>248.21430000000001</v>
      </c>
      <c r="K42" s="27">
        <v>496.42869999999999</v>
      </c>
      <c r="L42" s="27">
        <v>372.32150000000001</v>
      </c>
      <c r="M42" s="27">
        <v>0</v>
      </c>
      <c r="N42" s="27">
        <v>0</v>
      </c>
      <c r="O42" s="27">
        <v>124.10720000000001</v>
      </c>
      <c r="P42" s="27">
        <v>0</v>
      </c>
    </row>
    <row r="43" spans="1:16" x14ac:dyDescent="0.25">
      <c r="A43" s="17">
        <v>0.88100000000000001</v>
      </c>
      <c r="B43" s="27">
        <v>2484.9639999999999</v>
      </c>
      <c r="C43" s="27">
        <v>1.1000000000000001E-3</v>
      </c>
      <c r="D43" s="27">
        <v>248.49639999999999</v>
      </c>
      <c r="E43" s="27">
        <v>248.49639999999999</v>
      </c>
      <c r="F43" s="27">
        <v>248.49639999999999</v>
      </c>
      <c r="G43" s="27">
        <v>0</v>
      </c>
      <c r="H43" s="27">
        <v>0</v>
      </c>
      <c r="I43" s="27">
        <v>496.99279999999999</v>
      </c>
      <c r="J43" s="27">
        <v>248.49639999999999</v>
      </c>
      <c r="K43" s="27">
        <v>496.99279999999999</v>
      </c>
      <c r="L43" s="27">
        <v>372.74459999999999</v>
      </c>
      <c r="M43" s="27">
        <v>0</v>
      </c>
      <c r="N43" s="27">
        <v>0</v>
      </c>
      <c r="O43" s="27">
        <v>124.2482</v>
      </c>
      <c r="P43" s="27">
        <v>0</v>
      </c>
    </row>
    <row r="44" spans="1:16" x14ac:dyDescent="0.25">
      <c r="A44" s="17">
        <v>0.88200000000000001</v>
      </c>
      <c r="B44" s="27">
        <v>2487.7846</v>
      </c>
      <c r="C44" s="27">
        <v>1.1000000000000001E-3</v>
      </c>
      <c r="D44" s="27">
        <v>248.77850000000001</v>
      </c>
      <c r="E44" s="27">
        <v>248.77850000000001</v>
      </c>
      <c r="F44" s="27">
        <v>248.77850000000001</v>
      </c>
      <c r="G44" s="27">
        <v>0</v>
      </c>
      <c r="H44" s="27">
        <v>0</v>
      </c>
      <c r="I44" s="27">
        <v>497.55689999999998</v>
      </c>
      <c r="J44" s="27">
        <v>248.77850000000001</v>
      </c>
      <c r="K44" s="27">
        <v>497.55689999999998</v>
      </c>
      <c r="L44" s="27">
        <v>373.16770000000002</v>
      </c>
      <c r="M44" s="27">
        <v>0</v>
      </c>
      <c r="N44" s="27">
        <v>0</v>
      </c>
      <c r="O44" s="27">
        <v>124.3892</v>
      </c>
      <c r="P44" s="27">
        <v>0</v>
      </c>
    </row>
    <row r="45" spans="1:16" x14ac:dyDescent="0.25">
      <c r="A45" s="17">
        <v>0.88300000000000001</v>
      </c>
      <c r="B45" s="27">
        <v>2490.6052</v>
      </c>
      <c r="C45" s="27">
        <v>1.1000000000000001E-3</v>
      </c>
      <c r="D45" s="27">
        <v>249.06049999999999</v>
      </c>
      <c r="E45" s="27">
        <v>249.06049999999999</v>
      </c>
      <c r="F45" s="27">
        <v>249.06049999999999</v>
      </c>
      <c r="G45" s="27">
        <v>0</v>
      </c>
      <c r="H45" s="27">
        <v>0</v>
      </c>
      <c r="I45" s="27">
        <v>498.12099999999998</v>
      </c>
      <c r="J45" s="27">
        <v>249.06049999999999</v>
      </c>
      <c r="K45" s="27">
        <v>498.12099999999998</v>
      </c>
      <c r="L45" s="27">
        <v>373.5908</v>
      </c>
      <c r="M45" s="27">
        <v>0</v>
      </c>
      <c r="N45" s="27">
        <v>0</v>
      </c>
      <c r="O45" s="27">
        <v>124.5303</v>
      </c>
      <c r="P45" s="27">
        <v>0</v>
      </c>
    </row>
    <row r="46" spans="1:16" x14ac:dyDescent="0.25">
      <c r="A46" s="17">
        <v>0.88400000000000001</v>
      </c>
      <c r="B46" s="27">
        <v>2493.4259000000002</v>
      </c>
      <c r="C46" s="27">
        <v>1.1000000000000001E-3</v>
      </c>
      <c r="D46" s="27">
        <v>249.3426</v>
      </c>
      <c r="E46" s="27">
        <v>249.3426</v>
      </c>
      <c r="F46" s="27">
        <v>249.3426</v>
      </c>
      <c r="G46" s="27">
        <v>0</v>
      </c>
      <c r="H46" s="27">
        <v>0</v>
      </c>
      <c r="I46" s="27">
        <v>498.68520000000001</v>
      </c>
      <c r="J46" s="27">
        <v>249.3426</v>
      </c>
      <c r="K46" s="27">
        <v>498.68520000000001</v>
      </c>
      <c r="L46" s="27">
        <v>374.01389999999998</v>
      </c>
      <c r="M46" s="27">
        <v>0</v>
      </c>
      <c r="N46" s="27">
        <v>0</v>
      </c>
      <c r="O46" s="27">
        <v>124.6713</v>
      </c>
      <c r="P46" s="27">
        <v>0</v>
      </c>
    </row>
    <row r="47" spans="1:16" x14ac:dyDescent="0.25">
      <c r="A47" s="17">
        <v>0.88500000000000001</v>
      </c>
      <c r="B47" s="27">
        <v>2496.2465000000002</v>
      </c>
      <c r="C47" s="27">
        <v>1.1000000000000001E-3</v>
      </c>
      <c r="D47" s="27">
        <v>249.62459999999999</v>
      </c>
      <c r="E47" s="27">
        <v>249.62459999999999</v>
      </c>
      <c r="F47" s="27">
        <v>249.62459999999999</v>
      </c>
      <c r="G47" s="27">
        <v>0</v>
      </c>
      <c r="H47" s="27">
        <v>0</v>
      </c>
      <c r="I47" s="27">
        <v>499.24930000000001</v>
      </c>
      <c r="J47" s="27">
        <v>249.62459999999999</v>
      </c>
      <c r="K47" s="27">
        <v>499.24930000000001</v>
      </c>
      <c r="L47" s="27">
        <v>374.43700000000001</v>
      </c>
      <c r="M47" s="27">
        <v>0</v>
      </c>
      <c r="N47" s="27">
        <v>0</v>
      </c>
      <c r="O47" s="27">
        <v>124.81229999999999</v>
      </c>
      <c r="P47" s="27">
        <v>0</v>
      </c>
    </row>
    <row r="48" spans="1:16" x14ac:dyDescent="0.25">
      <c r="A48" s="17">
        <v>0.88600000000000001</v>
      </c>
      <c r="B48" s="27">
        <v>2499.0671000000002</v>
      </c>
      <c r="C48" s="27">
        <v>1.1000000000000001E-3</v>
      </c>
      <c r="D48" s="27">
        <v>249.9067</v>
      </c>
      <c r="E48" s="27">
        <v>249.9067</v>
      </c>
      <c r="F48" s="27">
        <v>249.9067</v>
      </c>
      <c r="G48" s="27">
        <v>0</v>
      </c>
      <c r="H48" s="27">
        <v>0</v>
      </c>
      <c r="I48" s="27">
        <v>499.8134</v>
      </c>
      <c r="J48" s="27">
        <v>249.9067</v>
      </c>
      <c r="K48" s="27">
        <v>499.8134</v>
      </c>
      <c r="L48" s="27">
        <v>374.86009999999999</v>
      </c>
      <c r="M48" s="27">
        <v>0</v>
      </c>
      <c r="N48" s="27">
        <v>0</v>
      </c>
      <c r="O48" s="27">
        <v>124.9534</v>
      </c>
      <c r="P48" s="27">
        <v>0</v>
      </c>
    </row>
    <row r="49" spans="1:16" x14ac:dyDescent="0.25">
      <c r="A49" s="17">
        <v>0.88700000000000001</v>
      </c>
      <c r="B49" s="27">
        <v>2501.8877000000002</v>
      </c>
      <c r="C49" s="27">
        <v>1.1000000000000001E-3</v>
      </c>
      <c r="D49" s="27">
        <v>250.18879999999999</v>
      </c>
      <c r="E49" s="27">
        <v>250.18879999999999</v>
      </c>
      <c r="F49" s="27">
        <v>250.18879999999999</v>
      </c>
      <c r="G49" s="27">
        <v>0</v>
      </c>
      <c r="H49" s="27">
        <v>0</v>
      </c>
      <c r="I49" s="27">
        <v>500.3775</v>
      </c>
      <c r="J49" s="27">
        <v>250.18879999999999</v>
      </c>
      <c r="K49" s="27">
        <v>500.3775</v>
      </c>
      <c r="L49" s="27">
        <v>375.28320000000002</v>
      </c>
      <c r="M49" s="27">
        <v>0</v>
      </c>
      <c r="N49" s="27">
        <v>0</v>
      </c>
      <c r="O49" s="27">
        <v>125.09439999999999</v>
      </c>
      <c r="P49" s="27">
        <v>0</v>
      </c>
    </row>
    <row r="50" spans="1:16" x14ac:dyDescent="0.25">
      <c r="A50" s="17">
        <v>0.88800000000000001</v>
      </c>
      <c r="B50" s="27">
        <v>2504.7082999999998</v>
      </c>
      <c r="C50" s="27">
        <v>1.1000000000000001E-3</v>
      </c>
      <c r="D50" s="27">
        <v>250.4708</v>
      </c>
      <c r="E50" s="27">
        <v>250.4708</v>
      </c>
      <c r="F50" s="27">
        <v>250.4708</v>
      </c>
      <c r="G50" s="27">
        <v>0</v>
      </c>
      <c r="H50" s="27">
        <v>0</v>
      </c>
      <c r="I50" s="27">
        <v>500.94170000000003</v>
      </c>
      <c r="J50" s="27">
        <v>250.4708</v>
      </c>
      <c r="K50" s="27">
        <v>500.94170000000003</v>
      </c>
      <c r="L50" s="27">
        <v>375.7063</v>
      </c>
      <c r="M50" s="27">
        <v>0</v>
      </c>
      <c r="N50" s="27">
        <v>0</v>
      </c>
      <c r="O50" s="27">
        <v>125.2354</v>
      </c>
      <c r="P50" s="27">
        <v>0</v>
      </c>
    </row>
    <row r="51" spans="1:16" x14ac:dyDescent="0.25">
      <c r="A51" s="17">
        <v>0.88900000000000001</v>
      </c>
      <c r="B51" s="27">
        <v>2507.529</v>
      </c>
      <c r="C51" s="27">
        <v>1.1000000000000001E-3</v>
      </c>
      <c r="D51" s="27">
        <v>250.75290000000001</v>
      </c>
      <c r="E51" s="27">
        <v>250.75290000000001</v>
      </c>
      <c r="F51" s="27">
        <v>250.75290000000001</v>
      </c>
      <c r="G51" s="27">
        <v>0</v>
      </c>
      <c r="H51" s="27">
        <v>0</v>
      </c>
      <c r="I51" s="27">
        <v>501.50580000000002</v>
      </c>
      <c r="J51" s="27">
        <v>250.75290000000001</v>
      </c>
      <c r="K51" s="27">
        <v>501.50580000000002</v>
      </c>
      <c r="L51" s="27">
        <v>376.1293</v>
      </c>
      <c r="M51" s="27">
        <v>0</v>
      </c>
      <c r="N51" s="27">
        <v>0</v>
      </c>
      <c r="O51" s="27">
        <v>125.3764</v>
      </c>
      <c r="P51" s="27">
        <v>0</v>
      </c>
    </row>
    <row r="52" spans="1:16" x14ac:dyDescent="0.25">
      <c r="A52" s="17">
        <v>0.89</v>
      </c>
      <c r="B52" s="27">
        <v>2510.3496</v>
      </c>
      <c r="C52" s="27">
        <v>1.1000000000000001E-3</v>
      </c>
      <c r="D52" s="27">
        <v>251.035</v>
      </c>
      <c r="E52" s="27">
        <v>251.035</v>
      </c>
      <c r="F52" s="27">
        <v>251.035</v>
      </c>
      <c r="G52" s="27">
        <v>0</v>
      </c>
      <c r="H52" s="27">
        <v>0</v>
      </c>
      <c r="I52" s="27">
        <v>502.06990000000002</v>
      </c>
      <c r="J52" s="27">
        <v>251.035</v>
      </c>
      <c r="K52" s="27">
        <v>502.06990000000002</v>
      </c>
      <c r="L52" s="27">
        <v>376.55239999999998</v>
      </c>
      <c r="M52" s="27">
        <v>0</v>
      </c>
      <c r="N52" s="27">
        <v>0</v>
      </c>
      <c r="O52" s="27">
        <v>125.5175</v>
      </c>
      <c r="P52" s="27">
        <v>0</v>
      </c>
    </row>
    <row r="53" spans="1:16" x14ac:dyDescent="0.25">
      <c r="A53" s="17">
        <v>0.89100000000000001</v>
      </c>
      <c r="B53" s="27">
        <v>2513.1702</v>
      </c>
      <c r="C53" s="27">
        <v>1.1000000000000001E-3</v>
      </c>
      <c r="D53" s="27">
        <v>251.31700000000001</v>
      </c>
      <c r="E53" s="27">
        <v>251.31700000000001</v>
      </c>
      <c r="F53" s="27">
        <v>251.31700000000001</v>
      </c>
      <c r="G53" s="27">
        <v>0</v>
      </c>
      <c r="H53" s="27">
        <v>0</v>
      </c>
      <c r="I53" s="27">
        <v>502.63400000000001</v>
      </c>
      <c r="J53" s="27">
        <v>251.31700000000001</v>
      </c>
      <c r="K53" s="27">
        <v>502.63400000000001</v>
      </c>
      <c r="L53" s="27">
        <v>376.97550000000001</v>
      </c>
      <c r="M53" s="27">
        <v>0</v>
      </c>
      <c r="N53" s="27">
        <v>0</v>
      </c>
      <c r="O53" s="27">
        <v>125.6585</v>
      </c>
      <c r="P53" s="27">
        <v>0</v>
      </c>
    </row>
    <row r="54" spans="1:16" x14ac:dyDescent="0.25">
      <c r="A54" s="17">
        <v>0.89200000000000002</v>
      </c>
      <c r="B54" s="27">
        <v>2515.9908</v>
      </c>
      <c r="C54" s="27">
        <v>1.1000000000000001E-3</v>
      </c>
      <c r="D54" s="27">
        <v>251.59909999999999</v>
      </c>
      <c r="E54" s="27">
        <v>251.59909999999999</v>
      </c>
      <c r="F54" s="27">
        <v>251.59909999999999</v>
      </c>
      <c r="G54" s="27">
        <v>0</v>
      </c>
      <c r="H54" s="27">
        <v>0</v>
      </c>
      <c r="I54" s="27">
        <v>503.19819999999999</v>
      </c>
      <c r="J54" s="27">
        <v>251.59909999999999</v>
      </c>
      <c r="K54" s="27">
        <v>503.19819999999999</v>
      </c>
      <c r="L54" s="27">
        <v>377.39859999999999</v>
      </c>
      <c r="M54" s="27">
        <v>0</v>
      </c>
      <c r="N54" s="27">
        <v>0</v>
      </c>
      <c r="O54" s="27">
        <v>125.79949999999999</v>
      </c>
      <c r="P54" s="27">
        <v>0</v>
      </c>
    </row>
    <row r="55" spans="1:16" x14ac:dyDescent="0.25">
      <c r="A55" s="17">
        <v>0.89300000000000002</v>
      </c>
      <c r="B55" s="27">
        <v>2518.8114</v>
      </c>
      <c r="C55" s="27">
        <v>1.1000000000000001E-3</v>
      </c>
      <c r="D55" s="27">
        <v>251.8811</v>
      </c>
      <c r="E55" s="27">
        <v>251.8811</v>
      </c>
      <c r="F55" s="27">
        <v>251.8811</v>
      </c>
      <c r="G55" s="27">
        <v>0</v>
      </c>
      <c r="H55" s="27">
        <v>0</v>
      </c>
      <c r="I55" s="27">
        <v>503.76229999999998</v>
      </c>
      <c r="J55" s="27">
        <v>251.8811</v>
      </c>
      <c r="K55" s="27">
        <v>503.76229999999998</v>
      </c>
      <c r="L55" s="27">
        <v>377.82170000000002</v>
      </c>
      <c r="M55" s="27">
        <v>0</v>
      </c>
      <c r="N55" s="27">
        <v>0</v>
      </c>
      <c r="O55" s="27">
        <v>125.9406</v>
      </c>
      <c r="P55" s="27">
        <v>0</v>
      </c>
    </row>
    <row r="56" spans="1:16" x14ac:dyDescent="0.25">
      <c r="A56" s="17">
        <v>0.89400000000000002</v>
      </c>
      <c r="B56" s="27">
        <v>2521.6320000000001</v>
      </c>
      <c r="C56" s="27">
        <v>1.1000000000000001E-3</v>
      </c>
      <c r="D56" s="27">
        <v>252.16319999999999</v>
      </c>
      <c r="E56" s="27">
        <v>252.16319999999999</v>
      </c>
      <c r="F56" s="27">
        <v>252.16319999999999</v>
      </c>
      <c r="G56" s="27">
        <v>0</v>
      </c>
      <c r="H56" s="27">
        <v>0</v>
      </c>
      <c r="I56" s="27">
        <v>504.32639999999998</v>
      </c>
      <c r="J56" s="27">
        <v>252.16319999999999</v>
      </c>
      <c r="K56" s="27">
        <v>504.32639999999998</v>
      </c>
      <c r="L56" s="27">
        <v>378.2448</v>
      </c>
      <c r="M56" s="27">
        <v>0</v>
      </c>
      <c r="N56" s="27">
        <v>0</v>
      </c>
      <c r="O56" s="27">
        <v>126.08159999999999</v>
      </c>
      <c r="P56" s="27">
        <v>0</v>
      </c>
    </row>
    <row r="57" spans="1:16" x14ac:dyDescent="0.25">
      <c r="A57" s="17">
        <v>0.89500000000000002</v>
      </c>
      <c r="B57" s="27">
        <v>2524.4526999999998</v>
      </c>
      <c r="C57" s="27">
        <v>1.1000000000000001E-3</v>
      </c>
      <c r="D57" s="27">
        <v>252.4453</v>
      </c>
      <c r="E57" s="27">
        <v>252.4453</v>
      </c>
      <c r="F57" s="27">
        <v>252.4453</v>
      </c>
      <c r="G57" s="27">
        <v>0</v>
      </c>
      <c r="H57" s="27">
        <v>0</v>
      </c>
      <c r="I57" s="27">
        <v>504.89049999999997</v>
      </c>
      <c r="J57" s="27">
        <v>252.4453</v>
      </c>
      <c r="K57" s="27">
        <v>504.89049999999997</v>
      </c>
      <c r="L57" s="27">
        <v>378.66789999999997</v>
      </c>
      <c r="M57" s="27">
        <v>0</v>
      </c>
      <c r="N57" s="27">
        <v>0</v>
      </c>
      <c r="O57" s="27">
        <v>126.2226</v>
      </c>
      <c r="P57" s="27">
        <v>0</v>
      </c>
    </row>
    <row r="58" spans="1:16" x14ac:dyDescent="0.25">
      <c r="A58" s="17">
        <v>0.89600000000000002</v>
      </c>
      <c r="B58" s="27">
        <v>2527.2732999999998</v>
      </c>
      <c r="C58" s="27">
        <v>1.1000000000000001E-3</v>
      </c>
      <c r="D58" s="27">
        <v>252.72730000000001</v>
      </c>
      <c r="E58" s="27">
        <v>252.72730000000001</v>
      </c>
      <c r="F58" s="27">
        <v>252.72730000000001</v>
      </c>
      <c r="G58" s="27">
        <v>0</v>
      </c>
      <c r="H58" s="27">
        <v>0</v>
      </c>
      <c r="I58" s="27">
        <v>505.4547</v>
      </c>
      <c r="J58" s="27">
        <v>252.72730000000001</v>
      </c>
      <c r="K58" s="27">
        <v>505.4547</v>
      </c>
      <c r="L58" s="27">
        <v>379.09100000000001</v>
      </c>
      <c r="M58" s="27">
        <v>0</v>
      </c>
      <c r="N58" s="27">
        <v>0</v>
      </c>
      <c r="O58" s="27">
        <v>126.36369999999999</v>
      </c>
      <c r="P58" s="27">
        <v>0</v>
      </c>
    </row>
    <row r="59" spans="1:16" x14ac:dyDescent="0.25">
      <c r="A59" s="17">
        <v>0.89700000000000002</v>
      </c>
      <c r="B59" s="27">
        <v>2530.0938999999998</v>
      </c>
      <c r="C59" s="27">
        <v>1.1000000000000001E-3</v>
      </c>
      <c r="D59" s="27">
        <v>253.0094</v>
      </c>
      <c r="E59" s="27">
        <v>253.0094</v>
      </c>
      <c r="F59" s="27">
        <v>253.0094</v>
      </c>
      <c r="G59" s="27">
        <v>0</v>
      </c>
      <c r="H59" s="27">
        <v>0</v>
      </c>
      <c r="I59" s="27">
        <v>506.0188</v>
      </c>
      <c r="J59" s="27">
        <v>253.0094</v>
      </c>
      <c r="K59" s="27">
        <v>506.0188</v>
      </c>
      <c r="L59" s="27">
        <v>379.51409999999998</v>
      </c>
      <c r="M59" s="27">
        <v>0</v>
      </c>
      <c r="N59" s="27">
        <v>0</v>
      </c>
      <c r="O59" s="27">
        <v>126.5047</v>
      </c>
      <c r="P59" s="27">
        <v>0</v>
      </c>
    </row>
    <row r="60" spans="1:16" x14ac:dyDescent="0.25">
      <c r="A60" s="17">
        <v>0.89800000000000002</v>
      </c>
      <c r="B60" s="27">
        <v>2532.9144999999999</v>
      </c>
      <c r="C60" s="27">
        <v>1.1000000000000001E-3</v>
      </c>
      <c r="D60" s="27">
        <v>253.29150000000001</v>
      </c>
      <c r="E60" s="27">
        <v>253.29150000000001</v>
      </c>
      <c r="F60" s="27">
        <v>253.29150000000001</v>
      </c>
      <c r="G60" s="27">
        <v>0</v>
      </c>
      <c r="H60" s="27">
        <v>0</v>
      </c>
      <c r="I60" s="27">
        <v>506.5829</v>
      </c>
      <c r="J60" s="27">
        <v>253.29150000000001</v>
      </c>
      <c r="K60" s="27">
        <v>506.5829</v>
      </c>
      <c r="L60" s="27">
        <v>379.93720000000002</v>
      </c>
      <c r="M60" s="27">
        <v>0</v>
      </c>
      <c r="N60" s="27">
        <v>0</v>
      </c>
      <c r="O60" s="27">
        <v>126.64570000000001</v>
      </c>
      <c r="P60" s="27">
        <v>0</v>
      </c>
    </row>
    <row r="61" spans="1:16" x14ac:dyDescent="0.25">
      <c r="A61" s="17">
        <v>0.89900000000000002</v>
      </c>
      <c r="B61" s="27">
        <v>2535.7350999999999</v>
      </c>
      <c r="C61" s="27">
        <v>1.1000000000000001E-3</v>
      </c>
      <c r="D61" s="27">
        <v>253.5735</v>
      </c>
      <c r="E61" s="27">
        <v>253.5735</v>
      </c>
      <c r="F61" s="27">
        <v>253.5735</v>
      </c>
      <c r="G61" s="27">
        <v>0</v>
      </c>
      <c r="H61" s="27">
        <v>0</v>
      </c>
      <c r="I61" s="27">
        <v>507.14699999999999</v>
      </c>
      <c r="J61" s="27">
        <v>253.5735</v>
      </c>
      <c r="K61" s="27">
        <v>507.14699999999999</v>
      </c>
      <c r="L61" s="27">
        <v>380.3603</v>
      </c>
      <c r="M61" s="27">
        <v>0</v>
      </c>
      <c r="N61" s="27">
        <v>0</v>
      </c>
      <c r="O61" s="27">
        <v>126.7868</v>
      </c>
      <c r="P61" s="27">
        <v>0</v>
      </c>
    </row>
    <row r="62" spans="1:16" x14ac:dyDescent="0.25">
      <c r="A62" s="17">
        <v>0.9</v>
      </c>
      <c r="B62" s="27">
        <v>3807.8335999999999</v>
      </c>
      <c r="C62" s="27">
        <v>0.50170000000000003</v>
      </c>
      <c r="D62" s="27">
        <v>380.78339999999997</v>
      </c>
      <c r="E62" s="27">
        <v>380.78339999999997</v>
      </c>
      <c r="F62" s="27">
        <v>380.78339999999997</v>
      </c>
      <c r="G62" s="27">
        <v>0</v>
      </c>
      <c r="H62" s="27">
        <v>0</v>
      </c>
      <c r="I62" s="27">
        <v>761.56669999999997</v>
      </c>
      <c r="J62" s="27">
        <v>380.78339999999997</v>
      </c>
      <c r="K62" s="27">
        <v>761.56669999999997</v>
      </c>
      <c r="L62" s="27">
        <v>571.17499999999995</v>
      </c>
      <c r="M62" s="27">
        <v>0</v>
      </c>
      <c r="N62" s="27">
        <v>0</v>
      </c>
      <c r="O62" s="27">
        <v>190.39169999999999</v>
      </c>
      <c r="P62" s="27">
        <v>0</v>
      </c>
    </row>
    <row r="63" spans="1:16" x14ac:dyDescent="0.25">
      <c r="A63" s="17">
        <v>0.90100000000000002</v>
      </c>
      <c r="B63" s="27">
        <v>3812.0645</v>
      </c>
      <c r="C63" s="27">
        <v>1.1000000000000001E-3</v>
      </c>
      <c r="D63" s="27">
        <v>381.20650000000001</v>
      </c>
      <c r="E63" s="27">
        <v>381.20650000000001</v>
      </c>
      <c r="F63" s="27">
        <v>381.20650000000001</v>
      </c>
      <c r="G63" s="27">
        <v>0</v>
      </c>
      <c r="H63" s="27">
        <v>0</v>
      </c>
      <c r="I63" s="27">
        <v>762.41290000000004</v>
      </c>
      <c r="J63" s="27">
        <v>381.20650000000001</v>
      </c>
      <c r="K63" s="27">
        <v>762.41290000000004</v>
      </c>
      <c r="L63" s="27">
        <v>571.80970000000002</v>
      </c>
      <c r="M63" s="27">
        <v>0</v>
      </c>
      <c r="N63" s="27">
        <v>0</v>
      </c>
      <c r="O63" s="27">
        <v>190.60319999999999</v>
      </c>
      <c r="P63" s="27">
        <v>0</v>
      </c>
    </row>
    <row r="64" spans="1:16" x14ac:dyDescent="0.25">
      <c r="A64" s="17">
        <v>0.90200000000000002</v>
      </c>
      <c r="B64" s="27">
        <v>3816.2955000000002</v>
      </c>
      <c r="C64" s="27">
        <v>1.1000000000000001E-3</v>
      </c>
      <c r="D64" s="27">
        <v>381.62950000000001</v>
      </c>
      <c r="E64" s="27">
        <v>381.62950000000001</v>
      </c>
      <c r="F64" s="27">
        <v>381.62950000000001</v>
      </c>
      <c r="G64" s="27">
        <v>0</v>
      </c>
      <c r="H64" s="27">
        <v>0</v>
      </c>
      <c r="I64" s="27">
        <v>763.25909999999999</v>
      </c>
      <c r="J64" s="27">
        <v>381.62950000000001</v>
      </c>
      <c r="K64" s="27">
        <v>763.25909999999999</v>
      </c>
      <c r="L64" s="27">
        <v>572.4443</v>
      </c>
      <c r="M64" s="27">
        <v>0</v>
      </c>
      <c r="N64" s="27">
        <v>0</v>
      </c>
      <c r="O64" s="27">
        <v>190.81479999999999</v>
      </c>
      <c r="P64" s="27">
        <v>0</v>
      </c>
    </row>
    <row r="65" spans="1:16" x14ac:dyDescent="0.25">
      <c r="A65" s="17">
        <v>0.90300000000000002</v>
      </c>
      <c r="B65" s="27">
        <v>3820.5264000000002</v>
      </c>
      <c r="C65" s="27">
        <v>1.1000000000000001E-3</v>
      </c>
      <c r="D65" s="27">
        <v>382.05259999999998</v>
      </c>
      <c r="E65" s="27">
        <v>382.05259999999998</v>
      </c>
      <c r="F65" s="27">
        <v>382.05259999999998</v>
      </c>
      <c r="G65" s="27">
        <v>0</v>
      </c>
      <c r="H65" s="27">
        <v>0</v>
      </c>
      <c r="I65" s="27">
        <v>764.10530000000006</v>
      </c>
      <c r="J65" s="27">
        <v>382.05259999999998</v>
      </c>
      <c r="K65" s="27">
        <v>764.10530000000006</v>
      </c>
      <c r="L65" s="27">
        <v>573.07899999999995</v>
      </c>
      <c r="M65" s="27">
        <v>0</v>
      </c>
      <c r="N65" s="27">
        <v>0</v>
      </c>
      <c r="O65" s="27">
        <v>191.02629999999999</v>
      </c>
      <c r="P65" s="27">
        <v>0</v>
      </c>
    </row>
    <row r="66" spans="1:16" x14ac:dyDescent="0.25">
      <c r="A66" s="17">
        <v>0.90400000000000003</v>
      </c>
      <c r="B66" s="27">
        <v>3824.7573000000002</v>
      </c>
      <c r="C66" s="27">
        <v>1.1000000000000001E-3</v>
      </c>
      <c r="D66" s="27">
        <v>382.47570000000002</v>
      </c>
      <c r="E66" s="27">
        <v>382.47570000000002</v>
      </c>
      <c r="F66" s="27">
        <v>382.47570000000002</v>
      </c>
      <c r="G66" s="27">
        <v>0</v>
      </c>
      <c r="H66" s="27">
        <v>0</v>
      </c>
      <c r="I66" s="27">
        <v>764.95150000000001</v>
      </c>
      <c r="J66" s="27">
        <v>382.47570000000002</v>
      </c>
      <c r="K66" s="27">
        <v>764.95150000000001</v>
      </c>
      <c r="L66" s="27">
        <v>573.71360000000004</v>
      </c>
      <c r="M66" s="27">
        <v>0</v>
      </c>
      <c r="N66" s="27">
        <v>0</v>
      </c>
      <c r="O66" s="27">
        <v>191.2379</v>
      </c>
      <c r="P66" s="27">
        <v>0</v>
      </c>
    </row>
    <row r="67" spans="1:16" x14ac:dyDescent="0.25">
      <c r="A67" s="17">
        <v>0.90500000000000003</v>
      </c>
      <c r="B67" s="27">
        <v>3828.9881999999998</v>
      </c>
      <c r="C67" s="27">
        <v>1.1000000000000001E-3</v>
      </c>
      <c r="D67" s="27">
        <v>382.89879999999999</v>
      </c>
      <c r="E67" s="27">
        <v>382.89879999999999</v>
      </c>
      <c r="F67" s="27">
        <v>382.89879999999999</v>
      </c>
      <c r="G67" s="27">
        <v>0</v>
      </c>
      <c r="H67" s="27">
        <v>0</v>
      </c>
      <c r="I67" s="27">
        <v>765.79759999999999</v>
      </c>
      <c r="J67" s="27">
        <v>382.89879999999999</v>
      </c>
      <c r="K67" s="27">
        <v>765.79759999999999</v>
      </c>
      <c r="L67" s="27">
        <v>574.34820000000002</v>
      </c>
      <c r="M67" s="27">
        <v>0</v>
      </c>
      <c r="N67" s="27">
        <v>0</v>
      </c>
      <c r="O67" s="27">
        <v>191.4494</v>
      </c>
      <c r="P67" s="27">
        <v>0</v>
      </c>
    </row>
    <row r="68" spans="1:16" x14ac:dyDescent="0.25">
      <c r="A68" s="17">
        <v>0.90600000000000003</v>
      </c>
      <c r="B68" s="27">
        <v>3833.2192</v>
      </c>
      <c r="C68" s="27">
        <v>1.1000000000000001E-3</v>
      </c>
      <c r="D68" s="27">
        <v>383.32190000000003</v>
      </c>
      <c r="E68" s="27">
        <v>383.32190000000003</v>
      </c>
      <c r="F68" s="27">
        <v>383.32190000000003</v>
      </c>
      <c r="G68" s="27">
        <v>0</v>
      </c>
      <c r="H68" s="27">
        <v>0</v>
      </c>
      <c r="I68" s="27">
        <v>766.64380000000006</v>
      </c>
      <c r="J68" s="27">
        <v>383.32190000000003</v>
      </c>
      <c r="K68" s="27">
        <v>766.64380000000006</v>
      </c>
      <c r="L68" s="27">
        <v>574.98289999999997</v>
      </c>
      <c r="M68" s="27">
        <v>0</v>
      </c>
      <c r="N68" s="27">
        <v>0</v>
      </c>
      <c r="O68" s="27">
        <v>191.661</v>
      </c>
      <c r="P68" s="27">
        <v>0</v>
      </c>
    </row>
    <row r="69" spans="1:16" x14ac:dyDescent="0.25">
      <c r="A69" s="17">
        <v>0.90700000000000003</v>
      </c>
      <c r="B69" s="27">
        <v>3837.4501</v>
      </c>
      <c r="C69" s="27">
        <v>1.1000000000000001E-3</v>
      </c>
      <c r="D69" s="27">
        <v>383.745</v>
      </c>
      <c r="E69" s="27">
        <v>383.745</v>
      </c>
      <c r="F69" s="27">
        <v>383.745</v>
      </c>
      <c r="G69" s="27">
        <v>0</v>
      </c>
      <c r="H69" s="27">
        <v>0</v>
      </c>
      <c r="I69" s="27">
        <v>767.49</v>
      </c>
      <c r="J69" s="27">
        <v>383.745</v>
      </c>
      <c r="K69" s="27">
        <v>767.49</v>
      </c>
      <c r="L69" s="27">
        <v>575.61749999999995</v>
      </c>
      <c r="M69" s="27">
        <v>0</v>
      </c>
      <c r="N69" s="27">
        <v>0</v>
      </c>
      <c r="O69" s="27">
        <v>191.8725</v>
      </c>
      <c r="P69" s="27">
        <v>0</v>
      </c>
    </row>
    <row r="70" spans="1:16" x14ac:dyDescent="0.25">
      <c r="A70" s="17">
        <v>0.90800000000000003</v>
      </c>
      <c r="B70" s="27">
        <v>3841.681</v>
      </c>
      <c r="C70" s="27">
        <v>1.1000000000000001E-3</v>
      </c>
      <c r="D70" s="27">
        <v>384.16809999999998</v>
      </c>
      <c r="E70" s="27">
        <v>384.16809999999998</v>
      </c>
      <c r="F70" s="27">
        <v>384.16809999999998</v>
      </c>
      <c r="G70" s="27">
        <v>0</v>
      </c>
      <c r="H70" s="27">
        <v>0</v>
      </c>
      <c r="I70" s="27">
        <v>768.33619999999996</v>
      </c>
      <c r="J70" s="27">
        <v>384.16809999999998</v>
      </c>
      <c r="K70" s="27">
        <v>768.33619999999996</v>
      </c>
      <c r="L70" s="27">
        <v>576.25220000000002</v>
      </c>
      <c r="M70" s="27">
        <v>0</v>
      </c>
      <c r="N70" s="27">
        <v>0</v>
      </c>
      <c r="O70" s="27">
        <v>192.08410000000001</v>
      </c>
      <c r="P70" s="27">
        <v>0</v>
      </c>
    </row>
    <row r="71" spans="1:16" x14ac:dyDescent="0.25">
      <c r="A71" s="17">
        <v>0.90900000000000003</v>
      </c>
      <c r="B71" s="27">
        <v>3845.9119999999998</v>
      </c>
      <c r="C71" s="27">
        <v>1.1000000000000001E-3</v>
      </c>
      <c r="D71" s="27">
        <v>384.59120000000001</v>
      </c>
      <c r="E71" s="27">
        <v>384.59120000000001</v>
      </c>
      <c r="F71" s="27">
        <v>384.59120000000001</v>
      </c>
      <c r="G71" s="27">
        <v>0</v>
      </c>
      <c r="H71" s="27">
        <v>0</v>
      </c>
      <c r="I71" s="27">
        <v>769.18240000000003</v>
      </c>
      <c r="J71" s="27">
        <v>384.59120000000001</v>
      </c>
      <c r="K71" s="27">
        <v>769.18240000000003</v>
      </c>
      <c r="L71" s="27">
        <v>576.88679999999999</v>
      </c>
      <c r="M71" s="27">
        <v>0</v>
      </c>
      <c r="N71" s="27">
        <v>0</v>
      </c>
      <c r="O71" s="27">
        <v>192.29560000000001</v>
      </c>
      <c r="P71" s="27">
        <v>0</v>
      </c>
    </row>
    <row r="72" spans="1:16" x14ac:dyDescent="0.25">
      <c r="A72" s="17">
        <v>0.91</v>
      </c>
      <c r="B72" s="27">
        <v>3850.1428999999998</v>
      </c>
      <c r="C72" s="27">
        <v>1.1000000000000001E-3</v>
      </c>
      <c r="D72" s="27">
        <v>385.01429999999999</v>
      </c>
      <c r="E72" s="27">
        <v>385.01429999999999</v>
      </c>
      <c r="F72" s="27">
        <v>385.01429999999999</v>
      </c>
      <c r="G72" s="27">
        <v>0</v>
      </c>
      <c r="H72" s="27">
        <v>0</v>
      </c>
      <c r="I72" s="27">
        <v>770.02859999999998</v>
      </c>
      <c r="J72" s="27">
        <v>385.01429999999999</v>
      </c>
      <c r="K72" s="27">
        <v>770.02859999999998</v>
      </c>
      <c r="L72" s="27">
        <v>577.52139999999997</v>
      </c>
      <c r="M72" s="27">
        <v>0</v>
      </c>
      <c r="N72" s="27">
        <v>0</v>
      </c>
      <c r="O72" s="27">
        <v>192.50710000000001</v>
      </c>
      <c r="P72" s="27">
        <v>0</v>
      </c>
    </row>
    <row r="73" spans="1:16" x14ac:dyDescent="0.25">
      <c r="A73" s="17">
        <v>0.91100000000000003</v>
      </c>
      <c r="B73" s="27">
        <v>3854.3737999999998</v>
      </c>
      <c r="C73" s="27">
        <v>1.1000000000000001E-3</v>
      </c>
      <c r="D73" s="27">
        <v>385.43740000000003</v>
      </c>
      <c r="E73" s="27">
        <v>385.43740000000003</v>
      </c>
      <c r="F73" s="27">
        <v>385.43740000000003</v>
      </c>
      <c r="G73" s="27">
        <v>0</v>
      </c>
      <c r="H73" s="27">
        <v>0</v>
      </c>
      <c r="I73" s="27">
        <v>770.87480000000005</v>
      </c>
      <c r="J73" s="27">
        <v>385.43740000000003</v>
      </c>
      <c r="K73" s="27">
        <v>770.87480000000005</v>
      </c>
      <c r="L73" s="27">
        <v>578.15610000000004</v>
      </c>
      <c r="M73" s="27">
        <v>0</v>
      </c>
      <c r="N73" s="27">
        <v>0</v>
      </c>
      <c r="O73" s="27">
        <v>192.71870000000001</v>
      </c>
      <c r="P73" s="27">
        <v>0</v>
      </c>
    </row>
    <row r="74" spans="1:16" x14ac:dyDescent="0.25">
      <c r="A74" s="17">
        <v>0.91200000000000003</v>
      </c>
      <c r="B74" s="27">
        <v>3858.6046999999999</v>
      </c>
      <c r="C74" s="27">
        <v>1.1000000000000001E-3</v>
      </c>
      <c r="D74" s="27">
        <v>385.8605</v>
      </c>
      <c r="E74" s="27">
        <v>385.8605</v>
      </c>
      <c r="F74" s="27">
        <v>385.8605</v>
      </c>
      <c r="G74" s="27">
        <v>0</v>
      </c>
      <c r="H74" s="27">
        <v>0</v>
      </c>
      <c r="I74" s="27">
        <v>771.72090000000003</v>
      </c>
      <c r="J74" s="27">
        <v>385.8605</v>
      </c>
      <c r="K74" s="27">
        <v>771.72090000000003</v>
      </c>
      <c r="L74" s="27">
        <v>578.79070000000002</v>
      </c>
      <c r="M74" s="27">
        <v>0</v>
      </c>
      <c r="N74" s="27">
        <v>0</v>
      </c>
      <c r="O74" s="27">
        <v>192.93020000000001</v>
      </c>
      <c r="P74" s="27">
        <v>0</v>
      </c>
    </row>
    <row r="75" spans="1:16" x14ac:dyDescent="0.25">
      <c r="A75" s="17">
        <v>0.91300000000000003</v>
      </c>
      <c r="B75" s="27">
        <v>3862.8357000000001</v>
      </c>
      <c r="C75" s="27">
        <v>1.1000000000000001E-3</v>
      </c>
      <c r="D75" s="27">
        <v>386.28359999999998</v>
      </c>
      <c r="E75" s="27">
        <v>386.28359999999998</v>
      </c>
      <c r="F75" s="27">
        <v>386.28359999999998</v>
      </c>
      <c r="G75" s="27">
        <v>0</v>
      </c>
      <c r="H75" s="27">
        <v>0</v>
      </c>
      <c r="I75" s="27">
        <v>772.56709999999998</v>
      </c>
      <c r="J75" s="27">
        <v>386.28359999999998</v>
      </c>
      <c r="K75" s="27">
        <v>772.56709999999998</v>
      </c>
      <c r="L75" s="27">
        <v>579.42529999999999</v>
      </c>
      <c r="M75" s="27">
        <v>0</v>
      </c>
      <c r="N75" s="27">
        <v>0</v>
      </c>
      <c r="O75" s="27">
        <v>193.14179999999999</v>
      </c>
      <c r="P75" s="27">
        <v>0</v>
      </c>
    </row>
    <row r="76" spans="1:16" x14ac:dyDescent="0.25">
      <c r="A76" s="17">
        <v>0.91400000000000003</v>
      </c>
      <c r="B76" s="27">
        <v>3867.0666000000001</v>
      </c>
      <c r="C76" s="27">
        <v>1.1000000000000001E-3</v>
      </c>
      <c r="D76" s="27">
        <v>386.70670000000001</v>
      </c>
      <c r="E76" s="27">
        <v>386.70670000000001</v>
      </c>
      <c r="F76" s="27">
        <v>386.70670000000001</v>
      </c>
      <c r="G76" s="27">
        <v>0</v>
      </c>
      <c r="H76" s="27">
        <v>0</v>
      </c>
      <c r="I76" s="27">
        <v>773.41330000000005</v>
      </c>
      <c r="J76" s="27">
        <v>386.70670000000001</v>
      </c>
      <c r="K76" s="27">
        <v>773.41330000000005</v>
      </c>
      <c r="L76" s="27">
        <v>580.05999999999995</v>
      </c>
      <c r="M76" s="27">
        <v>0</v>
      </c>
      <c r="N76" s="27">
        <v>0</v>
      </c>
      <c r="O76" s="27">
        <v>193.35329999999999</v>
      </c>
      <c r="P76" s="27">
        <v>0</v>
      </c>
    </row>
    <row r="77" spans="1:16" x14ac:dyDescent="0.25">
      <c r="A77" s="17">
        <v>0.91500000000000004</v>
      </c>
      <c r="B77" s="27">
        <v>3871.2975000000001</v>
      </c>
      <c r="C77" s="27">
        <v>1.1000000000000001E-3</v>
      </c>
      <c r="D77" s="27">
        <v>387.12979999999999</v>
      </c>
      <c r="E77" s="27">
        <v>387.12979999999999</v>
      </c>
      <c r="F77" s="27">
        <v>387.12979999999999</v>
      </c>
      <c r="G77" s="27">
        <v>0</v>
      </c>
      <c r="H77" s="27">
        <v>0</v>
      </c>
      <c r="I77" s="27">
        <v>774.2595</v>
      </c>
      <c r="J77" s="27">
        <v>387.12979999999999</v>
      </c>
      <c r="K77" s="27">
        <v>774.2595</v>
      </c>
      <c r="L77" s="27">
        <v>580.69460000000004</v>
      </c>
      <c r="M77" s="27">
        <v>0</v>
      </c>
      <c r="N77" s="27">
        <v>0</v>
      </c>
      <c r="O77" s="27">
        <v>193.56489999999999</v>
      </c>
      <c r="P77" s="27">
        <v>0</v>
      </c>
    </row>
    <row r="78" spans="1:16" x14ac:dyDescent="0.25">
      <c r="A78" s="17">
        <v>0.91600000000000004</v>
      </c>
      <c r="B78" s="27">
        <v>3875.5284000000001</v>
      </c>
      <c r="C78" s="27">
        <v>1.1000000000000001E-3</v>
      </c>
      <c r="D78" s="27">
        <v>387.55279999999999</v>
      </c>
      <c r="E78" s="27">
        <v>387.55279999999999</v>
      </c>
      <c r="F78" s="27">
        <v>387.55279999999999</v>
      </c>
      <c r="G78" s="27">
        <v>0</v>
      </c>
      <c r="H78" s="27">
        <v>0</v>
      </c>
      <c r="I78" s="27">
        <v>775.10569999999996</v>
      </c>
      <c r="J78" s="27">
        <v>387.55279999999999</v>
      </c>
      <c r="K78" s="27">
        <v>775.10569999999996</v>
      </c>
      <c r="L78" s="27">
        <v>581.32929999999999</v>
      </c>
      <c r="M78" s="27">
        <v>0</v>
      </c>
      <c r="N78" s="27">
        <v>0</v>
      </c>
      <c r="O78" s="27">
        <v>193.7764</v>
      </c>
      <c r="P78" s="27">
        <v>0</v>
      </c>
    </row>
    <row r="79" spans="1:16" x14ac:dyDescent="0.25">
      <c r="A79" s="17">
        <v>0.91700000000000004</v>
      </c>
      <c r="B79" s="27">
        <v>3879.7593999999999</v>
      </c>
      <c r="C79" s="27">
        <v>1.1000000000000001E-3</v>
      </c>
      <c r="D79" s="27">
        <v>387.97590000000002</v>
      </c>
      <c r="E79" s="27">
        <v>387.97590000000002</v>
      </c>
      <c r="F79" s="27">
        <v>387.97590000000002</v>
      </c>
      <c r="G79" s="27">
        <v>0</v>
      </c>
      <c r="H79" s="27">
        <v>0</v>
      </c>
      <c r="I79" s="27">
        <v>775.95190000000002</v>
      </c>
      <c r="J79" s="27">
        <v>387.97590000000002</v>
      </c>
      <c r="K79" s="27">
        <v>775.95190000000002</v>
      </c>
      <c r="L79" s="27">
        <v>581.96389999999997</v>
      </c>
      <c r="M79" s="27">
        <v>0</v>
      </c>
      <c r="N79" s="27">
        <v>0</v>
      </c>
      <c r="O79" s="27">
        <v>193.988</v>
      </c>
      <c r="P79" s="27">
        <v>0</v>
      </c>
    </row>
    <row r="80" spans="1:16" x14ac:dyDescent="0.25">
      <c r="A80" s="17">
        <v>0.91800000000000004</v>
      </c>
      <c r="B80" s="27">
        <v>3883.9902999999999</v>
      </c>
      <c r="C80" s="27">
        <v>1.1000000000000001E-3</v>
      </c>
      <c r="D80" s="27">
        <v>388.399</v>
      </c>
      <c r="E80" s="27">
        <v>388.399</v>
      </c>
      <c r="F80" s="27">
        <v>388.399</v>
      </c>
      <c r="G80" s="27">
        <v>0</v>
      </c>
      <c r="H80" s="27">
        <v>0</v>
      </c>
      <c r="I80" s="27">
        <v>776.79809999999998</v>
      </c>
      <c r="J80" s="27">
        <v>388.399</v>
      </c>
      <c r="K80" s="27">
        <v>776.79809999999998</v>
      </c>
      <c r="L80" s="27">
        <v>582.59849999999994</v>
      </c>
      <c r="M80" s="27">
        <v>0</v>
      </c>
      <c r="N80" s="27">
        <v>0</v>
      </c>
      <c r="O80" s="27">
        <v>194.1995</v>
      </c>
      <c r="P80" s="27">
        <v>0</v>
      </c>
    </row>
    <row r="81" spans="1:16" x14ac:dyDescent="0.25">
      <c r="A81" s="17">
        <v>0.91900000000000004</v>
      </c>
      <c r="B81" s="27">
        <v>3888.2212</v>
      </c>
      <c r="C81" s="27">
        <v>1.1000000000000001E-3</v>
      </c>
      <c r="D81" s="27">
        <v>388.82209999999998</v>
      </c>
      <c r="E81" s="27">
        <v>388.82209999999998</v>
      </c>
      <c r="F81" s="27">
        <v>388.82209999999998</v>
      </c>
      <c r="G81" s="27">
        <v>0</v>
      </c>
      <c r="H81" s="27">
        <v>0</v>
      </c>
      <c r="I81" s="27">
        <v>777.64419999999996</v>
      </c>
      <c r="J81" s="27">
        <v>388.82209999999998</v>
      </c>
      <c r="K81" s="27">
        <v>777.64419999999996</v>
      </c>
      <c r="L81" s="27">
        <v>583.23320000000001</v>
      </c>
      <c r="M81" s="27">
        <v>0</v>
      </c>
      <c r="N81" s="27">
        <v>0</v>
      </c>
      <c r="O81" s="27">
        <v>194.4111</v>
      </c>
      <c r="P81" s="27">
        <v>0</v>
      </c>
    </row>
    <row r="82" spans="1:16" x14ac:dyDescent="0.25">
      <c r="A82" s="17">
        <v>0.92</v>
      </c>
      <c r="B82" s="27">
        <v>3892.4521</v>
      </c>
      <c r="C82" s="27">
        <v>1.1000000000000001E-3</v>
      </c>
      <c r="D82" s="27">
        <v>389.24520000000001</v>
      </c>
      <c r="E82" s="27">
        <v>389.24520000000001</v>
      </c>
      <c r="F82" s="27">
        <v>389.24520000000001</v>
      </c>
      <c r="G82" s="27">
        <v>0</v>
      </c>
      <c r="H82" s="27">
        <v>0</v>
      </c>
      <c r="I82" s="27">
        <v>778.49040000000002</v>
      </c>
      <c r="J82" s="27">
        <v>389.24520000000001</v>
      </c>
      <c r="K82" s="27">
        <v>778.49040000000002</v>
      </c>
      <c r="L82" s="27">
        <v>583.86779999999999</v>
      </c>
      <c r="M82" s="27">
        <v>0</v>
      </c>
      <c r="N82" s="27">
        <v>0</v>
      </c>
      <c r="O82" s="27">
        <v>194.62260000000001</v>
      </c>
      <c r="P82" s="27">
        <v>0</v>
      </c>
    </row>
    <row r="83" spans="1:16" x14ac:dyDescent="0.25">
      <c r="A83" s="17">
        <v>0.92100000000000004</v>
      </c>
      <c r="B83" s="27">
        <v>3896.6831000000002</v>
      </c>
      <c r="C83" s="27">
        <v>1.1000000000000001E-3</v>
      </c>
      <c r="D83" s="27">
        <v>389.66829999999999</v>
      </c>
      <c r="E83" s="27">
        <v>389.66829999999999</v>
      </c>
      <c r="F83" s="27">
        <v>389.66829999999999</v>
      </c>
      <c r="G83" s="27">
        <v>0</v>
      </c>
      <c r="H83" s="27">
        <v>0</v>
      </c>
      <c r="I83" s="27">
        <v>779.33659999999998</v>
      </c>
      <c r="J83" s="27">
        <v>389.66829999999999</v>
      </c>
      <c r="K83" s="27">
        <v>779.33659999999998</v>
      </c>
      <c r="L83" s="27">
        <v>584.50250000000005</v>
      </c>
      <c r="M83" s="27">
        <v>0</v>
      </c>
      <c r="N83" s="27">
        <v>0</v>
      </c>
      <c r="O83" s="27">
        <v>194.83420000000001</v>
      </c>
      <c r="P83" s="27">
        <v>0</v>
      </c>
    </row>
    <row r="84" spans="1:16" x14ac:dyDescent="0.25">
      <c r="A84" s="17">
        <v>0.92200000000000004</v>
      </c>
      <c r="B84" s="27">
        <v>3900.9140000000002</v>
      </c>
      <c r="C84" s="27">
        <v>1.1000000000000001E-3</v>
      </c>
      <c r="D84" s="27">
        <v>390.09140000000002</v>
      </c>
      <c r="E84" s="27">
        <v>390.09140000000002</v>
      </c>
      <c r="F84" s="27">
        <v>390.09140000000002</v>
      </c>
      <c r="G84" s="27">
        <v>0</v>
      </c>
      <c r="H84" s="27">
        <v>0</v>
      </c>
      <c r="I84" s="27">
        <v>780.18280000000004</v>
      </c>
      <c r="J84" s="27">
        <v>390.09140000000002</v>
      </c>
      <c r="K84" s="27">
        <v>780.18280000000004</v>
      </c>
      <c r="L84" s="27">
        <v>585.13710000000003</v>
      </c>
      <c r="M84" s="27">
        <v>0</v>
      </c>
      <c r="N84" s="27">
        <v>0</v>
      </c>
      <c r="O84" s="27">
        <v>195.04570000000001</v>
      </c>
      <c r="P84" s="27">
        <v>0</v>
      </c>
    </row>
    <row r="85" spans="1:16" x14ac:dyDescent="0.25">
      <c r="A85" s="17">
        <v>0.92300000000000004</v>
      </c>
      <c r="B85" s="27">
        <v>3905.1448999999998</v>
      </c>
      <c r="C85" s="27">
        <v>1.1000000000000001E-3</v>
      </c>
      <c r="D85" s="27">
        <v>390.5145</v>
      </c>
      <c r="E85" s="27">
        <v>390.5145</v>
      </c>
      <c r="F85" s="27">
        <v>390.5145</v>
      </c>
      <c r="G85" s="27">
        <v>0</v>
      </c>
      <c r="H85" s="27">
        <v>0</v>
      </c>
      <c r="I85" s="27">
        <v>781.029</v>
      </c>
      <c r="J85" s="27">
        <v>390.5145</v>
      </c>
      <c r="K85" s="27">
        <v>781.029</v>
      </c>
      <c r="L85" s="27">
        <v>585.77170000000001</v>
      </c>
      <c r="M85" s="27">
        <v>0</v>
      </c>
      <c r="N85" s="27">
        <v>0</v>
      </c>
      <c r="O85" s="27">
        <v>195.25720000000001</v>
      </c>
      <c r="P85" s="27">
        <v>0</v>
      </c>
    </row>
    <row r="86" spans="1:16" x14ac:dyDescent="0.25">
      <c r="A86" s="17">
        <v>0.92400000000000004</v>
      </c>
      <c r="B86" s="27">
        <v>3909.3757999999998</v>
      </c>
      <c r="C86" s="27">
        <v>1.1000000000000001E-3</v>
      </c>
      <c r="D86" s="27">
        <v>390.93759999999997</v>
      </c>
      <c r="E86" s="27">
        <v>390.93759999999997</v>
      </c>
      <c r="F86" s="27">
        <v>390.93759999999997</v>
      </c>
      <c r="G86" s="27">
        <v>0</v>
      </c>
      <c r="H86" s="27">
        <v>0</v>
      </c>
      <c r="I86" s="27">
        <v>781.87519999999995</v>
      </c>
      <c r="J86" s="27">
        <v>390.93759999999997</v>
      </c>
      <c r="K86" s="27">
        <v>781.87519999999995</v>
      </c>
      <c r="L86" s="27">
        <v>586.40639999999996</v>
      </c>
      <c r="M86" s="27">
        <v>0</v>
      </c>
      <c r="N86" s="27">
        <v>0</v>
      </c>
      <c r="O86" s="27">
        <v>195.46879999999999</v>
      </c>
      <c r="P86" s="27">
        <v>0</v>
      </c>
    </row>
    <row r="87" spans="1:16" x14ac:dyDescent="0.25">
      <c r="A87" s="17">
        <v>0.92500000000000004</v>
      </c>
      <c r="B87" s="27">
        <v>3913.6068</v>
      </c>
      <c r="C87" s="27">
        <v>1.1000000000000001E-3</v>
      </c>
      <c r="D87" s="27">
        <v>391.36070000000001</v>
      </c>
      <c r="E87" s="27">
        <v>391.36070000000001</v>
      </c>
      <c r="F87" s="27">
        <v>391.36070000000001</v>
      </c>
      <c r="G87" s="27">
        <v>0</v>
      </c>
      <c r="H87" s="27">
        <v>0</v>
      </c>
      <c r="I87" s="27">
        <v>782.72140000000002</v>
      </c>
      <c r="J87" s="27">
        <v>391.36070000000001</v>
      </c>
      <c r="K87" s="27">
        <v>782.72140000000002</v>
      </c>
      <c r="L87" s="27">
        <v>587.04100000000005</v>
      </c>
      <c r="M87" s="27">
        <v>0</v>
      </c>
      <c r="N87" s="27">
        <v>0</v>
      </c>
      <c r="O87" s="27">
        <v>195.68029999999999</v>
      </c>
      <c r="P87" s="27">
        <v>0</v>
      </c>
    </row>
    <row r="88" spans="1:16" x14ac:dyDescent="0.25">
      <c r="A88" s="17">
        <v>0.92600000000000005</v>
      </c>
      <c r="B88" s="27">
        <v>3917.8377</v>
      </c>
      <c r="C88" s="27">
        <v>1.1000000000000001E-3</v>
      </c>
      <c r="D88" s="27">
        <v>391.78379999999999</v>
      </c>
      <c r="E88" s="27">
        <v>391.78379999999999</v>
      </c>
      <c r="F88" s="27">
        <v>391.78379999999999</v>
      </c>
      <c r="G88" s="27">
        <v>0</v>
      </c>
      <c r="H88" s="27">
        <v>0</v>
      </c>
      <c r="I88" s="27">
        <v>783.5675</v>
      </c>
      <c r="J88" s="27">
        <v>391.78379999999999</v>
      </c>
      <c r="K88" s="27">
        <v>783.5675</v>
      </c>
      <c r="L88" s="27">
        <v>587.67570000000001</v>
      </c>
      <c r="M88" s="27">
        <v>0</v>
      </c>
      <c r="N88" s="27">
        <v>0</v>
      </c>
      <c r="O88" s="27">
        <v>195.89189999999999</v>
      </c>
      <c r="P88" s="27">
        <v>0</v>
      </c>
    </row>
    <row r="89" spans="1:16" x14ac:dyDescent="0.25">
      <c r="A89" s="17">
        <v>0.92700000000000005</v>
      </c>
      <c r="B89" s="27">
        <v>3922.0686000000001</v>
      </c>
      <c r="C89" s="27">
        <v>1.1000000000000001E-3</v>
      </c>
      <c r="D89" s="27">
        <v>392.20690000000002</v>
      </c>
      <c r="E89" s="27">
        <v>392.20690000000002</v>
      </c>
      <c r="F89" s="27">
        <v>392.20690000000002</v>
      </c>
      <c r="G89" s="27">
        <v>0</v>
      </c>
      <c r="H89" s="27">
        <v>0</v>
      </c>
      <c r="I89" s="27">
        <v>784.41369999999995</v>
      </c>
      <c r="J89" s="27">
        <v>392.20690000000002</v>
      </c>
      <c r="K89" s="27">
        <v>784.41369999999995</v>
      </c>
      <c r="L89" s="27">
        <v>588.31029999999998</v>
      </c>
      <c r="M89" s="27">
        <v>0</v>
      </c>
      <c r="N89" s="27">
        <v>0</v>
      </c>
      <c r="O89" s="27">
        <v>196.10339999999999</v>
      </c>
      <c r="P89" s="27">
        <v>0</v>
      </c>
    </row>
    <row r="90" spans="1:16" x14ac:dyDescent="0.25">
      <c r="A90" s="17">
        <v>0.92800000000000005</v>
      </c>
      <c r="B90" s="27">
        <v>3926.2995999999998</v>
      </c>
      <c r="C90" s="27">
        <v>1.1000000000000001E-3</v>
      </c>
      <c r="D90" s="27">
        <v>392.63</v>
      </c>
      <c r="E90" s="27">
        <v>392.63</v>
      </c>
      <c r="F90" s="27">
        <v>392.63</v>
      </c>
      <c r="G90" s="27">
        <v>0</v>
      </c>
      <c r="H90" s="27">
        <v>0</v>
      </c>
      <c r="I90" s="27">
        <v>785.25990000000002</v>
      </c>
      <c r="J90" s="27">
        <v>392.63</v>
      </c>
      <c r="K90" s="27">
        <v>785.25990000000002</v>
      </c>
      <c r="L90" s="27">
        <v>588.94489999999996</v>
      </c>
      <c r="M90" s="27">
        <v>0</v>
      </c>
      <c r="N90" s="27">
        <v>0</v>
      </c>
      <c r="O90" s="27">
        <v>196.315</v>
      </c>
      <c r="P90" s="27">
        <v>0</v>
      </c>
    </row>
    <row r="91" spans="1:16" x14ac:dyDescent="0.25">
      <c r="A91" s="17">
        <v>0.92900000000000005</v>
      </c>
      <c r="B91" s="27">
        <v>3930.5304999999998</v>
      </c>
      <c r="C91" s="27">
        <v>1.1000000000000001E-3</v>
      </c>
      <c r="D91" s="27">
        <v>393.053</v>
      </c>
      <c r="E91" s="27">
        <v>393.053</v>
      </c>
      <c r="F91" s="27">
        <v>393.053</v>
      </c>
      <c r="G91" s="27">
        <v>0</v>
      </c>
      <c r="H91" s="27">
        <v>0</v>
      </c>
      <c r="I91" s="27">
        <v>786.10609999999997</v>
      </c>
      <c r="J91" s="27">
        <v>393.053</v>
      </c>
      <c r="K91" s="27">
        <v>786.10609999999997</v>
      </c>
      <c r="L91" s="27">
        <v>589.57960000000003</v>
      </c>
      <c r="M91" s="27">
        <v>0</v>
      </c>
      <c r="N91" s="27">
        <v>0</v>
      </c>
      <c r="O91" s="27">
        <v>196.5265</v>
      </c>
      <c r="P91" s="27">
        <v>0</v>
      </c>
    </row>
    <row r="92" spans="1:16" x14ac:dyDescent="0.25">
      <c r="A92" s="17">
        <v>0.93</v>
      </c>
      <c r="B92" s="27">
        <v>3934.7613999999999</v>
      </c>
      <c r="C92" s="27">
        <v>1.1000000000000001E-3</v>
      </c>
      <c r="D92" s="27">
        <v>393.47609999999997</v>
      </c>
      <c r="E92" s="27">
        <v>393.47609999999997</v>
      </c>
      <c r="F92" s="27">
        <v>393.47609999999997</v>
      </c>
      <c r="G92" s="27">
        <v>0</v>
      </c>
      <c r="H92" s="27">
        <v>0</v>
      </c>
      <c r="I92" s="27">
        <v>786.95230000000004</v>
      </c>
      <c r="J92" s="27">
        <v>393.47609999999997</v>
      </c>
      <c r="K92" s="27">
        <v>786.95230000000004</v>
      </c>
      <c r="L92" s="27">
        <v>590.21420000000001</v>
      </c>
      <c r="M92" s="27">
        <v>0</v>
      </c>
      <c r="N92" s="27">
        <v>0</v>
      </c>
      <c r="O92" s="27">
        <v>196.7381</v>
      </c>
      <c r="P92" s="27">
        <v>0</v>
      </c>
    </row>
    <row r="93" spans="1:16" x14ac:dyDescent="0.25">
      <c r="A93" s="17">
        <v>0.93100000000000005</v>
      </c>
      <c r="B93" s="27">
        <v>3938.9922999999999</v>
      </c>
      <c r="C93" s="27">
        <v>1.1000000000000001E-3</v>
      </c>
      <c r="D93" s="27">
        <v>393.89920000000001</v>
      </c>
      <c r="E93" s="27">
        <v>393.89920000000001</v>
      </c>
      <c r="F93" s="27">
        <v>393.89920000000001</v>
      </c>
      <c r="G93" s="27">
        <v>0</v>
      </c>
      <c r="H93" s="27">
        <v>0</v>
      </c>
      <c r="I93" s="27">
        <v>787.79849999999999</v>
      </c>
      <c r="J93" s="27">
        <v>393.89920000000001</v>
      </c>
      <c r="K93" s="27">
        <v>787.79849999999999</v>
      </c>
      <c r="L93" s="27">
        <v>590.84879999999998</v>
      </c>
      <c r="M93" s="27">
        <v>0</v>
      </c>
      <c r="N93" s="27">
        <v>0</v>
      </c>
      <c r="O93" s="27">
        <v>196.9496</v>
      </c>
      <c r="P93" s="27">
        <v>0</v>
      </c>
    </row>
    <row r="94" spans="1:16" x14ac:dyDescent="0.25">
      <c r="A94" s="17">
        <v>0.93200000000000005</v>
      </c>
      <c r="B94" s="27">
        <v>3943.2233000000001</v>
      </c>
      <c r="C94" s="27">
        <v>1.1000000000000001E-3</v>
      </c>
      <c r="D94" s="27">
        <v>394.32229999999998</v>
      </c>
      <c r="E94" s="27">
        <v>394.32229999999998</v>
      </c>
      <c r="F94" s="27">
        <v>394.32229999999998</v>
      </c>
      <c r="G94" s="27">
        <v>0</v>
      </c>
      <c r="H94" s="27">
        <v>0</v>
      </c>
      <c r="I94" s="27">
        <v>788.64469999999994</v>
      </c>
      <c r="J94" s="27">
        <v>394.32229999999998</v>
      </c>
      <c r="K94" s="27">
        <v>788.64469999999994</v>
      </c>
      <c r="L94" s="27">
        <v>591.48350000000005</v>
      </c>
      <c r="M94" s="27">
        <v>0</v>
      </c>
      <c r="N94" s="27">
        <v>0</v>
      </c>
      <c r="O94" s="27">
        <v>197.16120000000001</v>
      </c>
      <c r="P94" s="27">
        <v>0</v>
      </c>
    </row>
    <row r="95" spans="1:16" x14ac:dyDescent="0.25">
      <c r="A95" s="17">
        <v>0.93300000000000005</v>
      </c>
      <c r="B95" s="27">
        <v>3947.4542000000001</v>
      </c>
      <c r="C95" s="27">
        <v>1.1000000000000001E-3</v>
      </c>
      <c r="D95" s="27">
        <v>394.74540000000002</v>
      </c>
      <c r="E95" s="27">
        <v>394.74540000000002</v>
      </c>
      <c r="F95" s="27">
        <v>394.74540000000002</v>
      </c>
      <c r="G95" s="27">
        <v>0</v>
      </c>
      <c r="H95" s="27">
        <v>0</v>
      </c>
      <c r="I95" s="27">
        <v>789.49080000000004</v>
      </c>
      <c r="J95" s="27">
        <v>394.74540000000002</v>
      </c>
      <c r="K95" s="27">
        <v>789.49080000000004</v>
      </c>
      <c r="L95" s="27">
        <v>592.11810000000003</v>
      </c>
      <c r="M95" s="27">
        <v>0</v>
      </c>
      <c r="N95" s="27">
        <v>0</v>
      </c>
      <c r="O95" s="27">
        <v>197.37270000000001</v>
      </c>
      <c r="P95" s="27">
        <v>0</v>
      </c>
    </row>
    <row r="96" spans="1:16" x14ac:dyDescent="0.25">
      <c r="A96" s="17">
        <v>0.93400000000000005</v>
      </c>
      <c r="B96" s="27">
        <v>3951.6851000000001</v>
      </c>
      <c r="C96" s="27">
        <v>1.1000000000000001E-3</v>
      </c>
      <c r="D96" s="27">
        <v>395.16849999999999</v>
      </c>
      <c r="E96" s="27">
        <v>395.16849999999999</v>
      </c>
      <c r="F96" s="27">
        <v>395.16849999999999</v>
      </c>
      <c r="G96" s="27">
        <v>0</v>
      </c>
      <c r="H96" s="27">
        <v>0</v>
      </c>
      <c r="I96" s="27">
        <v>790.33699999999999</v>
      </c>
      <c r="J96" s="27">
        <v>395.16849999999999</v>
      </c>
      <c r="K96" s="27">
        <v>790.33699999999999</v>
      </c>
      <c r="L96" s="27">
        <v>592.75279999999998</v>
      </c>
      <c r="M96" s="27">
        <v>0</v>
      </c>
      <c r="N96" s="27">
        <v>0</v>
      </c>
      <c r="O96" s="27">
        <v>197.58430000000001</v>
      </c>
      <c r="P96" s="27">
        <v>0</v>
      </c>
    </row>
    <row r="97" spans="1:16" x14ac:dyDescent="0.25">
      <c r="A97" s="17">
        <v>0.93500000000000005</v>
      </c>
      <c r="B97" s="27">
        <v>3955.9160000000002</v>
      </c>
      <c r="C97" s="27">
        <v>1.1000000000000001E-3</v>
      </c>
      <c r="D97" s="27">
        <v>395.59160000000003</v>
      </c>
      <c r="E97" s="27">
        <v>395.59160000000003</v>
      </c>
      <c r="F97" s="27">
        <v>395.59160000000003</v>
      </c>
      <c r="G97" s="27">
        <v>0</v>
      </c>
      <c r="H97" s="27">
        <v>0</v>
      </c>
      <c r="I97" s="27">
        <v>791.18320000000006</v>
      </c>
      <c r="J97" s="27">
        <v>395.59160000000003</v>
      </c>
      <c r="K97" s="27">
        <v>791.18320000000006</v>
      </c>
      <c r="L97" s="27">
        <v>593.38739999999996</v>
      </c>
      <c r="M97" s="27">
        <v>0</v>
      </c>
      <c r="N97" s="27">
        <v>0</v>
      </c>
      <c r="O97" s="27">
        <v>197.79580000000001</v>
      </c>
      <c r="P97" s="27">
        <v>0</v>
      </c>
    </row>
    <row r="98" spans="1:16" x14ac:dyDescent="0.25">
      <c r="A98" s="17">
        <v>0.93600000000000005</v>
      </c>
      <c r="B98" s="27">
        <v>3960.1469999999999</v>
      </c>
      <c r="C98" s="27">
        <v>1.1000000000000001E-3</v>
      </c>
      <c r="D98" s="27">
        <v>396.0147</v>
      </c>
      <c r="E98" s="27">
        <v>396.0147</v>
      </c>
      <c r="F98" s="27">
        <v>396.0147</v>
      </c>
      <c r="G98" s="27">
        <v>0</v>
      </c>
      <c r="H98" s="27">
        <v>0</v>
      </c>
      <c r="I98" s="27">
        <v>792.02940000000001</v>
      </c>
      <c r="J98" s="27">
        <v>396.0147</v>
      </c>
      <c r="K98" s="27">
        <v>792.02940000000001</v>
      </c>
      <c r="L98" s="27">
        <v>594.02200000000005</v>
      </c>
      <c r="M98" s="27">
        <v>0</v>
      </c>
      <c r="N98" s="27">
        <v>0</v>
      </c>
      <c r="O98" s="27">
        <v>198.00729999999999</v>
      </c>
      <c r="P98" s="27">
        <v>0</v>
      </c>
    </row>
    <row r="99" spans="1:16" x14ac:dyDescent="0.25">
      <c r="A99" s="17">
        <v>0.93700000000000006</v>
      </c>
      <c r="B99" s="27">
        <v>3964.3779</v>
      </c>
      <c r="C99" s="27">
        <v>1.1000000000000001E-3</v>
      </c>
      <c r="D99" s="27">
        <v>396.43779999999998</v>
      </c>
      <c r="E99" s="27">
        <v>396.43779999999998</v>
      </c>
      <c r="F99" s="27">
        <v>396.43779999999998</v>
      </c>
      <c r="G99" s="27">
        <v>0</v>
      </c>
      <c r="H99" s="27">
        <v>0</v>
      </c>
      <c r="I99" s="27">
        <v>792.87559999999996</v>
      </c>
      <c r="J99" s="27">
        <v>396.43779999999998</v>
      </c>
      <c r="K99" s="27">
        <v>792.87559999999996</v>
      </c>
      <c r="L99" s="27">
        <v>594.6567</v>
      </c>
      <c r="M99" s="27">
        <v>0</v>
      </c>
      <c r="N99" s="27">
        <v>0</v>
      </c>
      <c r="O99" s="27">
        <v>198.21889999999999</v>
      </c>
      <c r="P99" s="27">
        <v>0</v>
      </c>
    </row>
    <row r="100" spans="1:16" x14ac:dyDescent="0.25">
      <c r="A100" s="17">
        <v>0.93799999999999994</v>
      </c>
      <c r="B100" s="27">
        <v>3968.6088</v>
      </c>
      <c r="C100" s="27">
        <v>1.1000000000000001E-3</v>
      </c>
      <c r="D100" s="27">
        <v>396.86090000000002</v>
      </c>
      <c r="E100" s="27">
        <v>396.86090000000002</v>
      </c>
      <c r="F100" s="27">
        <v>396.86090000000002</v>
      </c>
      <c r="G100" s="27">
        <v>0</v>
      </c>
      <c r="H100" s="27">
        <v>0</v>
      </c>
      <c r="I100" s="27">
        <v>793.72180000000003</v>
      </c>
      <c r="J100" s="27">
        <v>396.86090000000002</v>
      </c>
      <c r="K100" s="27">
        <v>793.72180000000003</v>
      </c>
      <c r="L100" s="27">
        <v>595.29129999999998</v>
      </c>
      <c r="M100" s="27">
        <v>0</v>
      </c>
      <c r="N100" s="27">
        <v>0</v>
      </c>
      <c r="O100" s="27">
        <v>198.43039999999999</v>
      </c>
      <c r="P100" s="27">
        <v>0</v>
      </c>
    </row>
    <row r="101" spans="1:16" x14ac:dyDescent="0.25">
      <c r="A101" s="17">
        <v>0.93899999999999995</v>
      </c>
      <c r="B101" s="27">
        <v>3972.8397</v>
      </c>
      <c r="C101" s="27">
        <v>1.1000000000000001E-3</v>
      </c>
      <c r="D101" s="27">
        <v>397.28399999999999</v>
      </c>
      <c r="E101" s="27">
        <v>397.28399999999999</v>
      </c>
      <c r="F101" s="27">
        <v>397.28399999999999</v>
      </c>
      <c r="G101" s="27">
        <v>0</v>
      </c>
      <c r="H101" s="27">
        <v>0</v>
      </c>
      <c r="I101" s="27">
        <v>794.56790000000001</v>
      </c>
      <c r="J101" s="27">
        <v>397.28399999999999</v>
      </c>
      <c r="K101" s="27">
        <v>794.56790000000001</v>
      </c>
      <c r="L101" s="27">
        <v>595.92600000000004</v>
      </c>
      <c r="M101" s="27">
        <v>0</v>
      </c>
      <c r="N101" s="27">
        <v>0</v>
      </c>
      <c r="O101" s="27">
        <v>198.642</v>
      </c>
      <c r="P101" s="27">
        <v>0</v>
      </c>
    </row>
    <row r="102" spans="1:16" x14ac:dyDescent="0.25">
      <c r="A102" s="17">
        <v>0.94</v>
      </c>
      <c r="B102" s="27">
        <v>3977.0707000000002</v>
      </c>
      <c r="C102" s="27">
        <v>1.1000000000000001E-3</v>
      </c>
      <c r="D102" s="27">
        <v>397.70710000000003</v>
      </c>
      <c r="E102" s="27">
        <v>397.70710000000003</v>
      </c>
      <c r="F102" s="27">
        <v>397.70710000000003</v>
      </c>
      <c r="G102" s="27">
        <v>0</v>
      </c>
      <c r="H102" s="27">
        <v>0</v>
      </c>
      <c r="I102" s="27">
        <v>795.41409999999996</v>
      </c>
      <c r="J102" s="27">
        <v>397.70710000000003</v>
      </c>
      <c r="K102" s="27">
        <v>795.41409999999996</v>
      </c>
      <c r="L102" s="27">
        <v>596.56060000000002</v>
      </c>
      <c r="M102" s="27">
        <v>0</v>
      </c>
      <c r="N102" s="27">
        <v>0</v>
      </c>
      <c r="O102" s="27">
        <v>198.8535</v>
      </c>
      <c r="P102" s="27">
        <v>0</v>
      </c>
    </row>
    <row r="103" spans="1:16" x14ac:dyDescent="0.25">
      <c r="A103" s="17">
        <v>0.94099999999999995</v>
      </c>
      <c r="B103" s="27">
        <v>3981.3015999999998</v>
      </c>
      <c r="C103" s="27">
        <v>1.1000000000000001E-3</v>
      </c>
      <c r="D103" s="27">
        <v>398.1302</v>
      </c>
      <c r="E103" s="27">
        <v>398.1302</v>
      </c>
      <c r="F103" s="27">
        <v>398.1302</v>
      </c>
      <c r="G103" s="27">
        <v>0</v>
      </c>
      <c r="H103" s="27">
        <v>0</v>
      </c>
      <c r="I103" s="27">
        <v>796.26030000000003</v>
      </c>
      <c r="J103" s="27">
        <v>398.1302</v>
      </c>
      <c r="K103" s="27">
        <v>796.26030000000003</v>
      </c>
      <c r="L103" s="27">
        <v>597.1952</v>
      </c>
      <c r="M103" s="27">
        <v>0</v>
      </c>
      <c r="N103" s="27">
        <v>0</v>
      </c>
      <c r="O103" s="27">
        <v>199.0651</v>
      </c>
      <c r="P103" s="27">
        <v>0</v>
      </c>
    </row>
    <row r="104" spans="1:16" x14ac:dyDescent="0.25">
      <c r="A104" s="17">
        <v>0.94199999999999995</v>
      </c>
      <c r="B104" s="27">
        <v>3985.5324999999998</v>
      </c>
      <c r="C104" s="27">
        <v>1.1000000000000001E-3</v>
      </c>
      <c r="D104" s="27">
        <v>398.55329999999998</v>
      </c>
      <c r="E104" s="27">
        <v>398.55329999999998</v>
      </c>
      <c r="F104" s="27">
        <v>398.55329999999998</v>
      </c>
      <c r="G104" s="27">
        <v>0</v>
      </c>
      <c r="H104" s="27">
        <v>0</v>
      </c>
      <c r="I104" s="27">
        <v>797.10649999999998</v>
      </c>
      <c r="J104" s="27">
        <v>398.55329999999998</v>
      </c>
      <c r="K104" s="27">
        <v>797.10649999999998</v>
      </c>
      <c r="L104" s="27">
        <v>597.82989999999995</v>
      </c>
      <c r="M104" s="27">
        <v>0</v>
      </c>
      <c r="N104" s="27">
        <v>0</v>
      </c>
      <c r="O104" s="27">
        <v>199.2766</v>
      </c>
      <c r="P104" s="27">
        <v>0</v>
      </c>
    </row>
    <row r="105" spans="1:16" x14ac:dyDescent="0.25">
      <c r="A105" s="17">
        <v>0.94299999999999995</v>
      </c>
      <c r="B105" s="27">
        <v>3989.7633999999998</v>
      </c>
      <c r="C105" s="27">
        <v>1.1000000000000001E-3</v>
      </c>
      <c r="D105" s="27">
        <v>398.97629999999998</v>
      </c>
      <c r="E105" s="27">
        <v>398.97629999999998</v>
      </c>
      <c r="F105" s="27">
        <v>398.97629999999998</v>
      </c>
      <c r="G105" s="27">
        <v>0</v>
      </c>
      <c r="H105" s="27">
        <v>0</v>
      </c>
      <c r="I105" s="27">
        <v>797.95270000000005</v>
      </c>
      <c r="J105" s="27">
        <v>398.97629999999998</v>
      </c>
      <c r="K105" s="27">
        <v>797.95270000000005</v>
      </c>
      <c r="L105" s="27">
        <v>598.46450000000004</v>
      </c>
      <c r="M105" s="27">
        <v>0</v>
      </c>
      <c r="N105" s="27">
        <v>0</v>
      </c>
      <c r="O105" s="27">
        <v>199.48820000000001</v>
      </c>
      <c r="P105" s="27">
        <v>0</v>
      </c>
    </row>
    <row r="106" spans="1:16" x14ac:dyDescent="0.25">
      <c r="A106" s="17">
        <v>0.94399999999999995</v>
      </c>
      <c r="B106" s="27">
        <v>3993.9944</v>
      </c>
      <c r="C106" s="27">
        <v>1.1000000000000001E-3</v>
      </c>
      <c r="D106" s="27">
        <v>399.39940000000001</v>
      </c>
      <c r="E106" s="27">
        <v>399.39940000000001</v>
      </c>
      <c r="F106" s="27">
        <v>399.39940000000001</v>
      </c>
      <c r="G106" s="27">
        <v>0</v>
      </c>
      <c r="H106" s="27">
        <v>0</v>
      </c>
      <c r="I106" s="27">
        <v>798.7989</v>
      </c>
      <c r="J106" s="27">
        <v>399.39940000000001</v>
      </c>
      <c r="K106" s="27">
        <v>798.7989</v>
      </c>
      <c r="L106" s="27">
        <v>599.0992</v>
      </c>
      <c r="M106" s="27">
        <v>0</v>
      </c>
      <c r="N106" s="27">
        <v>0</v>
      </c>
      <c r="O106" s="27">
        <v>199.69970000000001</v>
      </c>
      <c r="P106" s="27">
        <v>0</v>
      </c>
    </row>
    <row r="107" spans="1:16" x14ac:dyDescent="0.25">
      <c r="A107" s="17">
        <v>0.94499999999999995</v>
      </c>
      <c r="B107" s="27">
        <v>3998.2253000000001</v>
      </c>
      <c r="C107" s="27">
        <v>1.1000000000000001E-3</v>
      </c>
      <c r="D107" s="27">
        <v>399.82249999999999</v>
      </c>
      <c r="E107" s="27">
        <v>399.82249999999999</v>
      </c>
      <c r="F107" s="27">
        <v>399.82249999999999</v>
      </c>
      <c r="G107" s="27">
        <v>0</v>
      </c>
      <c r="H107" s="27">
        <v>0</v>
      </c>
      <c r="I107" s="27">
        <v>799.64509999999996</v>
      </c>
      <c r="J107" s="27">
        <v>399.82249999999999</v>
      </c>
      <c r="K107" s="27">
        <v>799.64509999999996</v>
      </c>
      <c r="L107" s="27">
        <v>599.73379999999997</v>
      </c>
      <c r="M107" s="27">
        <v>0</v>
      </c>
      <c r="N107" s="27">
        <v>0</v>
      </c>
      <c r="O107" s="27">
        <v>199.91130000000001</v>
      </c>
      <c r="P107" s="27">
        <v>0</v>
      </c>
    </row>
    <row r="108" spans="1:16" x14ac:dyDescent="0.25">
      <c r="A108" s="17">
        <v>0.94599999999999995</v>
      </c>
      <c r="B108" s="27">
        <v>4002.4562000000001</v>
      </c>
      <c r="C108" s="27">
        <v>1.1000000000000001E-3</v>
      </c>
      <c r="D108" s="27">
        <v>400.24560000000002</v>
      </c>
      <c r="E108" s="27">
        <v>400.24560000000002</v>
      </c>
      <c r="F108" s="27">
        <v>400.24560000000002</v>
      </c>
      <c r="G108" s="27">
        <v>0</v>
      </c>
      <c r="H108" s="27">
        <v>0</v>
      </c>
      <c r="I108" s="27">
        <v>800.49120000000005</v>
      </c>
      <c r="J108" s="27">
        <v>400.24560000000002</v>
      </c>
      <c r="K108" s="27">
        <v>800.49120000000005</v>
      </c>
      <c r="L108" s="27">
        <v>600.36839999999995</v>
      </c>
      <c r="M108" s="27">
        <v>0</v>
      </c>
      <c r="N108" s="27">
        <v>0</v>
      </c>
      <c r="O108" s="27">
        <v>200.12280000000001</v>
      </c>
      <c r="P108" s="27">
        <v>0</v>
      </c>
    </row>
    <row r="109" spans="1:16" x14ac:dyDescent="0.25">
      <c r="A109" s="17">
        <v>0.94699999999999995</v>
      </c>
      <c r="B109" s="27">
        <v>4006.6871999999998</v>
      </c>
      <c r="C109" s="27">
        <v>1.1000000000000001E-3</v>
      </c>
      <c r="D109" s="27">
        <v>400.6687</v>
      </c>
      <c r="E109" s="27">
        <v>400.6687</v>
      </c>
      <c r="F109" s="27">
        <v>400.6687</v>
      </c>
      <c r="G109" s="27">
        <v>0</v>
      </c>
      <c r="H109" s="27">
        <v>0</v>
      </c>
      <c r="I109" s="27">
        <v>801.3374</v>
      </c>
      <c r="J109" s="27">
        <v>400.6687</v>
      </c>
      <c r="K109" s="27">
        <v>801.3374</v>
      </c>
      <c r="L109" s="27">
        <v>601.00310000000002</v>
      </c>
      <c r="M109" s="27">
        <v>0</v>
      </c>
      <c r="N109" s="27">
        <v>0</v>
      </c>
      <c r="O109" s="27">
        <v>200.33439999999999</v>
      </c>
      <c r="P109" s="27">
        <v>0</v>
      </c>
    </row>
    <row r="110" spans="1:16" x14ac:dyDescent="0.25">
      <c r="A110" s="17">
        <v>0.94799999999999995</v>
      </c>
      <c r="B110" s="27">
        <v>4010.9180999999999</v>
      </c>
      <c r="C110" s="27">
        <v>1.1000000000000001E-3</v>
      </c>
      <c r="D110" s="27">
        <v>401.09179999999998</v>
      </c>
      <c r="E110" s="27">
        <v>401.09179999999998</v>
      </c>
      <c r="F110" s="27">
        <v>401.09179999999998</v>
      </c>
      <c r="G110" s="27">
        <v>0</v>
      </c>
      <c r="H110" s="27">
        <v>0</v>
      </c>
      <c r="I110" s="27">
        <v>802.18359999999996</v>
      </c>
      <c r="J110" s="27">
        <v>401.09179999999998</v>
      </c>
      <c r="K110" s="27">
        <v>802.18359999999996</v>
      </c>
      <c r="L110" s="27">
        <v>601.6377</v>
      </c>
      <c r="M110" s="27">
        <v>0</v>
      </c>
      <c r="N110" s="27">
        <v>0</v>
      </c>
      <c r="O110" s="27">
        <v>200.54589999999999</v>
      </c>
      <c r="P110" s="27">
        <v>0</v>
      </c>
    </row>
    <row r="111" spans="1:16" x14ac:dyDescent="0.25">
      <c r="A111" s="17">
        <v>0.94899999999999995</v>
      </c>
      <c r="B111" s="27">
        <v>4015.1489999999999</v>
      </c>
      <c r="C111" s="27">
        <v>1.1000000000000001E-3</v>
      </c>
      <c r="D111" s="27">
        <v>401.51490000000001</v>
      </c>
      <c r="E111" s="27">
        <v>401.51490000000001</v>
      </c>
      <c r="F111" s="27">
        <v>401.51490000000001</v>
      </c>
      <c r="G111" s="27">
        <v>0</v>
      </c>
      <c r="H111" s="27">
        <v>0</v>
      </c>
      <c r="I111" s="27">
        <v>803.02980000000002</v>
      </c>
      <c r="J111" s="27">
        <v>401.51490000000001</v>
      </c>
      <c r="K111" s="27">
        <v>803.02980000000002</v>
      </c>
      <c r="L111" s="27">
        <v>602.27239999999995</v>
      </c>
      <c r="M111" s="27">
        <v>0</v>
      </c>
      <c r="N111" s="27">
        <v>0</v>
      </c>
      <c r="O111" s="27">
        <v>200.75749999999999</v>
      </c>
      <c r="P111" s="27">
        <v>0</v>
      </c>
    </row>
    <row r="112" spans="1:16" x14ac:dyDescent="0.25">
      <c r="A112" s="17">
        <v>0.95</v>
      </c>
      <c r="B112" s="27">
        <v>4019.3798999999999</v>
      </c>
      <c r="C112" s="27">
        <v>1.1000000000000001E-3</v>
      </c>
      <c r="D112" s="27">
        <v>401.93799999999999</v>
      </c>
      <c r="E112" s="27">
        <v>401.93799999999999</v>
      </c>
      <c r="F112" s="27">
        <v>401.93799999999999</v>
      </c>
      <c r="G112" s="27">
        <v>0</v>
      </c>
      <c r="H112" s="27">
        <v>0</v>
      </c>
      <c r="I112" s="27">
        <v>803.87599999999998</v>
      </c>
      <c r="J112" s="27">
        <v>401.93799999999999</v>
      </c>
      <c r="K112" s="27">
        <v>803.87599999999998</v>
      </c>
      <c r="L112" s="27">
        <v>602.90700000000004</v>
      </c>
      <c r="M112" s="27">
        <v>0</v>
      </c>
      <c r="N112" s="27">
        <v>0</v>
      </c>
      <c r="O112" s="27">
        <v>200.96899999999999</v>
      </c>
      <c r="P112" s="27">
        <v>0</v>
      </c>
    </row>
    <row r="113" spans="1:16" x14ac:dyDescent="0.25">
      <c r="A113" s="17">
        <v>0.95099999999999996</v>
      </c>
      <c r="B113" s="27">
        <v>4023.6109000000001</v>
      </c>
      <c r="C113" s="27">
        <v>1.1000000000000001E-3</v>
      </c>
      <c r="D113" s="27">
        <v>402.36110000000002</v>
      </c>
      <c r="E113" s="27">
        <v>402.36110000000002</v>
      </c>
      <c r="F113" s="27">
        <v>402.36110000000002</v>
      </c>
      <c r="G113" s="27">
        <v>0</v>
      </c>
      <c r="H113" s="27">
        <v>0</v>
      </c>
      <c r="I113" s="27">
        <v>804.72220000000004</v>
      </c>
      <c r="J113" s="27">
        <v>402.36110000000002</v>
      </c>
      <c r="K113" s="27">
        <v>804.72220000000004</v>
      </c>
      <c r="L113" s="27">
        <v>603.54160000000002</v>
      </c>
      <c r="M113" s="27">
        <v>0</v>
      </c>
      <c r="N113" s="27">
        <v>0</v>
      </c>
      <c r="O113" s="27">
        <v>201.18049999999999</v>
      </c>
      <c r="P113" s="27">
        <v>0</v>
      </c>
    </row>
    <row r="114" spans="1:16" x14ac:dyDescent="0.25">
      <c r="A114" s="17">
        <v>0.95199999999999996</v>
      </c>
      <c r="B114" s="27">
        <v>4027.8418000000001</v>
      </c>
      <c r="C114" s="27">
        <v>1.1000000000000001E-3</v>
      </c>
      <c r="D114" s="27">
        <v>402.7842</v>
      </c>
      <c r="E114" s="27">
        <v>402.7842</v>
      </c>
      <c r="F114" s="27">
        <v>402.7842</v>
      </c>
      <c r="G114" s="27">
        <v>0</v>
      </c>
      <c r="H114" s="27">
        <v>0</v>
      </c>
      <c r="I114" s="27">
        <v>805.5684</v>
      </c>
      <c r="J114" s="27">
        <v>402.7842</v>
      </c>
      <c r="K114" s="27">
        <v>805.5684</v>
      </c>
      <c r="L114" s="27">
        <v>604.17629999999997</v>
      </c>
      <c r="M114" s="27">
        <v>0</v>
      </c>
      <c r="N114" s="27">
        <v>0</v>
      </c>
      <c r="O114" s="27">
        <v>201.3921</v>
      </c>
      <c r="P114" s="27">
        <v>0</v>
      </c>
    </row>
    <row r="115" spans="1:16" x14ac:dyDescent="0.25">
      <c r="A115" s="17">
        <v>0.95299999999999996</v>
      </c>
      <c r="B115" s="27">
        <v>4032.0727000000002</v>
      </c>
      <c r="C115" s="27">
        <v>1.1000000000000001E-3</v>
      </c>
      <c r="D115" s="27">
        <v>403.20729999999998</v>
      </c>
      <c r="E115" s="27">
        <v>403.20729999999998</v>
      </c>
      <c r="F115" s="27">
        <v>403.20729999999998</v>
      </c>
      <c r="G115" s="27">
        <v>0</v>
      </c>
      <c r="H115" s="27">
        <v>0</v>
      </c>
      <c r="I115" s="27">
        <v>806.41449999999998</v>
      </c>
      <c r="J115" s="27">
        <v>403.20729999999998</v>
      </c>
      <c r="K115" s="27">
        <v>806.41449999999998</v>
      </c>
      <c r="L115" s="27">
        <v>604.81089999999995</v>
      </c>
      <c r="M115" s="27">
        <v>0</v>
      </c>
      <c r="N115" s="27">
        <v>0</v>
      </c>
      <c r="O115" s="27">
        <v>201.6036</v>
      </c>
      <c r="P115" s="27">
        <v>0</v>
      </c>
    </row>
    <row r="116" spans="1:16" x14ac:dyDescent="0.25">
      <c r="A116" s="17">
        <v>0.95399999999999996</v>
      </c>
      <c r="B116" s="27">
        <v>4036.3036000000002</v>
      </c>
      <c r="C116" s="27">
        <v>1E-3</v>
      </c>
      <c r="D116" s="27">
        <v>403.63040000000001</v>
      </c>
      <c r="E116" s="27">
        <v>403.63040000000001</v>
      </c>
      <c r="F116" s="27">
        <v>403.63040000000001</v>
      </c>
      <c r="G116" s="27">
        <v>0</v>
      </c>
      <c r="H116" s="27">
        <v>0</v>
      </c>
      <c r="I116" s="27">
        <v>807.26070000000004</v>
      </c>
      <c r="J116" s="27">
        <v>403.63040000000001</v>
      </c>
      <c r="K116" s="27">
        <v>807.26070000000004</v>
      </c>
      <c r="L116" s="27">
        <v>605.44550000000004</v>
      </c>
      <c r="M116" s="27">
        <v>0</v>
      </c>
      <c r="N116" s="27">
        <v>0</v>
      </c>
      <c r="O116" s="27">
        <v>201.8152</v>
      </c>
      <c r="P116" s="27">
        <v>0</v>
      </c>
    </row>
    <row r="117" spans="1:16" x14ac:dyDescent="0.25">
      <c r="A117" s="17">
        <v>0.95499999999999996</v>
      </c>
      <c r="B117" s="27">
        <v>4040.5346</v>
      </c>
      <c r="C117" s="27">
        <v>1E-3</v>
      </c>
      <c r="D117" s="27">
        <v>404.05349999999999</v>
      </c>
      <c r="E117" s="27">
        <v>404.05349999999999</v>
      </c>
      <c r="F117" s="27">
        <v>404.05349999999999</v>
      </c>
      <c r="G117" s="27">
        <v>0</v>
      </c>
      <c r="H117" s="27">
        <v>0</v>
      </c>
      <c r="I117" s="27">
        <v>808.1069</v>
      </c>
      <c r="J117" s="27">
        <v>404.05349999999999</v>
      </c>
      <c r="K117" s="27">
        <v>808.1069</v>
      </c>
      <c r="L117" s="27">
        <v>606.08019999999999</v>
      </c>
      <c r="M117" s="27">
        <v>0</v>
      </c>
      <c r="N117" s="27">
        <v>0</v>
      </c>
      <c r="O117" s="27">
        <v>202.02670000000001</v>
      </c>
      <c r="P117" s="27">
        <v>0</v>
      </c>
    </row>
    <row r="118" spans="1:16" x14ac:dyDescent="0.25">
      <c r="A118" s="17">
        <v>0.95599999999999996</v>
      </c>
      <c r="B118" s="27">
        <v>4044.7655</v>
      </c>
      <c r="C118" s="27">
        <v>1E-3</v>
      </c>
      <c r="D118" s="27">
        <v>404.47649999999999</v>
      </c>
      <c r="E118" s="27">
        <v>404.47649999999999</v>
      </c>
      <c r="F118" s="27">
        <v>404.47649999999999</v>
      </c>
      <c r="G118" s="27">
        <v>0</v>
      </c>
      <c r="H118" s="27">
        <v>0</v>
      </c>
      <c r="I118" s="27">
        <v>808.95309999999995</v>
      </c>
      <c r="J118" s="27">
        <v>404.47649999999999</v>
      </c>
      <c r="K118" s="27">
        <v>808.95309999999995</v>
      </c>
      <c r="L118" s="27">
        <v>606.71479999999997</v>
      </c>
      <c r="M118" s="27">
        <v>0</v>
      </c>
      <c r="N118" s="27">
        <v>0</v>
      </c>
      <c r="O118" s="27">
        <v>202.23830000000001</v>
      </c>
      <c r="P118" s="27">
        <v>0</v>
      </c>
    </row>
    <row r="119" spans="1:16" x14ac:dyDescent="0.25">
      <c r="A119" s="17">
        <v>0.95699999999999996</v>
      </c>
      <c r="B119" s="27">
        <v>4048.9964</v>
      </c>
      <c r="C119" s="27">
        <v>1E-3</v>
      </c>
      <c r="D119" s="27">
        <v>404.89960000000002</v>
      </c>
      <c r="E119" s="27">
        <v>404.89960000000002</v>
      </c>
      <c r="F119" s="27">
        <v>404.89960000000002</v>
      </c>
      <c r="G119" s="27">
        <v>0</v>
      </c>
      <c r="H119" s="27">
        <v>0</v>
      </c>
      <c r="I119" s="27">
        <v>809.79930000000002</v>
      </c>
      <c r="J119" s="27">
        <v>404.89960000000002</v>
      </c>
      <c r="K119" s="27">
        <v>809.79930000000002</v>
      </c>
      <c r="L119" s="27">
        <v>607.34950000000003</v>
      </c>
      <c r="M119" s="27">
        <v>0</v>
      </c>
      <c r="N119" s="27">
        <v>0</v>
      </c>
      <c r="O119" s="27">
        <v>202.44980000000001</v>
      </c>
      <c r="P119" s="27">
        <v>0</v>
      </c>
    </row>
    <row r="120" spans="1:16" x14ac:dyDescent="0.25">
      <c r="A120" s="17">
        <v>0.95799999999999996</v>
      </c>
      <c r="B120" s="27">
        <v>4053.2273</v>
      </c>
      <c r="C120" s="27">
        <v>1E-3</v>
      </c>
      <c r="D120" s="27">
        <v>405.3227</v>
      </c>
      <c r="E120" s="27">
        <v>405.3227</v>
      </c>
      <c r="F120" s="27">
        <v>405.3227</v>
      </c>
      <c r="G120" s="27">
        <v>0</v>
      </c>
      <c r="H120" s="27">
        <v>0</v>
      </c>
      <c r="I120" s="27">
        <v>810.64549999999997</v>
      </c>
      <c r="J120" s="27">
        <v>405.3227</v>
      </c>
      <c r="K120" s="27">
        <v>810.64549999999997</v>
      </c>
      <c r="L120" s="27">
        <v>607.98410000000001</v>
      </c>
      <c r="M120" s="27">
        <v>0</v>
      </c>
      <c r="N120" s="27">
        <v>0</v>
      </c>
      <c r="O120" s="27">
        <v>202.66139999999999</v>
      </c>
      <c r="P120" s="27">
        <v>0</v>
      </c>
    </row>
    <row r="121" spans="1:16" x14ac:dyDescent="0.25">
      <c r="A121" s="17">
        <v>0.95899999999999996</v>
      </c>
      <c r="B121" s="27">
        <v>4057.4582999999998</v>
      </c>
      <c r="C121" s="27">
        <v>1E-3</v>
      </c>
      <c r="D121" s="27">
        <v>405.74579999999997</v>
      </c>
      <c r="E121" s="27">
        <v>405.74579999999997</v>
      </c>
      <c r="F121" s="27">
        <v>405.74579999999997</v>
      </c>
      <c r="G121" s="27">
        <v>0</v>
      </c>
      <c r="H121" s="27">
        <v>0</v>
      </c>
      <c r="I121" s="27">
        <v>811.49170000000004</v>
      </c>
      <c r="J121" s="27">
        <v>405.74579999999997</v>
      </c>
      <c r="K121" s="27">
        <v>811.49170000000004</v>
      </c>
      <c r="L121" s="27">
        <v>608.61869999999999</v>
      </c>
      <c r="M121" s="27">
        <v>0</v>
      </c>
      <c r="N121" s="27">
        <v>0</v>
      </c>
      <c r="O121" s="27">
        <v>202.87289999999999</v>
      </c>
      <c r="P121" s="27">
        <v>0</v>
      </c>
    </row>
    <row r="122" spans="1:16" x14ac:dyDescent="0.25">
      <c r="A122" s="17">
        <v>0.96</v>
      </c>
      <c r="B122" s="27">
        <v>4061.6891999999998</v>
      </c>
      <c r="C122" s="27">
        <v>1E-3</v>
      </c>
      <c r="D122" s="27">
        <v>406.16890000000001</v>
      </c>
      <c r="E122" s="27">
        <v>406.16890000000001</v>
      </c>
      <c r="F122" s="27">
        <v>406.16890000000001</v>
      </c>
      <c r="G122" s="27">
        <v>0</v>
      </c>
      <c r="H122" s="27">
        <v>0</v>
      </c>
      <c r="I122" s="27">
        <v>812.33780000000002</v>
      </c>
      <c r="J122" s="27">
        <v>406.16890000000001</v>
      </c>
      <c r="K122" s="27">
        <v>812.33780000000002</v>
      </c>
      <c r="L122" s="27">
        <v>609.25340000000006</v>
      </c>
      <c r="M122" s="27">
        <v>0</v>
      </c>
      <c r="N122" s="27">
        <v>0</v>
      </c>
      <c r="O122" s="27">
        <v>203.08449999999999</v>
      </c>
      <c r="P122" s="27">
        <v>0</v>
      </c>
    </row>
    <row r="123" spans="1:16" x14ac:dyDescent="0.25">
      <c r="A123" s="17">
        <v>0.96099999999999997</v>
      </c>
      <c r="B123" s="27">
        <v>4065.9200999999998</v>
      </c>
      <c r="C123" s="27">
        <v>1E-3</v>
      </c>
      <c r="D123" s="27">
        <v>406.59199999999998</v>
      </c>
      <c r="E123" s="27">
        <v>406.59199999999998</v>
      </c>
      <c r="F123" s="27">
        <v>406.59199999999998</v>
      </c>
      <c r="G123" s="27">
        <v>0</v>
      </c>
      <c r="H123" s="27">
        <v>0</v>
      </c>
      <c r="I123" s="27">
        <v>813.18399999999997</v>
      </c>
      <c r="J123" s="27">
        <v>406.59199999999998</v>
      </c>
      <c r="K123" s="27">
        <v>813.18399999999997</v>
      </c>
      <c r="L123" s="27">
        <v>609.88800000000003</v>
      </c>
      <c r="M123" s="27">
        <v>0</v>
      </c>
      <c r="N123" s="27">
        <v>0</v>
      </c>
      <c r="O123" s="27">
        <v>203.29599999999999</v>
      </c>
      <c r="P123" s="27">
        <v>0</v>
      </c>
    </row>
    <row r="124" spans="1:16" x14ac:dyDescent="0.25">
      <c r="A124" s="17">
        <v>0.96199999999999997</v>
      </c>
      <c r="B124" s="27">
        <v>4070.1509999999998</v>
      </c>
      <c r="C124" s="27">
        <v>1E-3</v>
      </c>
      <c r="D124" s="27">
        <v>407.01510000000002</v>
      </c>
      <c r="E124" s="27">
        <v>407.01510000000002</v>
      </c>
      <c r="F124" s="27">
        <v>407.01510000000002</v>
      </c>
      <c r="G124" s="27">
        <v>0</v>
      </c>
      <c r="H124" s="27">
        <v>0</v>
      </c>
      <c r="I124" s="27">
        <v>814.03020000000004</v>
      </c>
      <c r="J124" s="27">
        <v>407.01510000000002</v>
      </c>
      <c r="K124" s="27">
        <v>814.03020000000004</v>
      </c>
      <c r="L124" s="27">
        <v>610.52269999999999</v>
      </c>
      <c r="M124" s="27">
        <v>0</v>
      </c>
      <c r="N124" s="27">
        <v>0</v>
      </c>
      <c r="O124" s="27">
        <v>203.5076</v>
      </c>
      <c r="P124" s="27">
        <v>0</v>
      </c>
    </row>
    <row r="125" spans="1:16" x14ac:dyDescent="0.25">
      <c r="A125" s="17">
        <v>0.96299999999999997</v>
      </c>
      <c r="B125" s="27">
        <v>4074.3820000000001</v>
      </c>
      <c r="C125" s="27">
        <v>1E-3</v>
      </c>
      <c r="D125" s="27">
        <v>407.43819999999999</v>
      </c>
      <c r="E125" s="27">
        <v>407.43819999999999</v>
      </c>
      <c r="F125" s="27">
        <v>407.43819999999999</v>
      </c>
      <c r="G125" s="27">
        <v>0</v>
      </c>
      <c r="H125" s="27">
        <v>0</v>
      </c>
      <c r="I125" s="27">
        <v>814.87639999999999</v>
      </c>
      <c r="J125" s="27">
        <v>407.43819999999999</v>
      </c>
      <c r="K125" s="27">
        <v>814.87639999999999</v>
      </c>
      <c r="L125" s="27">
        <v>611.15729999999996</v>
      </c>
      <c r="M125" s="27">
        <v>0</v>
      </c>
      <c r="N125" s="27">
        <v>0</v>
      </c>
      <c r="O125" s="27">
        <v>203.7191</v>
      </c>
      <c r="P125" s="27">
        <v>0</v>
      </c>
    </row>
    <row r="126" spans="1:16" x14ac:dyDescent="0.25">
      <c r="A126" s="17">
        <v>0.96399999999999997</v>
      </c>
      <c r="B126" s="27">
        <v>4078.6129000000001</v>
      </c>
      <c r="C126" s="27">
        <v>1E-3</v>
      </c>
      <c r="D126" s="27">
        <v>407.86130000000003</v>
      </c>
      <c r="E126" s="27">
        <v>407.86130000000003</v>
      </c>
      <c r="F126" s="27">
        <v>407.86130000000003</v>
      </c>
      <c r="G126" s="27">
        <v>0</v>
      </c>
      <c r="H126" s="27">
        <v>0</v>
      </c>
      <c r="I126" s="27">
        <v>815.72260000000006</v>
      </c>
      <c r="J126" s="27">
        <v>407.86130000000003</v>
      </c>
      <c r="K126" s="27">
        <v>815.72260000000006</v>
      </c>
      <c r="L126" s="27">
        <v>611.79190000000006</v>
      </c>
      <c r="M126" s="27">
        <v>0</v>
      </c>
      <c r="N126" s="27">
        <v>0</v>
      </c>
      <c r="O126" s="27">
        <v>203.9306</v>
      </c>
      <c r="P126" s="27">
        <v>0</v>
      </c>
    </row>
    <row r="127" spans="1:16" x14ac:dyDescent="0.25">
      <c r="A127" s="17">
        <v>0.96499999999999997</v>
      </c>
      <c r="B127" s="27">
        <v>4082.8438000000001</v>
      </c>
      <c r="C127" s="27">
        <v>1E-3</v>
      </c>
      <c r="D127" s="27">
        <v>408.28440000000001</v>
      </c>
      <c r="E127" s="27">
        <v>408.28440000000001</v>
      </c>
      <c r="F127" s="27">
        <v>408.28440000000001</v>
      </c>
      <c r="G127" s="27">
        <v>0</v>
      </c>
      <c r="H127" s="27">
        <v>0</v>
      </c>
      <c r="I127" s="27">
        <v>816.56880000000001</v>
      </c>
      <c r="J127" s="27">
        <v>408.28440000000001</v>
      </c>
      <c r="K127" s="27">
        <v>816.56880000000001</v>
      </c>
      <c r="L127" s="27">
        <v>612.42660000000001</v>
      </c>
      <c r="M127" s="27">
        <v>0</v>
      </c>
      <c r="N127" s="27">
        <v>0</v>
      </c>
      <c r="O127" s="27">
        <v>204.1422</v>
      </c>
      <c r="P127" s="27">
        <v>0</v>
      </c>
    </row>
    <row r="128" spans="1:16" x14ac:dyDescent="0.25">
      <c r="A128" s="17">
        <v>0.96599999999999997</v>
      </c>
      <c r="B128" s="27">
        <v>4087.0747000000001</v>
      </c>
      <c r="C128" s="27">
        <v>1E-3</v>
      </c>
      <c r="D128" s="27">
        <v>408.70749999999998</v>
      </c>
      <c r="E128" s="27">
        <v>408.70749999999998</v>
      </c>
      <c r="F128" s="27">
        <v>408.70749999999998</v>
      </c>
      <c r="G128" s="27">
        <v>0</v>
      </c>
      <c r="H128" s="27">
        <v>0</v>
      </c>
      <c r="I128" s="27">
        <v>817.41489999999999</v>
      </c>
      <c r="J128" s="27">
        <v>408.70749999999998</v>
      </c>
      <c r="K128" s="27">
        <v>817.41489999999999</v>
      </c>
      <c r="L128" s="27">
        <v>613.06119999999999</v>
      </c>
      <c r="M128" s="27">
        <v>0</v>
      </c>
      <c r="N128" s="27">
        <v>0</v>
      </c>
      <c r="O128" s="27">
        <v>204.3537</v>
      </c>
      <c r="P128" s="27">
        <v>0</v>
      </c>
    </row>
    <row r="129" spans="1:16" x14ac:dyDescent="0.25">
      <c r="A129" s="17">
        <v>0.96699999999999997</v>
      </c>
      <c r="B129" s="27">
        <v>4091.3056999999999</v>
      </c>
      <c r="C129" s="27">
        <v>1E-3</v>
      </c>
      <c r="D129" s="27">
        <v>409.13060000000002</v>
      </c>
      <c r="E129" s="27">
        <v>409.13060000000002</v>
      </c>
      <c r="F129" s="27">
        <v>409.13060000000002</v>
      </c>
      <c r="G129" s="27">
        <v>0</v>
      </c>
      <c r="H129" s="27">
        <v>0</v>
      </c>
      <c r="I129" s="27">
        <v>818.26110000000006</v>
      </c>
      <c r="J129" s="27">
        <v>409.13060000000002</v>
      </c>
      <c r="K129" s="27">
        <v>818.26110000000006</v>
      </c>
      <c r="L129" s="27">
        <v>613.69590000000005</v>
      </c>
      <c r="M129" s="27">
        <v>0</v>
      </c>
      <c r="N129" s="27">
        <v>0</v>
      </c>
      <c r="O129" s="27">
        <v>204.56530000000001</v>
      </c>
      <c r="P129" s="27">
        <v>0</v>
      </c>
    </row>
    <row r="130" spans="1:16" x14ac:dyDescent="0.25">
      <c r="A130" s="17">
        <v>0.96799999999999997</v>
      </c>
      <c r="B130" s="27">
        <v>4095.5365999999999</v>
      </c>
      <c r="C130" s="27">
        <v>1E-3</v>
      </c>
      <c r="D130" s="27">
        <v>409.55369999999999</v>
      </c>
      <c r="E130" s="27">
        <v>409.55369999999999</v>
      </c>
      <c r="F130" s="27">
        <v>409.55369999999999</v>
      </c>
      <c r="G130" s="27">
        <v>0</v>
      </c>
      <c r="H130" s="27">
        <v>0</v>
      </c>
      <c r="I130" s="27">
        <v>819.10730000000001</v>
      </c>
      <c r="J130" s="27">
        <v>409.55369999999999</v>
      </c>
      <c r="K130" s="27">
        <v>819.10730000000001</v>
      </c>
      <c r="L130" s="27">
        <v>614.33050000000003</v>
      </c>
      <c r="M130" s="27">
        <v>0</v>
      </c>
      <c r="N130" s="27">
        <v>0</v>
      </c>
      <c r="O130" s="27">
        <v>204.77680000000001</v>
      </c>
      <c r="P130" s="27">
        <v>0</v>
      </c>
    </row>
    <row r="131" spans="1:16" x14ac:dyDescent="0.25">
      <c r="A131" s="17">
        <v>0.96899999999999997</v>
      </c>
      <c r="B131" s="27">
        <v>4099.7674999999999</v>
      </c>
      <c r="C131" s="27">
        <v>1E-3</v>
      </c>
      <c r="D131" s="27">
        <v>409.97680000000003</v>
      </c>
      <c r="E131" s="27">
        <v>409.97680000000003</v>
      </c>
      <c r="F131" s="27">
        <v>409.97680000000003</v>
      </c>
      <c r="G131" s="27">
        <v>0</v>
      </c>
      <c r="H131" s="27">
        <v>0</v>
      </c>
      <c r="I131" s="27">
        <v>819.95349999999996</v>
      </c>
      <c r="J131" s="27">
        <v>409.97680000000003</v>
      </c>
      <c r="K131" s="27">
        <v>819.95349999999996</v>
      </c>
      <c r="L131" s="27">
        <v>614.96510000000001</v>
      </c>
      <c r="M131" s="27">
        <v>0</v>
      </c>
      <c r="N131" s="27">
        <v>0</v>
      </c>
      <c r="O131" s="27">
        <v>204.98840000000001</v>
      </c>
      <c r="P131" s="27">
        <v>0</v>
      </c>
    </row>
    <row r="132" spans="1:16" x14ac:dyDescent="0.25">
      <c r="A132" s="17">
        <v>0.97</v>
      </c>
      <c r="B132" s="27">
        <v>4103.9984999999997</v>
      </c>
      <c r="C132" s="27">
        <v>1E-3</v>
      </c>
      <c r="D132" s="27">
        <v>410.39980000000003</v>
      </c>
      <c r="E132" s="27">
        <v>410.39980000000003</v>
      </c>
      <c r="F132" s="27">
        <v>410.39980000000003</v>
      </c>
      <c r="G132" s="27">
        <v>0</v>
      </c>
      <c r="H132" s="27">
        <v>0</v>
      </c>
      <c r="I132" s="27">
        <v>820.79970000000003</v>
      </c>
      <c r="J132" s="27">
        <v>410.39980000000003</v>
      </c>
      <c r="K132" s="27">
        <v>820.79970000000003</v>
      </c>
      <c r="L132" s="27">
        <v>615.59979999999996</v>
      </c>
      <c r="M132" s="27">
        <v>0</v>
      </c>
      <c r="N132" s="27">
        <v>0</v>
      </c>
      <c r="O132" s="27">
        <v>205.19990000000001</v>
      </c>
      <c r="P132" s="27">
        <v>0</v>
      </c>
    </row>
    <row r="133" spans="1:16" x14ac:dyDescent="0.25">
      <c r="A133" s="17">
        <v>0.97099999999999997</v>
      </c>
      <c r="B133" s="27">
        <v>4108.2294000000002</v>
      </c>
      <c r="C133" s="27">
        <v>1E-3</v>
      </c>
      <c r="D133" s="27">
        <v>410.8229</v>
      </c>
      <c r="E133" s="27">
        <v>410.8229</v>
      </c>
      <c r="F133" s="27">
        <v>410.8229</v>
      </c>
      <c r="G133" s="27">
        <v>0</v>
      </c>
      <c r="H133" s="27">
        <v>0</v>
      </c>
      <c r="I133" s="27">
        <v>821.64589999999998</v>
      </c>
      <c r="J133" s="27">
        <v>410.8229</v>
      </c>
      <c r="K133" s="27">
        <v>821.64589999999998</v>
      </c>
      <c r="L133" s="27">
        <v>616.23440000000005</v>
      </c>
      <c r="M133" s="27">
        <v>0</v>
      </c>
      <c r="N133" s="27">
        <v>0</v>
      </c>
      <c r="O133" s="27">
        <v>205.41149999999999</v>
      </c>
      <c r="P133" s="27">
        <v>0</v>
      </c>
    </row>
    <row r="134" spans="1:16" x14ac:dyDescent="0.25">
      <c r="A134" s="17">
        <v>0.97199999999999998</v>
      </c>
      <c r="B134" s="27">
        <v>4112.4602999999997</v>
      </c>
      <c r="C134" s="27">
        <v>1E-3</v>
      </c>
      <c r="D134" s="27">
        <v>411.24599999999998</v>
      </c>
      <c r="E134" s="27">
        <v>411.24599999999998</v>
      </c>
      <c r="F134" s="27">
        <v>411.24599999999998</v>
      </c>
      <c r="G134" s="27">
        <v>0</v>
      </c>
      <c r="H134" s="27">
        <v>0</v>
      </c>
      <c r="I134" s="27">
        <v>822.49210000000005</v>
      </c>
      <c r="J134" s="27">
        <v>411.24599999999998</v>
      </c>
      <c r="K134" s="27">
        <v>822.49210000000005</v>
      </c>
      <c r="L134" s="27">
        <v>616.86900000000003</v>
      </c>
      <c r="M134" s="27">
        <v>0</v>
      </c>
      <c r="N134" s="27">
        <v>0</v>
      </c>
      <c r="O134" s="27">
        <v>205.62299999999999</v>
      </c>
      <c r="P134" s="27">
        <v>0</v>
      </c>
    </row>
    <row r="135" spans="1:16" x14ac:dyDescent="0.25">
      <c r="A135" s="17">
        <v>0.97299999999999998</v>
      </c>
      <c r="B135" s="27">
        <v>4116.6912000000002</v>
      </c>
      <c r="C135" s="27">
        <v>1E-3</v>
      </c>
      <c r="D135" s="27">
        <v>411.66910000000001</v>
      </c>
      <c r="E135" s="27">
        <v>411.66910000000001</v>
      </c>
      <c r="F135" s="27">
        <v>411.66910000000001</v>
      </c>
      <c r="G135" s="27">
        <v>0</v>
      </c>
      <c r="H135" s="27">
        <v>0</v>
      </c>
      <c r="I135" s="27">
        <v>823.33820000000003</v>
      </c>
      <c r="J135" s="27">
        <v>411.66910000000001</v>
      </c>
      <c r="K135" s="27">
        <v>823.33820000000003</v>
      </c>
      <c r="L135" s="27">
        <v>617.50369999999998</v>
      </c>
      <c r="M135" s="27">
        <v>0</v>
      </c>
      <c r="N135" s="27">
        <v>0</v>
      </c>
      <c r="O135" s="27">
        <v>205.83459999999999</v>
      </c>
      <c r="P135" s="27">
        <v>0</v>
      </c>
    </row>
    <row r="136" spans="1:16" x14ac:dyDescent="0.25">
      <c r="A136" s="17">
        <v>0.97399999999999998</v>
      </c>
      <c r="B136" s="27">
        <v>4120.9222</v>
      </c>
      <c r="C136" s="27">
        <v>1E-3</v>
      </c>
      <c r="D136" s="27">
        <v>412.09219999999999</v>
      </c>
      <c r="E136" s="27">
        <v>412.09219999999999</v>
      </c>
      <c r="F136" s="27">
        <v>412.09219999999999</v>
      </c>
      <c r="G136" s="27">
        <v>0</v>
      </c>
      <c r="H136" s="27">
        <v>0</v>
      </c>
      <c r="I136" s="27">
        <v>824.18439999999998</v>
      </c>
      <c r="J136" s="27">
        <v>412.09219999999999</v>
      </c>
      <c r="K136" s="27">
        <v>824.18439999999998</v>
      </c>
      <c r="L136" s="27">
        <v>618.13829999999996</v>
      </c>
      <c r="M136" s="27">
        <v>0</v>
      </c>
      <c r="N136" s="27">
        <v>0</v>
      </c>
      <c r="O136" s="27">
        <v>206.0461</v>
      </c>
      <c r="P136" s="27">
        <v>0</v>
      </c>
    </row>
    <row r="137" spans="1:16" x14ac:dyDescent="0.25">
      <c r="A137" s="17">
        <v>0.97499999999999998</v>
      </c>
      <c r="B137" s="27">
        <v>4125.1531000000004</v>
      </c>
      <c r="C137" s="27">
        <v>1E-3</v>
      </c>
      <c r="D137" s="27">
        <v>412.51530000000002</v>
      </c>
      <c r="E137" s="27">
        <v>412.51530000000002</v>
      </c>
      <c r="F137" s="27">
        <v>412.51530000000002</v>
      </c>
      <c r="G137" s="27">
        <v>0</v>
      </c>
      <c r="H137" s="27">
        <v>0</v>
      </c>
      <c r="I137" s="27">
        <v>825.03060000000005</v>
      </c>
      <c r="J137" s="27">
        <v>412.51530000000002</v>
      </c>
      <c r="K137" s="27">
        <v>825.03060000000005</v>
      </c>
      <c r="L137" s="27">
        <v>618.77300000000002</v>
      </c>
      <c r="M137" s="27">
        <v>0</v>
      </c>
      <c r="N137" s="27">
        <v>0</v>
      </c>
      <c r="O137" s="27">
        <v>206.2577</v>
      </c>
      <c r="P137" s="27">
        <v>0</v>
      </c>
    </row>
    <row r="138" spans="1:16" x14ac:dyDescent="0.25">
      <c r="A138" s="17">
        <v>0.97599999999999998</v>
      </c>
      <c r="B138" s="27">
        <v>4129.384</v>
      </c>
      <c r="C138" s="27">
        <v>1E-3</v>
      </c>
      <c r="D138" s="27">
        <v>412.9384</v>
      </c>
      <c r="E138" s="27">
        <v>412.9384</v>
      </c>
      <c r="F138" s="27">
        <v>412.9384</v>
      </c>
      <c r="G138" s="27">
        <v>0</v>
      </c>
      <c r="H138" s="27">
        <v>0</v>
      </c>
      <c r="I138" s="27">
        <v>825.8768</v>
      </c>
      <c r="J138" s="27">
        <v>412.9384</v>
      </c>
      <c r="K138" s="27">
        <v>825.8768</v>
      </c>
      <c r="L138" s="27">
        <v>619.4076</v>
      </c>
      <c r="M138" s="27">
        <v>0</v>
      </c>
      <c r="N138" s="27">
        <v>0</v>
      </c>
      <c r="O138" s="27">
        <v>206.4692</v>
      </c>
      <c r="P138" s="27">
        <v>0</v>
      </c>
    </row>
    <row r="139" spans="1:16" x14ac:dyDescent="0.25">
      <c r="A139" s="17">
        <v>0.97699999999999998</v>
      </c>
      <c r="B139" s="27">
        <v>4133.6148999999996</v>
      </c>
      <c r="C139" s="27">
        <v>1E-3</v>
      </c>
      <c r="D139" s="27">
        <v>413.36149999999998</v>
      </c>
      <c r="E139" s="27">
        <v>413.36149999999998</v>
      </c>
      <c r="F139" s="27">
        <v>413.36149999999998</v>
      </c>
      <c r="G139" s="27">
        <v>0</v>
      </c>
      <c r="H139" s="27">
        <v>0</v>
      </c>
      <c r="I139" s="27">
        <v>826.72299999999996</v>
      </c>
      <c r="J139" s="27">
        <v>413.36149999999998</v>
      </c>
      <c r="K139" s="27">
        <v>826.72299999999996</v>
      </c>
      <c r="L139" s="27">
        <v>620.04219999999998</v>
      </c>
      <c r="M139" s="27">
        <v>0</v>
      </c>
      <c r="N139" s="27">
        <v>0</v>
      </c>
      <c r="O139" s="27">
        <v>206.6807</v>
      </c>
      <c r="P139" s="27">
        <v>0</v>
      </c>
    </row>
    <row r="140" spans="1:16" x14ac:dyDescent="0.25">
      <c r="A140" s="17">
        <v>0.97799999999999998</v>
      </c>
      <c r="B140" s="27">
        <v>4137.8459000000003</v>
      </c>
      <c r="C140" s="27">
        <v>1E-3</v>
      </c>
      <c r="D140" s="27">
        <v>413.78460000000001</v>
      </c>
      <c r="E140" s="27">
        <v>413.78460000000001</v>
      </c>
      <c r="F140" s="27">
        <v>413.78460000000001</v>
      </c>
      <c r="G140" s="27">
        <v>0</v>
      </c>
      <c r="H140" s="27">
        <v>0</v>
      </c>
      <c r="I140" s="27">
        <v>827.56920000000002</v>
      </c>
      <c r="J140" s="27">
        <v>413.78460000000001</v>
      </c>
      <c r="K140" s="27">
        <v>827.56920000000002</v>
      </c>
      <c r="L140" s="27">
        <v>620.67690000000005</v>
      </c>
      <c r="M140" s="27">
        <v>0</v>
      </c>
      <c r="N140" s="27">
        <v>0</v>
      </c>
      <c r="O140" s="27">
        <v>206.89230000000001</v>
      </c>
      <c r="P140" s="27">
        <v>0</v>
      </c>
    </row>
    <row r="141" spans="1:16" x14ac:dyDescent="0.25">
      <c r="A141" s="17">
        <v>0.97899999999999998</v>
      </c>
      <c r="B141" s="27">
        <v>4142.0767999999998</v>
      </c>
      <c r="C141" s="27">
        <v>1E-3</v>
      </c>
      <c r="D141" s="27">
        <v>414.20769999999999</v>
      </c>
      <c r="E141" s="27">
        <v>414.20769999999999</v>
      </c>
      <c r="F141" s="27">
        <v>414.20769999999999</v>
      </c>
      <c r="G141" s="27">
        <v>0</v>
      </c>
      <c r="H141" s="27">
        <v>0</v>
      </c>
      <c r="I141" s="27">
        <v>828.41539999999998</v>
      </c>
      <c r="J141" s="27">
        <v>414.20769999999999</v>
      </c>
      <c r="K141" s="27">
        <v>828.41539999999998</v>
      </c>
      <c r="L141" s="27">
        <v>621.31150000000002</v>
      </c>
      <c r="M141" s="27">
        <v>0</v>
      </c>
      <c r="N141" s="27">
        <v>0</v>
      </c>
      <c r="O141" s="27">
        <v>207.10380000000001</v>
      </c>
      <c r="P141" s="27">
        <v>0</v>
      </c>
    </row>
    <row r="142" spans="1:16" x14ac:dyDescent="0.25">
      <c r="A142" s="17">
        <v>0.98</v>
      </c>
      <c r="B142" s="27">
        <v>4146.3077000000003</v>
      </c>
      <c r="C142" s="27">
        <v>1E-3</v>
      </c>
      <c r="D142" s="27">
        <v>414.63080000000002</v>
      </c>
      <c r="E142" s="27">
        <v>414.63080000000002</v>
      </c>
      <c r="F142" s="27">
        <v>414.63080000000002</v>
      </c>
      <c r="G142" s="27">
        <v>0</v>
      </c>
      <c r="H142" s="27">
        <v>0</v>
      </c>
      <c r="I142" s="27">
        <v>829.26149999999996</v>
      </c>
      <c r="J142" s="27">
        <v>414.63080000000002</v>
      </c>
      <c r="K142" s="27">
        <v>829.26149999999996</v>
      </c>
      <c r="L142" s="27">
        <v>621.94619999999998</v>
      </c>
      <c r="M142" s="27">
        <v>0</v>
      </c>
      <c r="N142" s="27">
        <v>0</v>
      </c>
      <c r="O142" s="27">
        <v>207.31540000000001</v>
      </c>
      <c r="P142" s="27">
        <v>0</v>
      </c>
    </row>
    <row r="143" spans="1:16" x14ac:dyDescent="0.25">
      <c r="A143" s="17">
        <v>0.98099999999999998</v>
      </c>
      <c r="B143" s="27">
        <v>4150.5385999999999</v>
      </c>
      <c r="C143" s="27">
        <v>1E-3</v>
      </c>
      <c r="D143" s="27">
        <v>415.0539</v>
      </c>
      <c r="E143" s="27">
        <v>415.0539</v>
      </c>
      <c r="F143" s="27">
        <v>415.0539</v>
      </c>
      <c r="G143" s="27">
        <v>0</v>
      </c>
      <c r="H143" s="27">
        <v>0</v>
      </c>
      <c r="I143" s="27">
        <v>830.10770000000002</v>
      </c>
      <c r="J143" s="27">
        <v>415.0539</v>
      </c>
      <c r="K143" s="27">
        <v>830.10770000000002</v>
      </c>
      <c r="L143" s="27">
        <v>622.58079999999995</v>
      </c>
      <c r="M143" s="27">
        <v>0</v>
      </c>
      <c r="N143" s="27">
        <v>0</v>
      </c>
      <c r="O143" s="27">
        <v>207.52690000000001</v>
      </c>
      <c r="P143" s="27">
        <v>0</v>
      </c>
    </row>
    <row r="144" spans="1:16" x14ac:dyDescent="0.25">
      <c r="A144" s="17">
        <v>0.98199999999999998</v>
      </c>
      <c r="B144" s="27">
        <v>4154.7695999999996</v>
      </c>
      <c r="C144" s="27">
        <v>1E-3</v>
      </c>
      <c r="D144" s="27">
        <v>415.47699999999998</v>
      </c>
      <c r="E144" s="27">
        <v>415.47699999999998</v>
      </c>
      <c r="F144" s="27">
        <v>415.47699999999998</v>
      </c>
      <c r="G144" s="27">
        <v>0</v>
      </c>
      <c r="H144" s="27">
        <v>0</v>
      </c>
      <c r="I144" s="27">
        <v>830.95389999999998</v>
      </c>
      <c r="J144" s="27">
        <v>415.47699999999998</v>
      </c>
      <c r="K144" s="27">
        <v>830.95389999999998</v>
      </c>
      <c r="L144" s="27">
        <v>623.21540000000005</v>
      </c>
      <c r="M144" s="27">
        <v>0</v>
      </c>
      <c r="N144" s="27">
        <v>0</v>
      </c>
      <c r="O144" s="27">
        <v>207.73849999999999</v>
      </c>
      <c r="P144" s="27">
        <v>0</v>
      </c>
    </row>
    <row r="145" spans="1:16" x14ac:dyDescent="0.25">
      <c r="A145" s="17">
        <v>0.98299999999999998</v>
      </c>
      <c r="B145" s="27">
        <v>4159.0005000000001</v>
      </c>
      <c r="C145" s="27">
        <v>1E-3</v>
      </c>
      <c r="D145" s="27">
        <v>415.9</v>
      </c>
      <c r="E145" s="27">
        <v>415.9</v>
      </c>
      <c r="F145" s="27">
        <v>415.9</v>
      </c>
      <c r="G145" s="27">
        <v>0</v>
      </c>
      <c r="H145" s="27">
        <v>0</v>
      </c>
      <c r="I145" s="27">
        <v>831.80010000000004</v>
      </c>
      <c r="J145" s="27">
        <v>415.9</v>
      </c>
      <c r="K145" s="27">
        <v>831.80010000000004</v>
      </c>
      <c r="L145" s="27">
        <v>623.8501</v>
      </c>
      <c r="M145" s="27">
        <v>0</v>
      </c>
      <c r="N145" s="27">
        <v>0</v>
      </c>
      <c r="O145" s="27">
        <v>207.95</v>
      </c>
      <c r="P145" s="27">
        <v>0</v>
      </c>
    </row>
    <row r="146" spans="1:16" x14ac:dyDescent="0.25">
      <c r="A146" s="17">
        <v>0.98399999999999999</v>
      </c>
      <c r="B146" s="27">
        <v>4163.2313999999997</v>
      </c>
      <c r="C146" s="27">
        <v>1E-3</v>
      </c>
      <c r="D146" s="27">
        <v>416.32310000000001</v>
      </c>
      <c r="E146" s="27">
        <v>416.32310000000001</v>
      </c>
      <c r="F146" s="27">
        <v>416.32310000000001</v>
      </c>
      <c r="G146" s="27">
        <v>0</v>
      </c>
      <c r="H146" s="27">
        <v>0</v>
      </c>
      <c r="I146" s="27">
        <v>832.6463</v>
      </c>
      <c r="J146" s="27">
        <v>416.32310000000001</v>
      </c>
      <c r="K146" s="27">
        <v>832.6463</v>
      </c>
      <c r="L146" s="27">
        <v>624.48469999999998</v>
      </c>
      <c r="M146" s="27">
        <v>0</v>
      </c>
      <c r="N146" s="27">
        <v>0</v>
      </c>
      <c r="O146" s="27">
        <v>208.16159999999999</v>
      </c>
      <c r="P146" s="27">
        <v>0</v>
      </c>
    </row>
    <row r="147" spans="1:16" x14ac:dyDescent="0.25">
      <c r="A147" s="17">
        <v>0.98499999999999999</v>
      </c>
      <c r="B147" s="27">
        <v>4167.4623000000001</v>
      </c>
      <c r="C147" s="27">
        <v>1E-3</v>
      </c>
      <c r="D147" s="27">
        <v>416.74619999999999</v>
      </c>
      <c r="E147" s="27">
        <v>416.74619999999999</v>
      </c>
      <c r="F147" s="27">
        <v>416.74619999999999</v>
      </c>
      <c r="G147" s="27">
        <v>0</v>
      </c>
      <c r="H147" s="27">
        <v>0</v>
      </c>
      <c r="I147" s="27">
        <v>833.49249999999995</v>
      </c>
      <c r="J147" s="27">
        <v>416.74619999999999</v>
      </c>
      <c r="K147" s="27">
        <v>833.49249999999995</v>
      </c>
      <c r="L147" s="27">
        <v>625.11940000000004</v>
      </c>
      <c r="M147" s="27">
        <v>0</v>
      </c>
      <c r="N147" s="27">
        <v>0</v>
      </c>
      <c r="O147" s="27">
        <v>208.37309999999999</v>
      </c>
      <c r="P147" s="27">
        <v>0</v>
      </c>
    </row>
    <row r="148" spans="1:16" x14ac:dyDescent="0.25">
      <c r="A148" s="17">
        <v>0.98599999999999999</v>
      </c>
      <c r="B148" s="27">
        <v>4171.6932999999999</v>
      </c>
      <c r="C148" s="27">
        <v>1E-3</v>
      </c>
      <c r="D148" s="27">
        <v>417.16930000000002</v>
      </c>
      <c r="E148" s="27">
        <v>417.16930000000002</v>
      </c>
      <c r="F148" s="27">
        <v>417.16930000000002</v>
      </c>
      <c r="G148" s="27">
        <v>0</v>
      </c>
      <c r="H148" s="27">
        <v>0</v>
      </c>
      <c r="I148" s="27">
        <v>834.33870000000002</v>
      </c>
      <c r="J148" s="27">
        <v>417.16930000000002</v>
      </c>
      <c r="K148" s="27">
        <v>834.33870000000002</v>
      </c>
      <c r="L148" s="27">
        <v>625.75400000000002</v>
      </c>
      <c r="M148" s="27">
        <v>0</v>
      </c>
      <c r="N148" s="27">
        <v>0</v>
      </c>
      <c r="O148" s="27">
        <v>208.5847</v>
      </c>
      <c r="P148" s="27">
        <v>0</v>
      </c>
    </row>
    <row r="149" spans="1:16" x14ac:dyDescent="0.25">
      <c r="A149" s="17">
        <v>0.98699999999999999</v>
      </c>
      <c r="B149" s="27">
        <v>4175.9242000000004</v>
      </c>
      <c r="C149" s="27">
        <v>1E-3</v>
      </c>
      <c r="D149" s="27">
        <v>417.5924</v>
      </c>
      <c r="E149" s="27">
        <v>417.5924</v>
      </c>
      <c r="F149" s="27">
        <v>417.5924</v>
      </c>
      <c r="G149" s="27">
        <v>0</v>
      </c>
      <c r="H149" s="27">
        <v>0</v>
      </c>
      <c r="I149" s="27">
        <v>835.1848</v>
      </c>
      <c r="J149" s="27">
        <v>417.5924</v>
      </c>
      <c r="K149" s="27">
        <v>835.1848</v>
      </c>
      <c r="L149" s="27">
        <v>626.3886</v>
      </c>
      <c r="M149" s="27">
        <v>0</v>
      </c>
      <c r="N149" s="27">
        <v>0</v>
      </c>
      <c r="O149" s="27">
        <v>208.7962</v>
      </c>
      <c r="P149" s="27">
        <v>0</v>
      </c>
    </row>
    <row r="150" spans="1:16" x14ac:dyDescent="0.25">
      <c r="A150" s="17">
        <v>0.98799999999999999</v>
      </c>
      <c r="B150" s="27">
        <v>4180.1550999999999</v>
      </c>
      <c r="C150" s="27">
        <v>1E-3</v>
      </c>
      <c r="D150" s="27">
        <v>418.01549999999997</v>
      </c>
      <c r="E150" s="27">
        <v>418.01549999999997</v>
      </c>
      <c r="F150" s="27">
        <v>418.01549999999997</v>
      </c>
      <c r="G150" s="27">
        <v>0</v>
      </c>
      <c r="H150" s="27">
        <v>0</v>
      </c>
      <c r="I150" s="27">
        <v>836.03099999999995</v>
      </c>
      <c r="J150" s="27">
        <v>418.01549999999997</v>
      </c>
      <c r="K150" s="27">
        <v>836.03099999999995</v>
      </c>
      <c r="L150" s="27">
        <v>627.02329999999995</v>
      </c>
      <c r="M150" s="27">
        <v>0</v>
      </c>
      <c r="N150" s="27">
        <v>0</v>
      </c>
      <c r="O150" s="27">
        <v>209.0078</v>
      </c>
      <c r="P150" s="27">
        <v>0</v>
      </c>
    </row>
    <row r="151" spans="1:16" x14ac:dyDescent="0.25">
      <c r="A151" s="17">
        <v>0.98899999999999999</v>
      </c>
      <c r="B151" s="27">
        <v>4184.3860999999997</v>
      </c>
      <c r="C151" s="27">
        <v>1E-3</v>
      </c>
      <c r="D151" s="27">
        <v>418.43860000000001</v>
      </c>
      <c r="E151" s="27">
        <v>418.43860000000001</v>
      </c>
      <c r="F151" s="27">
        <v>418.43860000000001</v>
      </c>
      <c r="G151" s="27">
        <v>0</v>
      </c>
      <c r="H151" s="27">
        <v>0</v>
      </c>
      <c r="I151" s="27">
        <v>836.87720000000002</v>
      </c>
      <c r="J151" s="27">
        <v>418.43860000000001</v>
      </c>
      <c r="K151" s="27">
        <v>836.87720000000002</v>
      </c>
      <c r="L151" s="27">
        <v>627.65790000000004</v>
      </c>
      <c r="M151" s="27">
        <v>0</v>
      </c>
      <c r="N151" s="27">
        <v>0</v>
      </c>
      <c r="O151" s="27">
        <v>209.2193</v>
      </c>
      <c r="P151" s="27">
        <v>0</v>
      </c>
    </row>
    <row r="152" spans="1:16" x14ac:dyDescent="0.25">
      <c r="A152" s="17">
        <v>0.99</v>
      </c>
      <c r="B152" s="27">
        <v>4188.6170000000002</v>
      </c>
      <c r="C152" s="27">
        <v>1E-3</v>
      </c>
      <c r="D152" s="27">
        <v>418.86169999999998</v>
      </c>
      <c r="E152" s="27">
        <v>418.86169999999998</v>
      </c>
      <c r="F152" s="27">
        <v>418.86169999999998</v>
      </c>
      <c r="G152" s="27">
        <v>0</v>
      </c>
      <c r="H152" s="27">
        <v>0</v>
      </c>
      <c r="I152" s="27">
        <v>837.72339999999997</v>
      </c>
      <c r="J152" s="27">
        <v>418.86169999999998</v>
      </c>
      <c r="K152" s="27">
        <v>837.72339999999997</v>
      </c>
      <c r="L152" s="27">
        <v>628.29250000000002</v>
      </c>
      <c r="M152" s="27">
        <v>0</v>
      </c>
      <c r="N152" s="27">
        <v>0</v>
      </c>
      <c r="O152" s="27">
        <v>209.4308</v>
      </c>
      <c r="P152" s="27">
        <v>0</v>
      </c>
    </row>
    <row r="153" spans="1:16" x14ac:dyDescent="0.25">
      <c r="A153" s="17">
        <v>0.99099999999999999</v>
      </c>
      <c r="B153" s="27">
        <v>4192.8478999999998</v>
      </c>
      <c r="C153" s="27">
        <v>1E-3</v>
      </c>
      <c r="D153" s="27">
        <v>419.28480000000002</v>
      </c>
      <c r="E153" s="27">
        <v>419.28480000000002</v>
      </c>
      <c r="F153" s="27">
        <v>419.28480000000002</v>
      </c>
      <c r="G153" s="27">
        <v>0</v>
      </c>
      <c r="H153" s="27">
        <v>0</v>
      </c>
      <c r="I153" s="27">
        <v>838.56960000000004</v>
      </c>
      <c r="J153" s="27">
        <v>419.28480000000002</v>
      </c>
      <c r="K153" s="27">
        <v>838.56960000000004</v>
      </c>
      <c r="L153" s="27">
        <v>628.92719999999997</v>
      </c>
      <c r="M153" s="27">
        <v>0</v>
      </c>
      <c r="N153" s="27">
        <v>0</v>
      </c>
      <c r="O153" s="27">
        <v>209.64240000000001</v>
      </c>
      <c r="P153" s="27">
        <v>0</v>
      </c>
    </row>
    <row r="154" spans="1:16" x14ac:dyDescent="0.25">
      <c r="A154" s="17">
        <v>0.99199999999999999</v>
      </c>
      <c r="B154" s="27">
        <v>4197.0788000000002</v>
      </c>
      <c r="C154" s="27">
        <v>1E-3</v>
      </c>
      <c r="D154" s="27">
        <v>419.7079</v>
      </c>
      <c r="E154" s="27">
        <v>419.7079</v>
      </c>
      <c r="F154" s="27">
        <v>419.7079</v>
      </c>
      <c r="G154" s="27">
        <v>0</v>
      </c>
      <c r="H154" s="27">
        <v>0</v>
      </c>
      <c r="I154" s="27">
        <v>839.41579999999999</v>
      </c>
      <c r="J154" s="27">
        <v>419.7079</v>
      </c>
      <c r="K154" s="27">
        <v>839.41579999999999</v>
      </c>
      <c r="L154" s="27">
        <v>629.56179999999995</v>
      </c>
      <c r="M154" s="27">
        <v>0</v>
      </c>
      <c r="N154" s="27">
        <v>0</v>
      </c>
      <c r="O154" s="27">
        <v>209.85390000000001</v>
      </c>
      <c r="P154" s="27">
        <v>0</v>
      </c>
    </row>
    <row r="155" spans="1:16" x14ac:dyDescent="0.25">
      <c r="A155" s="17">
        <v>0.99299999999999999</v>
      </c>
      <c r="B155" s="27">
        <v>4201.3098</v>
      </c>
      <c r="C155" s="27">
        <v>1E-3</v>
      </c>
      <c r="D155" s="27">
        <v>420.13099999999997</v>
      </c>
      <c r="E155" s="27">
        <v>420.13099999999997</v>
      </c>
      <c r="F155" s="27">
        <v>420.13099999999997</v>
      </c>
      <c r="G155" s="27">
        <v>0</v>
      </c>
      <c r="H155" s="27">
        <v>0</v>
      </c>
      <c r="I155" s="27">
        <v>840.26199999999994</v>
      </c>
      <c r="J155" s="27">
        <v>420.13099999999997</v>
      </c>
      <c r="K155" s="27">
        <v>840.26199999999994</v>
      </c>
      <c r="L155" s="27">
        <v>630.19650000000001</v>
      </c>
      <c r="M155" s="27">
        <v>0</v>
      </c>
      <c r="N155" s="27">
        <v>0</v>
      </c>
      <c r="O155" s="27">
        <v>210.06549999999999</v>
      </c>
      <c r="P155" s="27">
        <v>0</v>
      </c>
    </row>
    <row r="156" spans="1:16" x14ac:dyDescent="0.25">
      <c r="A156" s="17">
        <v>0.99399999999999999</v>
      </c>
      <c r="B156" s="27">
        <v>4205.5406999999996</v>
      </c>
      <c r="C156" s="27">
        <v>1E-3</v>
      </c>
      <c r="D156" s="27">
        <v>420.55410000000001</v>
      </c>
      <c r="E156" s="27">
        <v>420.55410000000001</v>
      </c>
      <c r="F156" s="27">
        <v>420.55410000000001</v>
      </c>
      <c r="G156" s="27">
        <v>0</v>
      </c>
      <c r="H156" s="27">
        <v>0</v>
      </c>
      <c r="I156" s="27">
        <v>841.10810000000004</v>
      </c>
      <c r="J156" s="27">
        <v>420.55410000000001</v>
      </c>
      <c r="K156" s="27">
        <v>841.10810000000004</v>
      </c>
      <c r="L156" s="27">
        <v>630.83109999999999</v>
      </c>
      <c r="M156" s="27">
        <v>0</v>
      </c>
      <c r="N156" s="27">
        <v>0</v>
      </c>
      <c r="O156" s="27">
        <v>210.27699999999999</v>
      </c>
      <c r="P156" s="27">
        <v>0</v>
      </c>
    </row>
    <row r="157" spans="1:16" x14ac:dyDescent="0.25">
      <c r="A157" s="17">
        <v>0.995</v>
      </c>
      <c r="B157" s="27">
        <v>4209.7716</v>
      </c>
      <c r="C157" s="27">
        <v>1E-3</v>
      </c>
      <c r="D157" s="27">
        <v>420.97719999999998</v>
      </c>
      <c r="E157" s="27">
        <v>420.97719999999998</v>
      </c>
      <c r="F157" s="27">
        <v>420.97719999999998</v>
      </c>
      <c r="G157" s="27">
        <v>0</v>
      </c>
      <c r="H157" s="27">
        <v>0</v>
      </c>
      <c r="I157" s="27">
        <v>841.95429999999999</v>
      </c>
      <c r="J157" s="27">
        <v>420.97719999999998</v>
      </c>
      <c r="K157" s="27">
        <v>841.95429999999999</v>
      </c>
      <c r="L157" s="27">
        <v>631.46569999999997</v>
      </c>
      <c r="M157" s="27">
        <v>0</v>
      </c>
      <c r="N157" s="27">
        <v>0</v>
      </c>
      <c r="O157" s="27">
        <v>210.48859999999999</v>
      </c>
      <c r="P157" s="27">
        <v>0</v>
      </c>
    </row>
    <row r="158" spans="1:16" x14ac:dyDescent="0.25">
      <c r="A158" s="17">
        <v>0.996</v>
      </c>
      <c r="B158" s="27">
        <v>4214.0024999999996</v>
      </c>
      <c r="C158" s="27">
        <v>1E-3</v>
      </c>
      <c r="D158" s="27">
        <v>421.40030000000002</v>
      </c>
      <c r="E158" s="27">
        <v>421.40030000000002</v>
      </c>
      <c r="F158" s="27">
        <v>421.40030000000002</v>
      </c>
      <c r="G158" s="27">
        <v>0</v>
      </c>
      <c r="H158" s="27">
        <v>0</v>
      </c>
      <c r="I158" s="27">
        <v>842.80050000000006</v>
      </c>
      <c r="J158" s="27">
        <v>421.40030000000002</v>
      </c>
      <c r="K158" s="27">
        <v>842.80050000000006</v>
      </c>
      <c r="L158" s="27">
        <v>632.10040000000004</v>
      </c>
      <c r="M158" s="27">
        <v>0</v>
      </c>
      <c r="N158" s="27">
        <v>0</v>
      </c>
      <c r="O158" s="27">
        <v>210.70009999999999</v>
      </c>
      <c r="P158" s="27">
        <v>0</v>
      </c>
    </row>
    <row r="159" spans="1:16" x14ac:dyDescent="0.25">
      <c r="A159" s="17">
        <v>0.997</v>
      </c>
      <c r="B159" s="27">
        <v>4218.2335000000003</v>
      </c>
      <c r="C159" s="27">
        <v>1E-3</v>
      </c>
      <c r="D159" s="27">
        <v>421.82330000000002</v>
      </c>
      <c r="E159" s="27">
        <v>421.82330000000002</v>
      </c>
      <c r="F159" s="27">
        <v>421.82330000000002</v>
      </c>
      <c r="G159" s="27">
        <v>0</v>
      </c>
      <c r="H159" s="27">
        <v>0</v>
      </c>
      <c r="I159" s="27">
        <v>843.64670000000001</v>
      </c>
      <c r="J159" s="27">
        <v>421.82330000000002</v>
      </c>
      <c r="K159" s="27">
        <v>843.64670000000001</v>
      </c>
      <c r="L159" s="27">
        <v>632.73500000000001</v>
      </c>
      <c r="M159" s="27">
        <v>0</v>
      </c>
      <c r="N159" s="27">
        <v>0</v>
      </c>
      <c r="O159" s="27">
        <v>210.9117</v>
      </c>
      <c r="P159" s="27">
        <v>0</v>
      </c>
    </row>
    <row r="160" spans="1:16" x14ac:dyDescent="0.25">
      <c r="A160" s="17">
        <v>0.998</v>
      </c>
      <c r="B160" s="27">
        <v>4222.4643999999998</v>
      </c>
      <c r="C160" s="27">
        <v>1E-3</v>
      </c>
      <c r="D160" s="27">
        <v>422.24639999999999</v>
      </c>
      <c r="E160" s="27">
        <v>422.24639999999999</v>
      </c>
      <c r="F160" s="27">
        <v>422.24639999999999</v>
      </c>
      <c r="G160" s="27">
        <v>0</v>
      </c>
      <c r="H160" s="27">
        <v>0</v>
      </c>
      <c r="I160" s="27">
        <v>844.49289999999996</v>
      </c>
      <c r="J160" s="27">
        <v>422.24639999999999</v>
      </c>
      <c r="K160" s="27">
        <v>844.49289999999996</v>
      </c>
      <c r="L160" s="27">
        <v>633.36969999999997</v>
      </c>
      <c r="M160" s="27">
        <v>0</v>
      </c>
      <c r="N160" s="27">
        <v>0</v>
      </c>
      <c r="O160" s="27">
        <v>211.1232</v>
      </c>
      <c r="P160" s="27">
        <v>0</v>
      </c>
    </row>
    <row r="161" spans="1:16" x14ac:dyDescent="0.25">
      <c r="A161" s="17">
        <v>0.999</v>
      </c>
      <c r="B161" s="27">
        <v>4226.6953000000003</v>
      </c>
      <c r="C161" s="27">
        <v>1E-3</v>
      </c>
      <c r="D161" s="27">
        <v>422.66950000000003</v>
      </c>
      <c r="E161" s="27">
        <v>422.66950000000003</v>
      </c>
      <c r="F161" s="27">
        <v>422.66950000000003</v>
      </c>
      <c r="G161" s="27">
        <v>0</v>
      </c>
      <c r="H161" s="27">
        <v>0</v>
      </c>
      <c r="I161" s="27">
        <v>845.33910000000003</v>
      </c>
      <c r="J161" s="27">
        <v>422.66950000000003</v>
      </c>
      <c r="K161" s="27">
        <v>845.33910000000003</v>
      </c>
      <c r="L161" s="27">
        <v>634.00429999999994</v>
      </c>
      <c r="M161" s="27">
        <v>0</v>
      </c>
      <c r="N161" s="27">
        <v>0</v>
      </c>
      <c r="O161" s="27">
        <v>211.3348</v>
      </c>
      <c r="P161" s="27">
        <v>0</v>
      </c>
    </row>
    <row r="162" spans="1:16" x14ac:dyDescent="0.25">
      <c r="A162" s="17">
        <v>1</v>
      </c>
      <c r="B162" s="27">
        <v>5641.3702000000003</v>
      </c>
      <c r="C162" s="27">
        <v>0.3347</v>
      </c>
      <c r="D162" s="27">
        <v>564.13699999999994</v>
      </c>
      <c r="E162" s="27">
        <v>564.13699999999994</v>
      </c>
      <c r="F162" s="27">
        <v>564.13699999999994</v>
      </c>
      <c r="G162" s="27">
        <v>0</v>
      </c>
      <c r="H162" s="27">
        <v>0</v>
      </c>
      <c r="I162" s="27">
        <v>1128.2739999999999</v>
      </c>
      <c r="J162" s="27">
        <v>564.13699999999994</v>
      </c>
      <c r="K162" s="27">
        <v>1128.2739999999999</v>
      </c>
      <c r="L162" s="27">
        <v>846.20550000000003</v>
      </c>
      <c r="M162" s="27">
        <v>0</v>
      </c>
      <c r="N162" s="27">
        <v>0</v>
      </c>
      <c r="O162" s="27">
        <v>282.06849999999997</v>
      </c>
      <c r="P162" s="27">
        <v>0</v>
      </c>
    </row>
    <row r="163" spans="1:16" x14ac:dyDescent="0.25">
      <c r="A163" s="17">
        <v>1.0009999999999999</v>
      </c>
      <c r="B163" s="27">
        <v>5644.0712999999996</v>
      </c>
      <c r="C163" s="27">
        <v>6.3E-2</v>
      </c>
      <c r="D163" s="27">
        <v>564.47550000000001</v>
      </c>
      <c r="E163" s="27">
        <v>564.47550000000001</v>
      </c>
      <c r="F163" s="27">
        <v>564.47550000000001</v>
      </c>
      <c r="G163" s="27">
        <v>0</v>
      </c>
      <c r="H163" s="27">
        <v>0</v>
      </c>
      <c r="I163" s="27">
        <v>1128.951</v>
      </c>
      <c r="J163" s="27">
        <v>564.47550000000001</v>
      </c>
      <c r="K163" s="27">
        <v>1128.951</v>
      </c>
      <c r="L163" s="27">
        <v>846.20550000000003</v>
      </c>
      <c r="M163" s="27">
        <v>0</v>
      </c>
      <c r="N163" s="27">
        <v>0</v>
      </c>
      <c r="O163" s="27">
        <v>282.06169999999997</v>
      </c>
      <c r="P163" s="27">
        <v>0</v>
      </c>
    </row>
    <row r="164" spans="1:16" x14ac:dyDescent="0.25">
      <c r="A164" s="17">
        <v>1.002</v>
      </c>
      <c r="B164" s="27">
        <v>5648.5780999999997</v>
      </c>
      <c r="C164" s="27">
        <v>1E-3</v>
      </c>
      <c r="D164" s="27">
        <v>565.03890000000001</v>
      </c>
      <c r="E164" s="27">
        <v>565.03890000000001</v>
      </c>
      <c r="F164" s="27">
        <v>565.03890000000001</v>
      </c>
      <c r="G164" s="27">
        <v>0</v>
      </c>
      <c r="H164" s="27">
        <v>0</v>
      </c>
      <c r="I164" s="27">
        <v>1130.0777</v>
      </c>
      <c r="J164" s="27">
        <v>565.03890000000001</v>
      </c>
      <c r="K164" s="27">
        <v>1130.0777</v>
      </c>
      <c r="L164" s="27">
        <v>846.20550000000003</v>
      </c>
      <c r="M164" s="27">
        <v>0</v>
      </c>
      <c r="N164" s="27">
        <v>0</v>
      </c>
      <c r="O164" s="27">
        <v>282.06169999999997</v>
      </c>
      <c r="P164" s="27">
        <v>0</v>
      </c>
    </row>
    <row r="165" spans="1:16" x14ac:dyDescent="0.25">
      <c r="A165" s="17">
        <v>1.0029999999999999</v>
      </c>
      <c r="B165" s="27">
        <v>5651.7422999999999</v>
      </c>
      <c r="C165" s="27">
        <v>6.9999999999999999E-4</v>
      </c>
      <c r="D165" s="27">
        <v>565.43439999999998</v>
      </c>
      <c r="E165" s="27">
        <v>565.43439999999998</v>
      </c>
      <c r="F165" s="27">
        <v>565.43439999999998</v>
      </c>
      <c r="G165" s="27">
        <v>0</v>
      </c>
      <c r="H165" s="27">
        <v>0</v>
      </c>
      <c r="I165" s="27">
        <v>1130.8688</v>
      </c>
      <c r="J165" s="27">
        <v>565.43439999999998</v>
      </c>
      <c r="K165" s="27">
        <v>1130.8688</v>
      </c>
      <c r="L165" s="27">
        <v>846.20550000000003</v>
      </c>
      <c r="M165" s="27">
        <v>0</v>
      </c>
      <c r="N165" s="27">
        <v>0</v>
      </c>
      <c r="O165" s="27">
        <v>282.06169999999997</v>
      </c>
      <c r="P165" s="27">
        <v>0</v>
      </c>
    </row>
    <row r="166" spans="1:16" x14ac:dyDescent="0.25">
      <c r="A166" s="17">
        <v>1.004</v>
      </c>
      <c r="B166" s="27">
        <v>5654.9088000000002</v>
      </c>
      <c r="C166" s="27">
        <v>6.9999999999999999E-4</v>
      </c>
      <c r="D166" s="27">
        <v>565.83019999999999</v>
      </c>
      <c r="E166" s="27">
        <v>565.83019999999999</v>
      </c>
      <c r="F166" s="27">
        <v>565.83019999999999</v>
      </c>
      <c r="G166" s="27">
        <v>0</v>
      </c>
      <c r="H166" s="27">
        <v>0</v>
      </c>
      <c r="I166" s="27">
        <v>1131.6604</v>
      </c>
      <c r="J166" s="27">
        <v>565.83019999999999</v>
      </c>
      <c r="K166" s="27">
        <v>1131.6604</v>
      </c>
      <c r="L166" s="27">
        <v>846.20550000000003</v>
      </c>
      <c r="M166" s="27">
        <v>0</v>
      </c>
      <c r="N166" s="27">
        <v>0</v>
      </c>
      <c r="O166" s="27">
        <v>282.06169999999997</v>
      </c>
      <c r="P166" s="27">
        <v>0</v>
      </c>
    </row>
    <row r="167" spans="1:16" x14ac:dyDescent="0.25">
      <c r="A167" s="17">
        <v>1.0049999999999999</v>
      </c>
      <c r="B167" s="27">
        <v>5656.7194</v>
      </c>
      <c r="C167" s="27">
        <v>4.0000000000000002E-4</v>
      </c>
      <c r="D167" s="27">
        <v>566.05650000000003</v>
      </c>
      <c r="E167" s="27">
        <v>566.05650000000003</v>
      </c>
      <c r="F167" s="27">
        <v>566.05650000000003</v>
      </c>
      <c r="G167" s="27">
        <v>0</v>
      </c>
      <c r="H167" s="27">
        <v>0</v>
      </c>
      <c r="I167" s="27">
        <v>1132.1130000000001</v>
      </c>
      <c r="J167" s="27">
        <v>566.05650000000003</v>
      </c>
      <c r="K167" s="27">
        <v>1132.1130000000001</v>
      </c>
      <c r="L167" s="27">
        <v>846.20550000000003</v>
      </c>
      <c r="M167" s="27">
        <v>0</v>
      </c>
      <c r="N167" s="27">
        <v>0</v>
      </c>
      <c r="O167" s="27">
        <v>282.06169999999997</v>
      </c>
      <c r="P167" s="27">
        <v>0</v>
      </c>
    </row>
    <row r="168" spans="1:16" x14ac:dyDescent="0.25">
      <c r="A168" s="17">
        <v>1.006</v>
      </c>
      <c r="B168" s="27">
        <v>5658.5308000000005</v>
      </c>
      <c r="C168" s="27">
        <v>4.0000000000000002E-4</v>
      </c>
      <c r="D168" s="27">
        <v>566.28290000000004</v>
      </c>
      <c r="E168" s="27">
        <v>566.28290000000004</v>
      </c>
      <c r="F168" s="27">
        <v>566.28290000000004</v>
      </c>
      <c r="G168" s="27">
        <v>0</v>
      </c>
      <c r="H168" s="27">
        <v>0</v>
      </c>
      <c r="I168" s="27">
        <v>1132.5659000000001</v>
      </c>
      <c r="J168" s="27">
        <v>566.28290000000004</v>
      </c>
      <c r="K168" s="27">
        <v>1132.5659000000001</v>
      </c>
      <c r="L168" s="27">
        <v>846.20550000000003</v>
      </c>
      <c r="M168" s="27">
        <v>0</v>
      </c>
      <c r="N168" s="27">
        <v>0</v>
      </c>
      <c r="O168" s="27">
        <v>282.06169999999997</v>
      </c>
      <c r="P168" s="27">
        <v>0</v>
      </c>
    </row>
    <row r="169" spans="1:16" x14ac:dyDescent="0.25">
      <c r="A169" s="17">
        <v>1.0069999999999999</v>
      </c>
      <c r="B169" s="27">
        <v>5663.0340999999999</v>
      </c>
      <c r="C169" s="27">
        <v>1E-3</v>
      </c>
      <c r="D169" s="27">
        <v>566.84580000000005</v>
      </c>
      <c r="E169" s="27">
        <v>566.84580000000005</v>
      </c>
      <c r="F169" s="27">
        <v>566.84580000000005</v>
      </c>
      <c r="G169" s="27">
        <v>0</v>
      </c>
      <c r="H169" s="27">
        <v>0</v>
      </c>
      <c r="I169" s="27">
        <v>1133.6917000000001</v>
      </c>
      <c r="J169" s="27">
        <v>566.84580000000005</v>
      </c>
      <c r="K169" s="27">
        <v>1133.6917000000001</v>
      </c>
      <c r="L169" s="27">
        <v>846.20550000000003</v>
      </c>
      <c r="M169" s="27">
        <v>0</v>
      </c>
      <c r="N169" s="27">
        <v>0</v>
      </c>
      <c r="O169" s="27">
        <v>282.06169999999997</v>
      </c>
      <c r="P169" s="27">
        <v>0</v>
      </c>
    </row>
    <row r="170" spans="1:16" x14ac:dyDescent="0.25">
      <c r="A170" s="17">
        <v>1.008</v>
      </c>
      <c r="B170" s="27">
        <v>5662.5806000000002</v>
      </c>
      <c r="C170" s="27">
        <v>-1E-4</v>
      </c>
      <c r="D170" s="27">
        <v>566.78920000000005</v>
      </c>
      <c r="E170" s="27">
        <v>566.78920000000005</v>
      </c>
      <c r="F170" s="27">
        <v>566.78920000000005</v>
      </c>
      <c r="G170" s="27">
        <v>0</v>
      </c>
      <c r="H170" s="27">
        <v>0</v>
      </c>
      <c r="I170" s="27">
        <v>1133.5782999999999</v>
      </c>
      <c r="J170" s="27">
        <v>566.78920000000005</v>
      </c>
      <c r="K170" s="27">
        <v>1133.5782999999999</v>
      </c>
      <c r="L170" s="27">
        <v>846.20550000000003</v>
      </c>
      <c r="M170" s="27">
        <v>0</v>
      </c>
      <c r="N170" s="27">
        <v>0</v>
      </c>
      <c r="O170" s="27">
        <v>282.06169999999997</v>
      </c>
      <c r="P170" s="27">
        <v>0</v>
      </c>
    </row>
    <row r="171" spans="1:16" x14ac:dyDescent="0.25">
      <c r="A171" s="17">
        <v>1.0089999999999999</v>
      </c>
      <c r="B171" s="27">
        <v>5667.0789000000004</v>
      </c>
      <c r="C171" s="27">
        <v>1E-3</v>
      </c>
      <c r="D171" s="27">
        <v>567.35149999999999</v>
      </c>
      <c r="E171" s="27">
        <v>567.35149999999999</v>
      </c>
      <c r="F171" s="27">
        <v>567.35149999999999</v>
      </c>
      <c r="G171" s="27">
        <v>0</v>
      </c>
      <c r="H171" s="27">
        <v>0</v>
      </c>
      <c r="I171" s="27">
        <v>1134.7029</v>
      </c>
      <c r="J171" s="27">
        <v>567.35149999999999</v>
      </c>
      <c r="K171" s="27">
        <v>1134.7029</v>
      </c>
      <c r="L171" s="27">
        <v>846.20550000000003</v>
      </c>
      <c r="M171" s="27">
        <v>0</v>
      </c>
      <c r="N171" s="27">
        <v>0</v>
      </c>
      <c r="O171" s="27">
        <v>282.06169999999997</v>
      </c>
      <c r="P171" s="27">
        <v>0</v>
      </c>
    </row>
    <row r="172" spans="1:16" x14ac:dyDescent="0.25">
      <c r="A172" s="17">
        <v>1.01</v>
      </c>
      <c r="B172" s="27">
        <v>5666.625</v>
      </c>
      <c r="C172" s="27">
        <v>-1E-4</v>
      </c>
      <c r="D172" s="27">
        <v>567.29470000000003</v>
      </c>
      <c r="E172" s="27">
        <v>567.29470000000003</v>
      </c>
      <c r="F172" s="27">
        <v>567.29470000000003</v>
      </c>
      <c r="G172" s="27">
        <v>0</v>
      </c>
      <c r="H172" s="27">
        <v>0</v>
      </c>
      <c r="I172" s="27">
        <v>1134.5894000000001</v>
      </c>
      <c r="J172" s="27">
        <v>567.29470000000003</v>
      </c>
      <c r="K172" s="27">
        <v>1134.5894000000001</v>
      </c>
      <c r="L172" s="27">
        <v>846.20550000000003</v>
      </c>
      <c r="M172" s="27">
        <v>0</v>
      </c>
      <c r="N172" s="27">
        <v>0</v>
      </c>
      <c r="O172" s="27">
        <v>282.06169999999997</v>
      </c>
      <c r="P172" s="27">
        <v>0</v>
      </c>
    </row>
    <row r="173" spans="1:16" x14ac:dyDescent="0.25">
      <c r="A173" s="17">
        <v>1.0109999999999999</v>
      </c>
      <c r="B173" s="27">
        <v>5671.1184000000003</v>
      </c>
      <c r="C173" s="27">
        <v>1E-3</v>
      </c>
      <c r="D173" s="27">
        <v>567.85640000000001</v>
      </c>
      <c r="E173" s="27">
        <v>567.85640000000001</v>
      </c>
      <c r="F173" s="27">
        <v>567.85640000000001</v>
      </c>
      <c r="G173" s="27">
        <v>0</v>
      </c>
      <c r="H173" s="27">
        <v>0</v>
      </c>
      <c r="I173" s="27">
        <v>1135.7128</v>
      </c>
      <c r="J173" s="27">
        <v>567.85640000000001</v>
      </c>
      <c r="K173" s="27">
        <v>1135.7128</v>
      </c>
      <c r="L173" s="27">
        <v>846.20550000000003</v>
      </c>
      <c r="M173" s="27">
        <v>0</v>
      </c>
      <c r="N173" s="27">
        <v>0</v>
      </c>
      <c r="O173" s="27">
        <v>282.06169999999997</v>
      </c>
      <c r="P173" s="27">
        <v>0</v>
      </c>
    </row>
    <row r="174" spans="1:16" x14ac:dyDescent="0.25">
      <c r="A174" s="17">
        <v>1.012</v>
      </c>
      <c r="B174" s="27">
        <v>5675.6118999999999</v>
      </c>
      <c r="C174" s="27">
        <v>1E-3</v>
      </c>
      <c r="D174" s="27">
        <v>568.41809999999998</v>
      </c>
      <c r="E174" s="27">
        <v>568.41809999999998</v>
      </c>
      <c r="F174" s="27">
        <v>568.41809999999998</v>
      </c>
      <c r="G174" s="27">
        <v>0</v>
      </c>
      <c r="H174" s="27">
        <v>0</v>
      </c>
      <c r="I174" s="27">
        <v>1136.8361</v>
      </c>
      <c r="J174" s="27">
        <v>568.41809999999998</v>
      </c>
      <c r="K174" s="27">
        <v>1136.8361</v>
      </c>
      <c r="L174" s="27">
        <v>846.20550000000003</v>
      </c>
      <c r="M174" s="27">
        <v>0</v>
      </c>
      <c r="N174" s="27">
        <v>0</v>
      </c>
      <c r="O174" s="27">
        <v>282.06169999999997</v>
      </c>
      <c r="P174" s="27">
        <v>0</v>
      </c>
    </row>
    <row r="175" spans="1:16" x14ac:dyDescent="0.25">
      <c r="A175" s="17">
        <v>1.0129999999999999</v>
      </c>
      <c r="B175" s="27">
        <v>5680.1053000000002</v>
      </c>
      <c r="C175" s="27">
        <v>1E-3</v>
      </c>
      <c r="D175" s="27">
        <v>568.97979999999995</v>
      </c>
      <c r="E175" s="27">
        <v>568.97979999999995</v>
      </c>
      <c r="F175" s="27">
        <v>568.97979999999995</v>
      </c>
      <c r="G175" s="27">
        <v>0</v>
      </c>
      <c r="H175" s="27">
        <v>0</v>
      </c>
      <c r="I175" s="27">
        <v>1137.9594999999999</v>
      </c>
      <c r="J175" s="27">
        <v>568.97979999999995</v>
      </c>
      <c r="K175" s="27">
        <v>1137.9594999999999</v>
      </c>
      <c r="L175" s="27">
        <v>846.20550000000003</v>
      </c>
      <c r="M175" s="27">
        <v>0</v>
      </c>
      <c r="N175" s="27">
        <v>0</v>
      </c>
      <c r="O175" s="27">
        <v>282.06169999999997</v>
      </c>
      <c r="P175" s="27">
        <v>0</v>
      </c>
    </row>
    <row r="176" spans="1:16" x14ac:dyDescent="0.25">
      <c r="A176" s="17">
        <v>1.014</v>
      </c>
      <c r="B176" s="27">
        <v>5679.6500999999998</v>
      </c>
      <c r="C176" s="27">
        <v>-1E-4</v>
      </c>
      <c r="D176" s="27">
        <v>568.92290000000003</v>
      </c>
      <c r="E176" s="27">
        <v>568.92290000000003</v>
      </c>
      <c r="F176" s="27">
        <v>568.92290000000003</v>
      </c>
      <c r="G176" s="27">
        <v>0</v>
      </c>
      <c r="H176" s="27">
        <v>0</v>
      </c>
      <c r="I176" s="27">
        <v>1137.8457000000001</v>
      </c>
      <c r="J176" s="27">
        <v>568.92290000000003</v>
      </c>
      <c r="K176" s="27">
        <v>1137.8457000000001</v>
      </c>
      <c r="L176" s="27">
        <v>846.20550000000003</v>
      </c>
      <c r="M176" s="27">
        <v>0</v>
      </c>
      <c r="N176" s="27">
        <v>0</v>
      </c>
      <c r="O176" s="27">
        <v>282.06169999999997</v>
      </c>
      <c r="P176" s="27">
        <v>0</v>
      </c>
    </row>
    <row r="177" spans="1:16" x14ac:dyDescent="0.25">
      <c r="A177" s="17">
        <v>1.0149999999999999</v>
      </c>
      <c r="B177" s="27">
        <v>5683.7464</v>
      </c>
      <c r="C177" s="27">
        <v>-1E-4</v>
      </c>
      <c r="D177" s="27">
        <v>569.43489999999997</v>
      </c>
      <c r="E177" s="27">
        <v>569.43489999999997</v>
      </c>
      <c r="F177" s="27">
        <v>569.43489999999997</v>
      </c>
      <c r="G177" s="27">
        <v>0</v>
      </c>
      <c r="H177" s="27">
        <v>0</v>
      </c>
      <c r="I177" s="27">
        <v>1138.8697999999999</v>
      </c>
      <c r="J177" s="27">
        <v>569.43489999999997</v>
      </c>
      <c r="K177" s="27">
        <v>1138.8697999999999</v>
      </c>
      <c r="L177" s="27">
        <v>846.20550000000003</v>
      </c>
      <c r="M177" s="27">
        <v>0</v>
      </c>
      <c r="N177" s="27">
        <v>0</v>
      </c>
      <c r="O177" s="27">
        <v>282.06169999999997</v>
      </c>
      <c r="P177" s="27">
        <v>0</v>
      </c>
    </row>
    <row r="178" spans="1:16" x14ac:dyDescent="0.25">
      <c r="A178" s="17">
        <v>1.016</v>
      </c>
      <c r="B178" s="27">
        <v>5688.2344999999996</v>
      </c>
      <c r="C178" s="27">
        <v>1E-3</v>
      </c>
      <c r="D178" s="27">
        <v>569.99590000000001</v>
      </c>
      <c r="E178" s="27">
        <v>569.99590000000001</v>
      </c>
      <c r="F178" s="27">
        <v>569.99590000000001</v>
      </c>
      <c r="G178" s="27">
        <v>0</v>
      </c>
      <c r="H178" s="27">
        <v>0</v>
      </c>
      <c r="I178" s="27">
        <v>1139.9918</v>
      </c>
      <c r="J178" s="27">
        <v>569.99590000000001</v>
      </c>
      <c r="K178" s="27">
        <v>1139.9918</v>
      </c>
      <c r="L178" s="27">
        <v>846.20550000000003</v>
      </c>
      <c r="M178" s="27">
        <v>0</v>
      </c>
      <c r="N178" s="27">
        <v>0</v>
      </c>
      <c r="O178" s="27">
        <v>282.06169999999997</v>
      </c>
      <c r="P178" s="27">
        <v>0</v>
      </c>
    </row>
    <row r="179" spans="1:16" x14ac:dyDescent="0.25">
      <c r="A179" s="17">
        <v>1.0169999999999999</v>
      </c>
      <c r="B179" s="27">
        <v>5692.7271000000001</v>
      </c>
      <c r="C179" s="27">
        <v>1E-3</v>
      </c>
      <c r="D179" s="27">
        <v>570.5575</v>
      </c>
      <c r="E179" s="27">
        <v>570.5575</v>
      </c>
      <c r="F179" s="27">
        <v>570.5575</v>
      </c>
      <c r="G179" s="27">
        <v>0</v>
      </c>
      <c r="H179" s="27">
        <v>0</v>
      </c>
      <c r="I179" s="27">
        <v>1141.115</v>
      </c>
      <c r="J179" s="27">
        <v>570.5575</v>
      </c>
      <c r="K179" s="27">
        <v>1141.115</v>
      </c>
      <c r="L179" s="27">
        <v>846.20550000000003</v>
      </c>
      <c r="M179" s="27">
        <v>0</v>
      </c>
      <c r="N179" s="27">
        <v>0</v>
      </c>
      <c r="O179" s="27">
        <v>282.06169999999997</v>
      </c>
      <c r="P179" s="27">
        <v>0</v>
      </c>
    </row>
    <row r="180" spans="1:16" x14ac:dyDescent="0.25">
      <c r="A180" s="17">
        <v>1.018</v>
      </c>
      <c r="B180" s="27">
        <v>5693.1835000000001</v>
      </c>
      <c r="C180" s="27">
        <v>1E-3</v>
      </c>
      <c r="D180" s="27">
        <v>570.61450000000002</v>
      </c>
      <c r="E180" s="27">
        <v>570.61450000000002</v>
      </c>
      <c r="F180" s="27">
        <v>570.61450000000002</v>
      </c>
      <c r="G180" s="27">
        <v>0</v>
      </c>
      <c r="H180" s="27">
        <v>0</v>
      </c>
      <c r="I180" s="27">
        <v>1141.2291</v>
      </c>
      <c r="J180" s="27">
        <v>570.61450000000002</v>
      </c>
      <c r="K180" s="27">
        <v>1141.2291</v>
      </c>
      <c r="L180" s="27">
        <v>846.20550000000003</v>
      </c>
      <c r="M180" s="27">
        <v>0</v>
      </c>
      <c r="N180" s="27">
        <v>0</v>
      </c>
      <c r="O180" s="27">
        <v>282.06169999999997</v>
      </c>
      <c r="P180" s="27">
        <v>0</v>
      </c>
    </row>
    <row r="181" spans="1:16" x14ac:dyDescent="0.25">
      <c r="A181" s="17">
        <v>1.0189999999999999</v>
      </c>
      <c r="B181" s="27">
        <v>5692.7269999999999</v>
      </c>
      <c r="C181" s="27">
        <v>-1E-4</v>
      </c>
      <c r="D181" s="27">
        <v>570.5575</v>
      </c>
      <c r="E181" s="27">
        <v>570.5575</v>
      </c>
      <c r="F181" s="27">
        <v>570.5575</v>
      </c>
      <c r="G181" s="27">
        <v>0</v>
      </c>
      <c r="H181" s="27">
        <v>0</v>
      </c>
      <c r="I181" s="27">
        <v>1141.1149</v>
      </c>
      <c r="J181" s="27">
        <v>570.5575</v>
      </c>
      <c r="K181" s="27">
        <v>1141.1149</v>
      </c>
      <c r="L181" s="27">
        <v>846.20550000000003</v>
      </c>
      <c r="M181" s="27">
        <v>0</v>
      </c>
      <c r="N181" s="27">
        <v>0</v>
      </c>
      <c r="O181" s="27">
        <v>282.06169999999997</v>
      </c>
      <c r="P181" s="27">
        <v>0</v>
      </c>
    </row>
    <row r="182" spans="1:16" x14ac:dyDescent="0.25">
      <c r="A182" s="17">
        <v>1.02</v>
      </c>
      <c r="B182" s="27">
        <v>5696.8351000000002</v>
      </c>
      <c r="C182" s="27">
        <v>-1E-4</v>
      </c>
      <c r="D182" s="27">
        <v>571.07100000000003</v>
      </c>
      <c r="E182" s="27">
        <v>571.07100000000003</v>
      </c>
      <c r="F182" s="27">
        <v>571.07100000000003</v>
      </c>
      <c r="G182" s="27">
        <v>0</v>
      </c>
      <c r="H182" s="27">
        <v>0</v>
      </c>
      <c r="I182" s="27">
        <v>1142.1419000000001</v>
      </c>
      <c r="J182" s="27">
        <v>571.07100000000003</v>
      </c>
      <c r="K182" s="27">
        <v>1142.1419000000001</v>
      </c>
      <c r="L182" s="27">
        <v>846.20550000000003</v>
      </c>
      <c r="M182" s="27">
        <v>0</v>
      </c>
      <c r="N182" s="27">
        <v>0</v>
      </c>
      <c r="O182" s="27">
        <v>282.06169999999997</v>
      </c>
      <c r="P182" s="27">
        <v>0</v>
      </c>
    </row>
    <row r="183" spans="1:16" x14ac:dyDescent="0.25">
      <c r="A183" s="17">
        <v>1.0209999999999999</v>
      </c>
      <c r="B183" s="27">
        <v>5701.3140000000003</v>
      </c>
      <c r="C183" s="27">
        <v>1E-3</v>
      </c>
      <c r="D183" s="27">
        <v>571.63080000000002</v>
      </c>
      <c r="E183" s="27">
        <v>571.63080000000002</v>
      </c>
      <c r="F183" s="27">
        <v>571.63080000000002</v>
      </c>
      <c r="G183" s="27">
        <v>0</v>
      </c>
      <c r="H183" s="27">
        <v>0</v>
      </c>
      <c r="I183" s="27">
        <v>1143.2617</v>
      </c>
      <c r="J183" s="27">
        <v>571.63080000000002</v>
      </c>
      <c r="K183" s="27">
        <v>1143.2617</v>
      </c>
      <c r="L183" s="27">
        <v>846.20550000000003</v>
      </c>
      <c r="M183" s="27">
        <v>0</v>
      </c>
      <c r="N183" s="27">
        <v>0</v>
      </c>
      <c r="O183" s="27">
        <v>282.06169999999997</v>
      </c>
      <c r="P183" s="27">
        <v>0</v>
      </c>
    </row>
    <row r="184" spans="1:16" x14ac:dyDescent="0.25">
      <c r="A184" s="17">
        <v>1.022</v>
      </c>
      <c r="B184" s="27">
        <v>5705.7929999999997</v>
      </c>
      <c r="C184" s="27">
        <v>1E-3</v>
      </c>
      <c r="D184" s="27">
        <v>572.19069999999999</v>
      </c>
      <c r="E184" s="27">
        <v>572.19069999999999</v>
      </c>
      <c r="F184" s="27">
        <v>572.19069999999999</v>
      </c>
      <c r="G184" s="27">
        <v>0</v>
      </c>
      <c r="H184" s="27">
        <v>0</v>
      </c>
      <c r="I184" s="27">
        <v>1144.3814</v>
      </c>
      <c r="J184" s="27">
        <v>572.19069999999999</v>
      </c>
      <c r="K184" s="27">
        <v>1144.3814</v>
      </c>
      <c r="L184" s="27">
        <v>846.20550000000003</v>
      </c>
      <c r="M184" s="27">
        <v>0</v>
      </c>
      <c r="N184" s="27">
        <v>0</v>
      </c>
      <c r="O184" s="27">
        <v>282.06169999999997</v>
      </c>
      <c r="P184" s="27">
        <v>0</v>
      </c>
    </row>
    <row r="185" spans="1:16" x14ac:dyDescent="0.25">
      <c r="A185" s="17">
        <v>1.0229999999999999</v>
      </c>
      <c r="B185" s="27">
        <v>5709.9128000000001</v>
      </c>
      <c r="C185" s="27">
        <v>1E-3</v>
      </c>
      <c r="D185" s="27">
        <v>572.70569999999998</v>
      </c>
      <c r="E185" s="27">
        <v>572.70569999999998</v>
      </c>
      <c r="F185" s="27">
        <v>572.70569999999998</v>
      </c>
      <c r="G185" s="27">
        <v>0</v>
      </c>
      <c r="H185" s="27">
        <v>0</v>
      </c>
      <c r="I185" s="27">
        <v>1145.4114</v>
      </c>
      <c r="J185" s="27">
        <v>572.70569999999998</v>
      </c>
      <c r="K185" s="27">
        <v>1145.4114</v>
      </c>
      <c r="L185" s="27">
        <v>846.20550000000003</v>
      </c>
      <c r="M185" s="27">
        <v>0</v>
      </c>
      <c r="N185" s="27">
        <v>0</v>
      </c>
      <c r="O185" s="27">
        <v>282.06169999999997</v>
      </c>
      <c r="P185" s="27">
        <v>0</v>
      </c>
    </row>
    <row r="186" spans="1:16" x14ac:dyDescent="0.25">
      <c r="A186" s="17">
        <v>1.024</v>
      </c>
      <c r="B186" s="27">
        <v>5709.4546</v>
      </c>
      <c r="C186" s="27">
        <v>-1E-4</v>
      </c>
      <c r="D186" s="27">
        <v>572.64840000000004</v>
      </c>
      <c r="E186" s="27">
        <v>572.64840000000004</v>
      </c>
      <c r="F186" s="27">
        <v>572.64840000000004</v>
      </c>
      <c r="G186" s="27">
        <v>0</v>
      </c>
      <c r="H186" s="27">
        <v>0</v>
      </c>
      <c r="I186" s="27">
        <v>1145.2968000000001</v>
      </c>
      <c r="J186" s="27">
        <v>572.64840000000004</v>
      </c>
      <c r="K186" s="27">
        <v>1145.2968000000001</v>
      </c>
      <c r="L186" s="27">
        <v>846.20550000000003</v>
      </c>
      <c r="M186" s="27">
        <v>0</v>
      </c>
      <c r="N186" s="27">
        <v>0</v>
      </c>
      <c r="O186" s="27">
        <v>282.06169999999997</v>
      </c>
      <c r="P186" s="27">
        <v>0</v>
      </c>
    </row>
    <row r="187" spans="1:16" x14ac:dyDescent="0.25">
      <c r="A187" s="17">
        <v>1.0249999999999999</v>
      </c>
      <c r="B187" s="27">
        <v>5713.5776999999998</v>
      </c>
      <c r="C187" s="27">
        <v>8.9999999999999998E-4</v>
      </c>
      <c r="D187" s="27">
        <v>573.16380000000004</v>
      </c>
      <c r="E187" s="27">
        <v>573.16380000000004</v>
      </c>
      <c r="F187" s="27">
        <v>573.16380000000004</v>
      </c>
      <c r="G187" s="27">
        <v>0</v>
      </c>
      <c r="H187" s="27">
        <v>0</v>
      </c>
      <c r="I187" s="27">
        <v>1146.3276000000001</v>
      </c>
      <c r="J187" s="27">
        <v>573.16380000000004</v>
      </c>
      <c r="K187" s="27">
        <v>1146.3276000000001</v>
      </c>
      <c r="L187" s="27">
        <v>846.20550000000003</v>
      </c>
      <c r="M187" s="27">
        <v>0</v>
      </c>
      <c r="N187" s="27">
        <v>0</v>
      </c>
      <c r="O187" s="27">
        <v>282.06169999999997</v>
      </c>
      <c r="P187" s="27">
        <v>0</v>
      </c>
    </row>
    <row r="188" spans="1:16" x14ac:dyDescent="0.25">
      <c r="A188" s="17">
        <v>1.026</v>
      </c>
      <c r="B188" s="27">
        <v>5713.1192000000001</v>
      </c>
      <c r="C188" s="27">
        <v>-1E-4</v>
      </c>
      <c r="D188" s="27">
        <v>573.10649999999998</v>
      </c>
      <c r="E188" s="27">
        <v>573.10649999999998</v>
      </c>
      <c r="F188" s="27">
        <v>573.10649999999998</v>
      </c>
      <c r="G188" s="27">
        <v>0</v>
      </c>
      <c r="H188" s="27">
        <v>0</v>
      </c>
      <c r="I188" s="27">
        <v>1146.213</v>
      </c>
      <c r="J188" s="27">
        <v>573.10649999999998</v>
      </c>
      <c r="K188" s="27">
        <v>1146.213</v>
      </c>
      <c r="L188" s="27">
        <v>846.20550000000003</v>
      </c>
      <c r="M188" s="27">
        <v>0</v>
      </c>
      <c r="N188" s="27">
        <v>0</v>
      </c>
      <c r="O188" s="27">
        <v>282.06169999999997</v>
      </c>
      <c r="P188" s="27">
        <v>0</v>
      </c>
    </row>
    <row r="189" spans="1:16" x14ac:dyDescent="0.25">
      <c r="A189" s="17">
        <v>1.0269999999999999</v>
      </c>
      <c r="B189" s="27">
        <v>5717.5878000000002</v>
      </c>
      <c r="C189" s="27">
        <v>1E-3</v>
      </c>
      <c r="D189" s="27">
        <v>573.66510000000005</v>
      </c>
      <c r="E189" s="27">
        <v>573.66510000000005</v>
      </c>
      <c r="F189" s="27">
        <v>573.66510000000005</v>
      </c>
      <c r="G189" s="27">
        <v>0</v>
      </c>
      <c r="H189" s="27">
        <v>0</v>
      </c>
      <c r="I189" s="27">
        <v>1147.3300999999999</v>
      </c>
      <c r="J189" s="27">
        <v>573.66510000000005</v>
      </c>
      <c r="K189" s="27">
        <v>1147.3300999999999</v>
      </c>
      <c r="L189" s="27">
        <v>846.20550000000003</v>
      </c>
      <c r="M189" s="27">
        <v>0</v>
      </c>
      <c r="N189" s="27">
        <v>0</v>
      </c>
      <c r="O189" s="27">
        <v>282.06169999999997</v>
      </c>
      <c r="P189" s="27">
        <v>0</v>
      </c>
    </row>
    <row r="190" spans="1:16" x14ac:dyDescent="0.25">
      <c r="A190" s="17">
        <v>1.028</v>
      </c>
      <c r="B190" s="27">
        <v>5722.0564999999997</v>
      </c>
      <c r="C190" s="27">
        <v>1E-3</v>
      </c>
      <c r="D190" s="27">
        <v>574.22370000000001</v>
      </c>
      <c r="E190" s="27">
        <v>574.22370000000001</v>
      </c>
      <c r="F190" s="27">
        <v>574.22370000000001</v>
      </c>
      <c r="G190" s="27">
        <v>0</v>
      </c>
      <c r="H190" s="27">
        <v>0</v>
      </c>
      <c r="I190" s="27">
        <v>1148.4473</v>
      </c>
      <c r="J190" s="27">
        <v>574.22370000000001</v>
      </c>
      <c r="K190" s="27">
        <v>1148.4473</v>
      </c>
      <c r="L190" s="27">
        <v>846.20550000000003</v>
      </c>
      <c r="M190" s="27">
        <v>0</v>
      </c>
      <c r="N190" s="27">
        <v>0</v>
      </c>
      <c r="O190" s="27">
        <v>282.06169999999997</v>
      </c>
      <c r="P190" s="27">
        <v>0</v>
      </c>
    </row>
    <row r="191" spans="1:16" x14ac:dyDescent="0.25">
      <c r="A191" s="17">
        <v>1.0289999999999999</v>
      </c>
      <c r="B191" s="27">
        <v>5726.5252</v>
      </c>
      <c r="C191" s="27">
        <v>1E-3</v>
      </c>
      <c r="D191" s="27">
        <v>574.78219999999999</v>
      </c>
      <c r="E191" s="27">
        <v>574.78219999999999</v>
      </c>
      <c r="F191" s="27">
        <v>574.78219999999999</v>
      </c>
      <c r="G191" s="27">
        <v>0</v>
      </c>
      <c r="H191" s="27">
        <v>0</v>
      </c>
      <c r="I191" s="27">
        <v>1149.5645</v>
      </c>
      <c r="J191" s="27">
        <v>574.78219999999999</v>
      </c>
      <c r="K191" s="27">
        <v>1149.5645</v>
      </c>
      <c r="L191" s="27">
        <v>846.20550000000003</v>
      </c>
      <c r="M191" s="27">
        <v>0</v>
      </c>
      <c r="N191" s="27">
        <v>0</v>
      </c>
      <c r="O191" s="27">
        <v>282.06169999999997</v>
      </c>
      <c r="P191" s="27">
        <v>0</v>
      </c>
    </row>
    <row r="192" spans="1:16" x14ac:dyDescent="0.25">
      <c r="A192" s="17">
        <v>1.03</v>
      </c>
      <c r="B192" s="27">
        <v>5726.9849999999997</v>
      </c>
      <c r="C192" s="27">
        <v>1E-4</v>
      </c>
      <c r="D192" s="27">
        <v>574.83969999999999</v>
      </c>
      <c r="E192" s="27">
        <v>574.83969999999999</v>
      </c>
      <c r="F192" s="27">
        <v>574.83969999999999</v>
      </c>
      <c r="G192" s="27">
        <v>0</v>
      </c>
      <c r="H192" s="27">
        <v>0</v>
      </c>
      <c r="I192" s="27">
        <v>1149.6794</v>
      </c>
      <c r="J192" s="27">
        <v>574.83969999999999</v>
      </c>
      <c r="K192" s="27">
        <v>1149.6794</v>
      </c>
      <c r="L192" s="27">
        <v>846.20550000000003</v>
      </c>
      <c r="M192" s="27">
        <v>0</v>
      </c>
      <c r="N192" s="27">
        <v>0</v>
      </c>
      <c r="O192" s="27">
        <v>282.06169999999997</v>
      </c>
      <c r="P192" s="27">
        <v>0</v>
      </c>
    </row>
    <row r="193" spans="1:16" x14ac:dyDescent="0.25">
      <c r="A193" s="17">
        <v>1.0309999999999999</v>
      </c>
      <c r="B193" s="27">
        <v>5731.4498000000003</v>
      </c>
      <c r="C193" s="27">
        <v>1E-3</v>
      </c>
      <c r="D193" s="27">
        <v>575.39779999999996</v>
      </c>
      <c r="E193" s="27">
        <v>575.39779999999996</v>
      </c>
      <c r="F193" s="27">
        <v>575.39779999999996</v>
      </c>
      <c r="G193" s="27">
        <v>0</v>
      </c>
      <c r="H193" s="27">
        <v>0</v>
      </c>
      <c r="I193" s="27">
        <v>1150.7955999999999</v>
      </c>
      <c r="J193" s="27">
        <v>575.39779999999996</v>
      </c>
      <c r="K193" s="27">
        <v>1150.7955999999999</v>
      </c>
      <c r="L193" s="27">
        <v>846.20550000000003</v>
      </c>
      <c r="M193" s="27">
        <v>0</v>
      </c>
      <c r="N193" s="27">
        <v>0</v>
      </c>
      <c r="O193" s="27">
        <v>282.06169999999997</v>
      </c>
      <c r="P193" s="27">
        <v>0</v>
      </c>
    </row>
    <row r="194" spans="1:16" x14ac:dyDescent="0.25">
      <c r="A194" s="17">
        <v>1.032</v>
      </c>
      <c r="B194" s="27">
        <v>5731.9101000000001</v>
      </c>
      <c r="C194" s="27">
        <v>1E-4</v>
      </c>
      <c r="D194" s="27">
        <v>575.45540000000005</v>
      </c>
      <c r="E194" s="27">
        <v>575.45540000000005</v>
      </c>
      <c r="F194" s="27">
        <v>575.45540000000005</v>
      </c>
      <c r="G194" s="27">
        <v>0</v>
      </c>
      <c r="H194" s="27">
        <v>0</v>
      </c>
      <c r="I194" s="27">
        <v>1150.9106999999999</v>
      </c>
      <c r="J194" s="27">
        <v>575.45540000000005</v>
      </c>
      <c r="K194" s="27">
        <v>1150.9106999999999</v>
      </c>
      <c r="L194" s="27">
        <v>846.20550000000003</v>
      </c>
      <c r="M194" s="27">
        <v>0</v>
      </c>
      <c r="N194" s="27">
        <v>0</v>
      </c>
      <c r="O194" s="27">
        <v>282.06169999999997</v>
      </c>
      <c r="P194" s="27">
        <v>0</v>
      </c>
    </row>
    <row r="195" spans="1:16" x14ac:dyDescent="0.25">
      <c r="A195" s="17">
        <v>1.0329999999999999</v>
      </c>
      <c r="B195" s="27">
        <v>5736.3710000000001</v>
      </c>
      <c r="C195" s="27">
        <v>1E-3</v>
      </c>
      <c r="D195" s="27">
        <v>576.01300000000003</v>
      </c>
      <c r="E195" s="27">
        <v>576.01300000000003</v>
      </c>
      <c r="F195" s="27">
        <v>576.01300000000003</v>
      </c>
      <c r="G195" s="27">
        <v>0</v>
      </c>
      <c r="H195" s="27">
        <v>0</v>
      </c>
      <c r="I195" s="27">
        <v>1152.0259000000001</v>
      </c>
      <c r="J195" s="27">
        <v>576.01300000000003</v>
      </c>
      <c r="K195" s="27">
        <v>1152.0259000000001</v>
      </c>
      <c r="L195" s="27">
        <v>846.20550000000003</v>
      </c>
      <c r="M195" s="27">
        <v>0</v>
      </c>
      <c r="N195" s="27">
        <v>0</v>
      </c>
      <c r="O195" s="27">
        <v>282.06169999999997</v>
      </c>
      <c r="P195" s="27">
        <v>0</v>
      </c>
    </row>
    <row r="196" spans="1:16" x14ac:dyDescent="0.25">
      <c r="A196" s="17">
        <v>1.034</v>
      </c>
      <c r="B196" s="27">
        <v>5736.8317999999999</v>
      </c>
      <c r="C196" s="27">
        <v>1E-4</v>
      </c>
      <c r="D196" s="27">
        <v>576.07060000000001</v>
      </c>
      <c r="E196" s="27">
        <v>576.07060000000001</v>
      </c>
      <c r="F196" s="27">
        <v>576.07060000000001</v>
      </c>
      <c r="G196" s="27">
        <v>0</v>
      </c>
      <c r="H196" s="27">
        <v>0</v>
      </c>
      <c r="I196" s="27">
        <v>1152.1411000000001</v>
      </c>
      <c r="J196" s="27">
        <v>576.07060000000001</v>
      </c>
      <c r="K196" s="27">
        <v>1152.1411000000001</v>
      </c>
      <c r="L196" s="27">
        <v>846.20550000000003</v>
      </c>
      <c r="M196" s="27">
        <v>0</v>
      </c>
      <c r="N196" s="27">
        <v>0</v>
      </c>
      <c r="O196" s="27">
        <v>282.06169999999997</v>
      </c>
      <c r="P196" s="27">
        <v>0</v>
      </c>
    </row>
    <row r="197" spans="1:16" x14ac:dyDescent="0.25">
      <c r="A197" s="17">
        <v>1.0349999999999999</v>
      </c>
      <c r="B197" s="27">
        <v>5737.2927</v>
      </c>
      <c r="C197" s="27">
        <v>1E-4</v>
      </c>
      <c r="D197" s="27">
        <v>576.12819999999999</v>
      </c>
      <c r="E197" s="27">
        <v>576.12819999999999</v>
      </c>
      <c r="F197" s="27">
        <v>576.12819999999999</v>
      </c>
      <c r="G197" s="27">
        <v>0</v>
      </c>
      <c r="H197" s="27">
        <v>0</v>
      </c>
      <c r="I197" s="27">
        <v>1152.2563</v>
      </c>
      <c r="J197" s="27">
        <v>576.12819999999999</v>
      </c>
      <c r="K197" s="27">
        <v>1152.2563</v>
      </c>
      <c r="L197" s="27">
        <v>846.20550000000003</v>
      </c>
      <c r="M197" s="27">
        <v>0</v>
      </c>
      <c r="N197" s="27">
        <v>0</v>
      </c>
      <c r="O197" s="27">
        <v>282.06169999999997</v>
      </c>
      <c r="P197" s="27">
        <v>0</v>
      </c>
    </row>
    <row r="198" spans="1:16" x14ac:dyDescent="0.25">
      <c r="A198" s="17">
        <v>1.036</v>
      </c>
      <c r="B198" s="27">
        <v>5741.7457999999997</v>
      </c>
      <c r="C198" s="27">
        <v>1E-3</v>
      </c>
      <c r="D198" s="27">
        <v>576.6848</v>
      </c>
      <c r="E198" s="27">
        <v>576.6848</v>
      </c>
      <c r="F198" s="27">
        <v>576.6848</v>
      </c>
      <c r="G198" s="27">
        <v>0</v>
      </c>
      <c r="H198" s="27">
        <v>0</v>
      </c>
      <c r="I198" s="27">
        <v>1153.3696</v>
      </c>
      <c r="J198" s="27">
        <v>576.6848</v>
      </c>
      <c r="K198" s="27">
        <v>1153.3696</v>
      </c>
      <c r="L198" s="27">
        <v>846.20550000000003</v>
      </c>
      <c r="M198" s="27">
        <v>0</v>
      </c>
      <c r="N198" s="27">
        <v>0</v>
      </c>
      <c r="O198" s="27">
        <v>282.06169999999997</v>
      </c>
      <c r="P198" s="27">
        <v>0</v>
      </c>
    </row>
    <row r="199" spans="1:16" x14ac:dyDescent="0.25">
      <c r="A199" s="17">
        <v>1.0369999999999999</v>
      </c>
      <c r="B199" s="27">
        <v>5746.1989999999996</v>
      </c>
      <c r="C199" s="27">
        <v>1E-3</v>
      </c>
      <c r="D199" s="27">
        <v>577.24149999999997</v>
      </c>
      <c r="E199" s="27">
        <v>577.24149999999997</v>
      </c>
      <c r="F199" s="27">
        <v>577.24149999999997</v>
      </c>
      <c r="G199" s="27">
        <v>0</v>
      </c>
      <c r="H199" s="27">
        <v>0</v>
      </c>
      <c r="I199" s="27">
        <v>1154.4829</v>
      </c>
      <c r="J199" s="27">
        <v>577.24149999999997</v>
      </c>
      <c r="K199" s="27">
        <v>1154.4829</v>
      </c>
      <c r="L199" s="27">
        <v>846.20550000000003</v>
      </c>
      <c r="M199" s="27">
        <v>0</v>
      </c>
      <c r="N199" s="27">
        <v>0</v>
      </c>
      <c r="O199" s="27">
        <v>282.06169999999997</v>
      </c>
      <c r="P199" s="27">
        <v>0</v>
      </c>
    </row>
    <row r="200" spans="1:16" x14ac:dyDescent="0.25">
      <c r="A200" s="17">
        <v>1.038</v>
      </c>
      <c r="B200" s="27">
        <v>5750.6522000000004</v>
      </c>
      <c r="C200" s="27">
        <v>1E-3</v>
      </c>
      <c r="D200" s="27">
        <v>577.79809999999998</v>
      </c>
      <c r="E200" s="27">
        <v>577.79809999999998</v>
      </c>
      <c r="F200" s="27">
        <v>577.79809999999998</v>
      </c>
      <c r="G200" s="27">
        <v>0</v>
      </c>
      <c r="H200" s="27">
        <v>0</v>
      </c>
      <c r="I200" s="27">
        <v>1155.5962</v>
      </c>
      <c r="J200" s="27">
        <v>577.79809999999998</v>
      </c>
      <c r="K200" s="27">
        <v>1155.5962</v>
      </c>
      <c r="L200" s="27">
        <v>846.20550000000003</v>
      </c>
      <c r="M200" s="27">
        <v>0</v>
      </c>
      <c r="N200" s="27">
        <v>0</v>
      </c>
      <c r="O200" s="27">
        <v>282.06169999999997</v>
      </c>
      <c r="P200" s="27">
        <v>0</v>
      </c>
    </row>
    <row r="201" spans="1:16" x14ac:dyDescent="0.25">
      <c r="A201" s="17">
        <v>1.0389999999999999</v>
      </c>
      <c r="B201" s="27">
        <v>5751.1144000000004</v>
      </c>
      <c r="C201" s="27">
        <v>1E-4</v>
      </c>
      <c r="D201" s="27">
        <v>577.85590000000002</v>
      </c>
      <c r="E201" s="27">
        <v>577.85590000000002</v>
      </c>
      <c r="F201" s="27">
        <v>577.85590000000002</v>
      </c>
      <c r="G201" s="27">
        <v>0</v>
      </c>
      <c r="H201" s="27">
        <v>0</v>
      </c>
      <c r="I201" s="27">
        <v>1155.7118</v>
      </c>
      <c r="J201" s="27">
        <v>577.85590000000002</v>
      </c>
      <c r="K201" s="27">
        <v>1155.7118</v>
      </c>
      <c r="L201" s="27">
        <v>846.20550000000003</v>
      </c>
      <c r="M201" s="27">
        <v>0</v>
      </c>
      <c r="N201" s="27">
        <v>0</v>
      </c>
      <c r="O201" s="27">
        <v>282.06169999999997</v>
      </c>
      <c r="P201" s="27">
        <v>0</v>
      </c>
    </row>
    <row r="202" spans="1:16" x14ac:dyDescent="0.25">
      <c r="A202" s="17">
        <v>1.04</v>
      </c>
      <c r="B202" s="27">
        <v>5751.5766999999996</v>
      </c>
      <c r="C202" s="27">
        <v>1E-4</v>
      </c>
      <c r="D202" s="27">
        <v>577.91369999999995</v>
      </c>
      <c r="E202" s="27">
        <v>577.91369999999995</v>
      </c>
      <c r="F202" s="27">
        <v>577.91369999999995</v>
      </c>
      <c r="G202" s="27">
        <v>0</v>
      </c>
      <c r="H202" s="27">
        <v>0</v>
      </c>
      <c r="I202" s="27">
        <v>1155.8272999999999</v>
      </c>
      <c r="J202" s="27">
        <v>577.91369999999995</v>
      </c>
      <c r="K202" s="27">
        <v>1155.8272999999999</v>
      </c>
      <c r="L202" s="27">
        <v>846.20550000000003</v>
      </c>
      <c r="M202" s="27">
        <v>0</v>
      </c>
      <c r="N202" s="27">
        <v>0</v>
      </c>
      <c r="O202" s="27">
        <v>282.06169999999997</v>
      </c>
      <c r="P202" s="27">
        <v>0</v>
      </c>
    </row>
    <row r="203" spans="1:16" x14ac:dyDescent="0.25">
      <c r="A203" s="17">
        <v>1.0409999999999999</v>
      </c>
      <c r="B203" s="27">
        <v>5756.0222000000003</v>
      </c>
      <c r="C203" s="27">
        <v>1E-3</v>
      </c>
      <c r="D203" s="27">
        <v>578.46939999999995</v>
      </c>
      <c r="E203" s="27">
        <v>578.46939999999995</v>
      </c>
      <c r="F203" s="27">
        <v>578.46939999999995</v>
      </c>
      <c r="G203" s="27">
        <v>0</v>
      </c>
      <c r="H203" s="27">
        <v>0</v>
      </c>
      <c r="I203" s="27">
        <v>1156.9386999999999</v>
      </c>
      <c r="J203" s="27">
        <v>578.46939999999995</v>
      </c>
      <c r="K203" s="27">
        <v>1156.9386999999999</v>
      </c>
      <c r="L203" s="27">
        <v>846.20550000000003</v>
      </c>
      <c r="M203" s="27">
        <v>0</v>
      </c>
      <c r="N203" s="27">
        <v>0</v>
      </c>
      <c r="O203" s="27">
        <v>282.06169999999997</v>
      </c>
      <c r="P203" s="27">
        <v>0</v>
      </c>
    </row>
    <row r="204" spans="1:16" x14ac:dyDescent="0.25">
      <c r="A204" s="17">
        <v>1.042</v>
      </c>
      <c r="B204" s="27">
        <v>5760.4677000000001</v>
      </c>
      <c r="C204" s="27">
        <v>1E-3</v>
      </c>
      <c r="D204" s="27">
        <v>579.02499999999998</v>
      </c>
      <c r="E204" s="27">
        <v>579.02499999999998</v>
      </c>
      <c r="F204" s="27">
        <v>579.02499999999998</v>
      </c>
      <c r="G204" s="27">
        <v>0</v>
      </c>
      <c r="H204" s="27">
        <v>0</v>
      </c>
      <c r="I204" s="27">
        <v>1158.0500999999999</v>
      </c>
      <c r="J204" s="27">
        <v>579.02499999999998</v>
      </c>
      <c r="K204" s="27">
        <v>1158.0500999999999</v>
      </c>
      <c r="L204" s="27">
        <v>846.20550000000003</v>
      </c>
      <c r="M204" s="27">
        <v>0</v>
      </c>
      <c r="N204" s="27">
        <v>0</v>
      </c>
      <c r="O204" s="27">
        <v>282.06169999999997</v>
      </c>
      <c r="P204" s="27">
        <v>0</v>
      </c>
    </row>
    <row r="205" spans="1:16" x14ac:dyDescent="0.25">
      <c r="A205" s="17">
        <v>1.0429999999999999</v>
      </c>
      <c r="B205" s="27">
        <v>5760.9309000000003</v>
      </c>
      <c r="C205" s="27">
        <v>1E-4</v>
      </c>
      <c r="D205" s="27">
        <v>579.0829</v>
      </c>
      <c r="E205" s="27">
        <v>579.0829</v>
      </c>
      <c r="F205" s="27">
        <v>579.0829</v>
      </c>
      <c r="G205" s="27">
        <v>0</v>
      </c>
      <c r="H205" s="27">
        <v>0</v>
      </c>
      <c r="I205" s="27">
        <v>1158.1659</v>
      </c>
      <c r="J205" s="27">
        <v>579.0829</v>
      </c>
      <c r="K205" s="27">
        <v>1158.1659</v>
      </c>
      <c r="L205" s="27">
        <v>846.20550000000003</v>
      </c>
      <c r="M205" s="27">
        <v>0</v>
      </c>
      <c r="N205" s="27">
        <v>0</v>
      </c>
      <c r="O205" s="27">
        <v>282.06169999999997</v>
      </c>
      <c r="P205" s="27">
        <v>0</v>
      </c>
    </row>
    <row r="206" spans="1:16" x14ac:dyDescent="0.25">
      <c r="A206" s="17">
        <v>1.044</v>
      </c>
      <c r="B206" s="27">
        <v>5765.3725000000004</v>
      </c>
      <c r="C206" s="27">
        <v>1E-3</v>
      </c>
      <c r="D206" s="27">
        <v>579.63819999999998</v>
      </c>
      <c r="E206" s="27">
        <v>579.63819999999998</v>
      </c>
      <c r="F206" s="27">
        <v>579.63819999999998</v>
      </c>
      <c r="G206" s="27">
        <v>0</v>
      </c>
      <c r="H206" s="27">
        <v>0</v>
      </c>
      <c r="I206" s="27">
        <v>1159.2763</v>
      </c>
      <c r="J206" s="27">
        <v>579.63819999999998</v>
      </c>
      <c r="K206" s="27">
        <v>1159.2763</v>
      </c>
      <c r="L206" s="27">
        <v>846.20550000000003</v>
      </c>
      <c r="M206" s="27">
        <v>0</v>
      </c>
      <c r="N206" s="27">
        <v>0</v>
      </c>
      <c r="O206" s="27">
        <v>282.06169999999997</v>
      </c>
      <c r="P206" s="27">
        <v>0</v>
      </c>
    </row>
    <row r="207" spans="1:16" x14ac:dyDescent="0.25">
      <c r="A207" s="17">
        <v>1.0449999999999999</v>
      </c>
      <c r="B207" s="27">
        <v>5765.8362999999999</v>
      </c>
      <c r="C207" s="27">
        <v>1E-4</v>
      </c>
      <c r="D207" s="27">
        <v>579.6961</v>
      </c>
      <c r="E207" s="27">
        <v>579.6961</v>
      </c>
      <c r="F207" s="27">
        <v>579.6961</v>
      </c>
      <c r="G207" s="27">
        <v>0</v>
      </c>
      <c r="H207" s="27">
        <v>0</v>
      </c>
      <c r="I207" s="27">
        <v>1159.3922</v>
      </c>
      <c r="J207" s="27">
        <v>579.6961</v>
      </c>
      <c r="K207" s="27">
        <v>1159.3922</v>
      </c>
      <c r="L207" s="27">
        <v>846.20550000000003</v>
      </c>
      <c r="M207" s="27">
        <v>0</v>
      </c>
      <c r="N207" s="27">
        <v>0</v>
      </c>
      <c r="O207" s="27">
        <v>282.06169999999997</v>
      </c>
      <c r="P207" s="27">
        <v>0</v>
      </c>
    </row>
    <row r="208" spans="1:16" x14ac:dyDescent="0.25">
      <c r="A208" s="17">
        <v>1.046</v>
      </c>
      <c r="B208" s="27">
        <v>5770.2740999999996</v>
      </c>
      <c r="C208" s="27">
        <v>1E-3</v>
      </c>
      <c r="D208" s="27">
        <v>580.2509</v>
      </c>
      <c r="E208" s="27">
        <v>580.2509</v>
      </c>
      <c r="F208" s="27">
        <v>580.2509</v>
      </c>
      <c r="G208" s="27">
        <v>0</v>
      </c>
      <c r="H208" s="27">
        <v>0</v>
      </c>
      <c r="I208" s="27">
        <v>1160.5017</v>
      </c>
      <c r="J208" s="27">
        <v>580.2509</v>
      </c>
      <c r="K208" s="27">
        <v>1160.5017</v>
      </c>
      <c r="L208" s="27">
        <v>846.20550000000003</v>
      </c>
      <c r="M208" s="27">
        <v>0</v>
      </c>
      <c r="N208" s="27">
        <v>0</v>
      </c>
      <c r="O208" s="27">
        <v>282.06169999999997</v>
      </c>
      <c r="P208" s="27">
        <v>0</v>
      </c>
    </row>
    <row r="209" spans="1:16" x14ac:dyDescent="0.25">
      <c r="A209" s="17">
        <v>1.0469999999999999</v>
      </c>
      <c r="B209" s="27">
        <v>5772.1309000000001</v>
      </c>
      <c r="C209" s="27">
        <v>4.0000000000000002E-4</v>
      </c>
      <c r="D209" s="27">
        <v>580.48299999999995</v>
      </c>
      <c r="E209" s="27">
        <v>580.48299999999995</v>
      </c>
      <c r="F209" s="27">
        <v>580.48299999999995</v>
      </c>
      <c r="G209" s="27">
        <v>0</v>
      </c>
      <c r="H209" s="27">
        <v>0</v>
      </c>
      <c r="I209" s="27">
        <v>1160.9658999999999</v>
      </c>
      <c r="J209" s="27">
        <v>580.48299999999995</v>
      </c>
      <c r="K209" s="27">
        <v>1160.9658999999999</v>
      </c>
      <c r="L209" s="27">
        <v>846.20550000000003</v>
      </c>
      <c r="M209" s="27">
        <v>0</v>
      </c>
      <c r="N209" s="27">
        <v>0</v>
      </c>
      <c r="O209" s="27">
        <v>282.06169999999997</v>
      </c>
      <c r="P209" s="27">
        <v>0</v>
      </c>
    </row>
    <row r="210" spans="1:16" x14ac:dyDescent="0.25">
      <c r="A210" s="17">
        <v>1.048</v>
      </c>
      <c r="B210" s="27">
        <v>5776.5663000000004</v>
      </c>
      <c r="C210" s="27">
        <v>1E-3</v>
      </c>
      <c r="D210" s="27">
        <v>581.03740000000005</v>
      </c>
      <c r="E210" s="27">
        <v>581.03740000000005</v>
      </c>
      <c r="F210" s="27">
        <v>581.03740000000005</v>
      </c>
      <c r="G210" s="27">
        <v>0</v>
      </c>
      <c r="H210" s="27">
        <v>0</v>
      </c>
      <c r="I210" s="27">
        <v>1162.0748000000001</v>
      </c>
      <c r="J210" s="27">
        <v>581.03740000000005</v>
      </c>
      <c r="K210" s="27">
        <v>1162.0748000000001</v>
      </c>
      <c r="L210" s="27">
        <v>846.20550000000003</v>
      </c>
      <c r="M210" s="27">
        <v>0</v>
      </c>
      <c r="N210" s="27">
        <v>0</v>
      </c>
      <c r="O210" s="27">
        <v>282.06169999999997</v>
      </c>
      <c r="P210" s="27">
        <v>0</v>
      </c>
    </row>
    <row r="211" spans="1:16" x14ac:dyDescent="0.25">
      <c r="A211" s="17">
        <v>1.0489999999999999</v>
      </c>
      <c r="B211" s="27">
        <v>5777.9607999999998</v>
      </c>
      <c r="C211" s="27">
        <v>2.9999999999999997E-4</v>
      </c>
      <c r="D211" s="27">
        <v>581.21169999999995</v>
      </c>
      <c r="E211" s="27">
        <v>581.21169999999995</v>
      </c>
      <c r="F211" s="27">
        <v>581.21169999999995</v>
      </c>
      <c r="G211" s="27">
        <v>0</v>
      </c>
      <c r="H211" s="27">
        <v>0</v>
      </c>
      <c r="I211" s="27">
        <v>1162.4233999999999</v>
      </c>
      <c r="J211" s="27">
        <v>581.21169999999995</v>
      </c>
      <c r="K211" s="27">
        <v>1162.4233999999999</v>
      </c>
      <c r="L211" s="27">
        <v>846.20550000000003</v>
      </c>
      <c r="M211" s="27">
        <v>0</v>
      </c>
      <c r="N211" s="27">
        <v>0</v>
      </c>
      <c r="O211" s="27">
        <v>282.06169999999997</v>
      </c>
      <c r="P211" s="27">
        <v>0</v>
      </c>
    </row>
    <row r="212" spans="1:16" x14ac:dyDescent="0.25">
      <c r="A212" s="17">
        <v>1.05</v>
      </c>
      <c r="B212" s="27">
        <v>5779.3557000000001</v>
      </c>
      <c r="C212" s="27">
        <v>2.9999999999999997E-4</v>
      </c>
      <c r="D212" s="27">
        <v>581.38610000000006</v>
      </c>
      <c r="E212" s="27">
        <v>581.38610000000006</v>
      </c>
      <c r="F212" s="27">
        <v>581.38610000000006</v>
      </c>
      <c r="G212" s="27">
        <v>0</v>
      </c>
      <c r="H212" s="27">
        <v>0</v>
      </c>
      <c r="I212" s="27">
        <v>1162.7720999999999</v>
      </c>
      <c r="J212" s="27">
        <v>581.38610000000006</v>
      </c>
      <c r="K212" s="27">
        <v>1162.7720999999999</v>
      </c>
      <c r="L212" s="27">
        <v>846.20550000000003</v>
      </c>
      <c r="M212" s="27">
        <v>0</v>
      </c>
      <c r="N212" s="27">
        <v>0</v>
      </c>
      <c r="O212" s="27">
        <v>282.06169999999997</v>
      </c>
      <c r="P212" s="27">
        <v>0</v>
      </c>
    </row>
    <row r="213" spans="1:16" x14ac:dyDescent="0.25">
      <c r="A213" s="17">
        <v>1.0509999999999999</v>
      </c>
      <c r="B213" s="27">
        <v>5783.7852999999996</v>
      </c>
      <c r="C213" s="27">
        <v>1E-3</v>
      </c>
      <c r="D213" s="27">
        <v>581.93979999999999</v>
      </c>
      <c r="E213" s="27">
        <v>581.93979999999999</v>
      </c>
      <c r="F213" s="27">
        <v>581.93979999999999</v>
      </c>
      <c r="G213" s="27">
        <v>0</v>
      </c>
      <c r="H213" s="27">
        <v>0</v>
      </c>
      <c r="I213" s="27">
        <v>1163.8795</v>
      </c>
      <c r="J213" s="27">
        <v>581.93979999999999</v>
      </c>
      <c r="K213" s="27">
        <v>1163.8795</v>
      </c>
      <c r="L213" s="27">
        <v>846.20550000000003</v>
      </c>
      <c r="M213" s="27">
        <v>0</v>
      </c>
      <c r="N213" s="27">
        <v>0</v>
      </c>
      <c r="O213" s="27">
        <v>282.06169999999997</v>
      </c>
      <c r="P213" s="27">
        <v>0</v>
      </c>
    </row>
    <row r="214" spans="1:16" x14ac:dyDescent="0.25">
      <c r="A214" s="17">
        <v>1.052</v>
      </c>
      <c r="B214" s="27">
        <v>5785.1819999999998</v>
      </c>
      <c r="C214" s="27">
        <v>2.9999999999999997E-4</v>
      </c>
      <c r="D214" s="27">
        <v>582.11429999999996</v>
      </c>
      <c r="E214" s="27">
        <v>582.11429999999996</v>
      </c>
      <c r="F214" s="27">
        <v>582.11429999999996</v>
      </c>
      <c r="G214" s="27">
        <v>0</v>
      </c>
      <c r="H214" s="27">
        <v>0</v>
      </c>
      <c r="I214" s="27">
        <v>1164.2286999999999</v>
      </c>
      <c r="J214" s="27">
        <v>582.11429999999996</v>
      </c>
      <c r="K214" s="27">
        <v>1164.2286999999999</v>
      </c>
      <c r="L214" s="27">
        <v>846.20550000000003</v>
      </c>
      <c r="M214" s="27">
        <v>0</v>
      </c>
      <c r="N214" s="27">
        <v>0</v>
      </c>
      <c r="O214" s="27">
        <v>282.06169999999997</v>
      </c>
      <c r="P214" s="27">
        <v>0</v>
      </c>
    </row>
    <row r="215" spans="1:16" x14ac:dyDescent="0.25">
      <c r="A215" s="17">
        <v>1.0529999999999999</v>
      </c>
      <c r="B215" s="27">
        <v>5789.6086999999998</v>
      </c>
      <c r="C215" s="27">
        <v>1E-3</v>
      </c>
      <c r="D215" s="27">
        <v>582.66769999999997</v>
      </c>
      <c r="E215" s="27">
        <v>582.66769999999997</v>
      </c>
      <c r="F215" s="27">
        <v>582.66769999999997</v>
      </c>
      <c r="G215" s="27">
        <v>0</v>
      </c>
      <c r="H215" s="27">
        <v>0</v>
      </c>
      <c r="I215" s="27">
        <v>1165.3353999999999</v>
      </c>
      <c r="J215" s="27">
        <v>582.66769999999997</v>
      </c>
      <c r="K215" s="27">
        <v>1165.3353999999999</v>
      </c>
      <c r="L215" s="27">
        <v>846.20550000000003</v>
      </c>
      <c r="M215" s="27">
        <v>0</v>
      </c>
      <c r="N215" s="27">
        <v>0</v>
      </c>
      <c r="O215" s="27">
        <v>282.06169999999997</v>
      </c>
      <c r="P215" s="27">
        <v>0</v>
      </c>
    </row>
    <row r="216" spans="1:16" x14ac:dyDescent="0.25">
      <c r="A216" s="17">
        <v>1.054</v>
      </c>
      <c r="B216" s="27">
        <v>5793.3378000000002</v>
      </c>
      <c r="C216" s="27">
        <v>8.0000000000000004E-4</v>
      </c>
      <c r="D216" s="27">
        <v>583.13379999999995</v>
      </c>
      <c r="E216" s="27">
        <v>583.13379999999995</v>
      </c>
      <c r="F216" s="27">
        <v>583.13379999999995</v>
      </c>
      <c r="G216" s="27">
        <v>0</v>
      </c>
      <c r="H216" s="27">
        <v>0</v>
      </c>
      <c r="I216" s="27">
        <v>1166.2675999999999</v>
      </c>
      <c r="J216" s="27">
        <v>583.13379999999995</v>
      </c>
      <c r="K216" s="27">
        <v>1166.2675999999999</v>
      </c>
      <c r="L216" s="27">
        <v>846.20550000000003</v>
      </c>
      <c r="M216" s="27">
        <v>0</v>
      </c>
      <c r="N216" s="27">
        <v>0</v>
      </c>
      <c r="O216" s="27">
        <v>282.06169999999997</v>
      </c>
      <c r="P216" s="27">
        <v>0</v>
      </c>
    </row>
    <row r="217" spans="1:16" x14ac:dyDescent="0.25">
      <c r="A217" s="17">
        <v>1.0549999999999999</v>
      </c>
      <c r="B217" s="27">
        <v>5794.2708000000002</v>
      </c>
      <c r="C217" s="27">
        <v>2.0000000000000001E-4</v>
      </c>
      <c r="D217" s="27">
        <v>583.25040000000001</v>
      </c>
      <c r="E217" s="27">
        <v>583.25040000000001</v>
      </c>
      <c r="F217" s="27">
        <v>583.25040000000001</v>
      </c>
      <c r="G217" s="27">
        <v>0</v>
      </c>
      <c r="H217" s="27">
        <v>0</v>
      </c>
      <c r="I217" s="27">
        <v>1166.5009</v>
      </c>
      <c r="J217" s="27">
        <v>583.25040000000001</v>
      </c>
      <c r="K217" s="27">
        <v>1166.5009</v>
      </c>
      <c r="L217" s="27">
        <v>846.20550000000003</v>
      </c>
      <c r="M217" s="27">
        <v>0</v>
      </c>
      <c r="N217" s="27">
        <v>0</v>
      </c>
      <c r="O217" s="27">
        <v>282.06169999999997</v>
      </c>
      <c r="P217" s="27">
        <v>0</v>
      </c>
    </row>
    <row r="218" spans="1:16" x14ac:dyDescent="0.25">
      <c r="A218" s="17">
        <v>1.056</v>
      </c>
      <c r="B218" s="27">
        <v>5798.6935999999996</v>
      </c>
      <c r="C218" s="27">
        <v>8.9999999999999998E-4</v>
      </c>
      <c r="D218" s="27">
        <v>583.80330000000004</v>
      </c>
      <c r="E218" s="27">
        <v>583.80330000000004</v>
      </c>
      <c r="F218" s="27">
        <v>583.80330000000004</v>
      </c>
      <c r="G218" s="27">
        <v>0</v>
      </c>
      <c r="H218" s="27">
        <v>0</v>
      </c>
      <c r="I218" s="27">
        <v>1167.6066000000001</v>
      </c>
      <c r="J218" s="27">
        <v>583.80330000000004</v>
      </c>
      <c r="K218" s="27">
        <v>1167.6066000000001</v>
      </c>
      <c r="L218" s="27">
        <v>846.20550000000003</v>
      </c>
      <c r="M218" s="27">
        <v>0</v>
      </c>
      <c r="N218" s="27">
        <v>0</v>
      </c>
      <c r="O218" s="27">
        <v>282.06169999999997</v>
      </c>
      <c r="P218" s="27">
        <v>0</v>
      </c>
    </row>
    <row r="219" spans="1:16" x14ac:dyDescent="0.25">
      <c r="A219" s="17">
        <v>1.0569999999999999</v>
      </c>
      <c r="B219" s="27">
        <v>5799.1606000000002</v>
      </c>
      <c r="C219" s="27">
        <v>1E-4</v>
      </c>
      <c r="D219" s="27">
        <v>583.86170000000004</v>
      </c>
      <c r="E219" s="27">
        <v>583.86170000000004</v>
      </c>
      <c r="F219" s="27">
        <v>583.86170000000004</v>
      </c>
      <c r="G219" s="27">
        <v>0</v>
      </c>
      <c r="H219" s="27">
        <v>0</v>
      </c>
      <c r="I219" s="27">
        <v>1167.7233000000001</v>
      </c>
      <c r="J219" s="27">
        <v>583.86170000000004</v>
      </c>
      <c r="K219" s="27">
        <v>1167.7233000000001</v>
      </c>
      <c r="L219" s="27">
        <v>846.20550000000003</v>
      </c>
      <c r="M219" s="27">
        <v>0</v>
      </c>
      <c r="N219" s="27">
        <v>0</v>
      </c>
      <c r="O219" s="27">
        <v>282.06169999999997</v>
      </c>
      <c r="P219" s="27">
        <v>0</v>
      </c>
    </row>
    <row r="220" spans="1:16" x14ac:dyDescent="0.25">
      <c r="A220" s="17">
        <v>1.0580000000000001</v>
      </c>
      <c r="B220" s="27">
        <v>5803.5796</v>
      </c>
      <c r="C220" s="27">
        <v>8.9999999999999998E-4</v>
      </c>
      <c r="D220" s="27">
        <v>584.41399999999999</v>
      </c>
      <c r="E220" s="27">
        <v>584.41399999999999</v>
      </c>
      <c r="F220" s="27">
        <v>584.41399999999999</v>
      </c>
      <c r="G220" s="27">
        <v>0</v>
      </c>
      <c r="H220" s="27">
        <v>0</v>
      </c>
      <c r="I220" s="27">
        <v>1168.8280999999999</v>
      </c>
      <c r="J220" s="27">
        <v>584.41399999999999</v>
      </c>
      <c r="K220" s="27">
        <v>1168.8280999999999</v>
      </c>
      <c r="L220" s="27">
        <v>846.20550000000003</v>
      </c>
      <c r="M220" s="27">
        <v>0</v>
      </c>
      <c r="N220" s="27">
        <v>0</v>
      </c>
      <c r="O220" s="27">
        <v>282.06169999999997</v>
      </c>
      <c r="P220" s="27">
        <v>0</v>
      </c>
    </row>
    <row r="221" spans="1:16" x14ac:dyDescent="0.25">
      <c r="A221" s="17">
        <v>1.0589999999999999</v>
      </c>
      <c r="B221" s="27">
        <v>5804.0470999999998</v>
      </c>
      <c r="C221" s="27">
        <v>1E-4</v>
      </c>
      <c r="D221" s="27">
        <v>584.47249999999997</v>
      </c>
      <c r="E221" s="27">
        <v>584.47249999999997</v>
      </c>
      <c r="F221" s="27">
        <v>584.47249999999997</v>
      </c>
      <c r="G221" s="27">
        <v>0</v>
      </c>
      <c r="H221" s="27">
        <v>0</v>
      </c>
      <c r="I221" s="27">
        <v>1168.9449999999999</v>
      </c>
      <c r="J221" s="27">
        <v>584.47249999999997</v>
      </c>
      <c r="K221" s="27">
        <v>1168.9449999999999</v>
      </c>
      <c r="L221" s="27">
        <v>846.20550000000003</v>
      </c>
      <c r="M221" s="27">
        <v>0</v>
      </c>
      <c r="N221" s="27">
        <v>0</v>
      </c>
      <c r="O221" s="27">
        <v>282.06169999999997</v>
      </c>
      <c r="P221" s="27">
        <v>0</v>
      </c>
    </row>
    <row r="222" spans="1:16" x14ac:dyDescent="0.25">
      <c r="A222" s="17">
        <v>1.06</v>
      </c>
      <c r="B222" s="27">
        <v>5808.4624000000003</v>
      </c>
      <c r="C222" s="27">
        <v>8.9999999999999998E-4</v>
      </c>
      <c r="D222" s="27">
        <v>585.02440000000001</v>
      </c>
      <c r="E222" s="27">
        <v>585.02440000000001</v>
      </c>
      <c r="F222" s="27">
        <v>585.02440000000001</v>
      </c>
      <c r="G222" s="27">
        <v>0</v>
      </c>
      <c r="H222" s="27">
        <v>0</v>
      </c>
      <c r="I222" s="27">
        <v>1170.0488</v>
      </c>
      <c r="J222" s="27">
        <v>585.02440000000001</v>
      </c>
      <c r="K222" s="27">
        <v>1170.0488</v>
      </c>
      <c r="L222" s="27">
        <v>846.20550000000003</v>
      </c>
      <c r="M222" s="27">
        <v>0</v>
      </c>
      <c r="N222" s="27">
        <v>0</v>
      </c>
      <c r="O222" s="27">
        <v>282.06169999999997</v>
      </c>
      <c r="P222" s="27">
        <v>0</v>
      </c>
    </row>
    <row r="223" spans="1:16" x14ac:dyDescent="0.25">
      <c r="A223" s="17">
        <v>1.0609999999999999</v>
      </c>
      <c r="B223" s="27">
        <v>6435.6085999999996</v>
      </c>
      <c r="C223" s="27">
        <v>0.12540000000000001</v>
      </c>
      <c r="D223" s="27">
        <v>663.41769999999997</v>
      </c>
      <c r="E223" s="27">
        <v>663.41769999999997</v>
      </c>
      <c r="F223" s="27">
        <v>663.41769999999997</v>
      </c>
      <c r="G223" s="27">
        <v>0</v>
      </c>
      <c r="H223" s="27">
        <v>0</v>
      </c>
      <c r="I223" s="27">
        <v>1326.8353</v>
      </c>
      <c r="J223" s="27">
        <v>663.41769999999997</v>
      </c>
      <c r="K223" s="27">
        <v>1326.8353</v>
      </c>
      <c r="L223" s="27">
        <v>846.20550000000003</v>
      </c>
      <c r="M223" s="27">
        <v>0</v>
      </c>
      <c r="N223" s="27">
        <v>0</v>
      </c>
      <c r="O223" s="27">
        <v>282.06169999999997</v>
      </c>
      <c r="P223" s="27">
        <v>0</v>
      </c>
    </row>
    <row r="224" spans="1:16" x14ac:dyDescent="0.25">
      <c r="A224" s="17">
        <v>1.0620000000000001</v>
      </c>
      <c r="B224" s="27">
        <v>6440.6108000000004</v>
      </c>
      <c r="C224" s="27">
        <v>8.9999999999999998E-4</v>
      </c>
      <c r="D224" s="27">
        <v>664.04290000000003</v>
      </c>
      <c r="E224" s="27">
        <v>664.04290000000003</v>
      </c>
      <c r="F224" s="27">
        <v>664.04290000000003</v>
      </c>
      <c r="G224" s="27">
        <v>0</v>
      </c>
      <c r="H224" s="27">
        <v>0</v>
      </c>
      <c r="I224" s="27">
        <v>1328.0859</v>
      </c>
      <c r="J224" s="27">
        <v>664.04290000000003</v>
      </c>
      <c r="K224" s="27">
        <v>1328.0859</v>
      </c>
      <c r="L224" s="27">
        <v>846.20550000000003</v>
      </c>
      <c r="M224" s="27">
        <v>0</v>
      </c>
      <c r="N224" s="27">
        <v>0</v>
      </c>
      <c r="O224" s="27">
        <v>282.06169999999997</v>
      </c>
      <c r="P224" s="27">
        <v>0</v>
      </c>
    </row>
    <row r="225" spans="1:16" x14ac:dyDescent="0.25">
      <c r="A225" s="17">
        <v>1.0629999999999999</v>
      </c>
      <c r="B225" s="27">
        <v>6445.6130000000003</v>
      </c>
      <c r="C225" s="27">
        <v>8.9999999999999998E-4</v>
      </c>
      <c r="D225" s="27">
        <v>664.66819999999996</v>
      </c>
      <c r="E225" s="27">
        <v>664.66819999999996</v>
      </c>
      <c r="F225" s="27">
        <v>664.66819999999996</v>
      </c>
      <c r="G225" s="27">
        <v>0</v>
      </c>
      <c r="H225" s="27">
        <v>0</v>
      </c>
      <c r="I225" s="27">
        <v>1329.3363999999999</v>
      </c>
      <c r="J225" s="27">
        <v>664.66819999999996</v>
      </c>
      <c r="K225" s="27">
        <v>1329.3363999999999</v>
      </c>
      <c r="L225" s="27">
        <v>846.20550000000003</v>
      </c>
      <c r="M225" s="27">
        <v>0</v>
      </c>
      <c r="N225" s="27">
        <v>0</v>
      </c>
      <c r="O225" s="27">
        <v>282.06169999999997</v>
      </c>
      <c r="P225" s="27">
        <v>0</v>
      </c>
    </row>
    <row r="226" spans="1:16" x14ac:dyDescent="0.25">
      <c r="A226" s="17">
        <v>1.0640000000000001</v>
      </c>
      <c r="B226" s="27">
        <v>6450.6152000000002</v>
      </c>
      <c r="C226" s="27">
        <v>8.9999999999999998E-4</v>
      </c>
      <c r="D226" s="27">
        <v>665.29349999999999</v>
      </c>
      <c r="E226" s="27">
        <v>665.29349999999999</v>
      </c>
      <c r="F226" s="27">
        <v>665.29349999999999</v>
      </c>
      <c r="G226" s="27">
        <v>0</v>
      </c>
      <c r="H226" s="27">
        <v>0</v>
      </c>
      <c r="I226" s="27">
        <v>1330.587</v>
      </c>
      <c r="J226" s="27">
        <v>665.29349999999999</v>
      </c>
      <c r="K226" s="27">
        <v>1330.587</v>
      </c>
      <c r="L226" s="27">
        <v>846.20550000000003</v>
      </c>
      <c r="M226" s="27">
        <v>0</v>
      </c>
      <c r="N226" s="27">
        <v>0</v>
      </c>
      <c r="O226" s="27">
        <v>282.06169999999997</v>
      </c>
      <c r="P226" s="27">
        <v>0</v>
      </c>
    </row>
    <row r="227" spans="1:16" x14ac:dyDescent="0.25">
      <c r="A227" s="17">
        <v>1.0649999999999999</v>
      </c>
      <c r="B227" s="27">
        <v>6453.2763999999997</v>
      </c>
      <c r="C227" s="27">
        <v>5.0000000000000001E-4</v>
      </c>
      <c r="D227" s="27">
        <v>665.62609999999995</v>
      </c>
      <c r="E227" s="27">
        <v>665.62609999999995</v>
      </c>
      <c r="F227" s="27">
        <v>665.62609999999995</v>
      </c>
      <c r="G227" s="27">
        <v>0</v>
      </c>
      <c r="H227" s="27">
        <v>0</v>
      </c>
      <c r="I227" s="27">
        <v>1331.2523000000001</v>
      </c>
      <c r="J227" s="27">
        <v>665.62609999999995</v>
      </c>
      <c r="K227" s="27">
        <v>1331.2523000000001</v>
      </c>
      <c r="L227" s="27">
        <v>846.20550000000003</v>
      </c>
      <c r="M227" s="27">
        <v>0</v>
      </c>
      <c r="N227" s="27">
        <v>0</v>
      </c>
      <c r="O227" s="27">
        <v>282.06169999999997</v>
      </c>
      <c r="P227" s="27">
        <v>0</v>
      </c>
    </row>
    <row r="228" spans="1:16" x14ac:dyDescent="0.25">
      <c r="A228" s="17">
        <v>1.0660000000000001</v>
      </c>
      <c r="B228" s="27">
        <v>6453.8089</v>
      </c>
      <c r="C228" s="27">
        <v>1E-4</v>
      </c>
      <c r="D228" s="27">
        <v>665.69269999999995</v>
      </c>
      <c r="E228" s="27">
        <v>665.69269999999995</v>
      </c>
      <c r="F228" s="27">
        <v>665.69269999999995</v>
      </c>
      <c r="G228" s="27">
        <v>0</v>
      </c>
      <c r="H228" s="27">
        <v>0</v>
      </c>
      <c r="I228" s="27">
        <v>1331.3853999999999</v>
      </c>
      <c r="J228" s="27">
        <v>665.69269999999995</v>
      </c>
      <c r="K228" s="27">
        <v>1331.3853999999999</v>
      </c>
      <c r="L228" s="27">
        <v>846.20550000000003</v>
      </c>
      <c r="M228" s="27">
        <v>0</v>
      </c>
      <c r="N228" s="27">
        <v>0</v>
      </c>
      <c r="O228" s="27">
        <v>282.06169999999997</v>
      </c>
      <c r="P228" s="27">
        <v>0</v>
      </c>
    </row>
    <row r="229" spans="1:16" x14ac:dyDescent="0.25">
      <c r="A229" s="17">
        <v>1.0669999999999999</v>
      </c>
      <c r="B229" s="27">
        <v>6458.8046999999997</v>
      </c>
      <c r="C229" s="27">
        <v>8.9999999999999998E-4</v>
      </c>
      <c r="D229" s="27">
        <v>666.31719999999996</v>
      </c>
      <c r="E229" s="27">
        <v>666.31719999999996</v>
      </c>
      <c r="F229" s="27">
        <v>666.31719999999996</v>
      </c>
      <c r="G229" s="27">
        <v>0</v>
      </c>
      <c r="H229" s="27">
        <v>0</v>
      </c>
      <c r="I229" s="27">
        <v>1332.6342999999999</v>
      </c>
      <c r="J229" s="27">
        <v>666.31719999999996</v>
      </c>
      <c r="K229" s="27">
        <v>1332.6342999999999</v>
      </c>
      <c r="L229" s="27">
        <v>846.20550000000003</v>
      </c>
      <c r="M229" s="27">
        <v>0</v>
      </c>
      <c r="N229" s="27">
        <v>0</v>
      </c>
      <c r="O229" s="27">
        <v>282.06169999999997</v>
      </c>
      <c r="P229" s="27">
        <v>0</v>
      </c>
    </row>
    <row r="230" spans="1:16" x14ac:dyDescent="0.25">
      <c r="A230" s="17">
        <v>1.0680000000000001</v>
      </c>
      <c r="B230" s="27">
        <v>6459.3377</v>
      </c>
      <c r="C230" s="27">
        <v>1E-4</v>
      </c>
      <c r="D230" s="27">
        <v>666.38379999999995</v>
      </c>
      <c r="E230" s="27">
        <v>666.38379999999995</v>
      </c>
      <c r="F230" s="27">
        <v>666.38379999999995</v>
      </c>
      <c r="G230" s="27">
        <v>0</v>
      </c>
      <c r="H230" s="27">
        <v>0</v>
      </c>
      <c r="I230" s="27">
        <v>1332.7675999999999</v>
      </c>
      <c r="J230" s="27">
        <v>666.38379999999995</v>
      </c>
      <c r="K230" s="27">
        <v>1332.7675999999999</v>
      </c>
      <c r="L230" s="27">
        <v>846.20550000000003</v>
      </c>
      <c r="M230" s="27">
        <v>0</v>
      </c>
      <c r="N230" s="27">
        <v>0</v>
      </c>
      <c r="O230" s="27">
        <v>282.06169999999997</v>
      </c>
      <c r="P230" s="27">
        <v>0</v>
      </c>
    </row>
    <row r="231" spans="1:16" x14ac:dyDescent="0.25">
      <c r="A231" s="17">
        <v>1.069</v>
      </c>
      <c r="B231" s="27">
        <v>6464.3293999999996</v>
      </c>
      <c r="C231" s="27">
        <v>8.9999999999999998E-4</v>
      </c>
      <c r="D231" s="27">
        <v>667.00779999999997</v>
      </c>
      <c r="E231" s="27">
        <v>667.00779999999997</v>
      </c>
      <c r="F231" s="27">
        <v>667.00779999999997</v>
      </c>
      <c r="G231" s="27">
        <v>0</v>
      </c>
      <c r="H231" s="27">
        <v>0</v>
      </c>
      <c r="I231" s="27">
        <v>1334.0155</v>
      </c>
      <c r="J231" s="27">
        <v>667.00779999999997</v>
      </c>
      <c r="K231" s="27">
        <v>1334.0155</v>
      </c>
      <c r="L231" s="27">
        <v>846.20550000000003</v>
      </c>
      <c r="M231" s="27">
        <v>0</v>
      </c>
      <c r="N231" s="27">
        <v>0</v>
      </c>
      <c r="O231" s="27">
        <v>282.06169999999997</v>
      </c>
      <c r="P231" s="27">
        <v>0</v>
      </c>
    </row>
    <row r="232" spans="1:16" x14ac:dyDescent="0.25">
      <c r="A232" s="17">
        <v>1.07</v>
      </c>
      <c r="B232" s="27">
        <v>6469.3209999999999</v>
      </c>
      <c r="C232" s="27">
        <v>8.9999999999999998E-4</v>
      </c>
      <c r="D232" s="27">
        <v>667.63170000000002</v>
      </c>
      <c r="E232" s="27">
        <v>667.63170000000002</v>
      </c>
      <c r="F232" s="27">
        <v>667.63170000000002</v>
      </c>
      <c r="G232" s="27">
        <v>0</v>
      </c>
      <c r="H232" s="27">
        <v>0</v>
      </c>
      <c r="I232" s="27">
        <v>1335.2634</v>
      </c>
      <c r="J232" s="27">
        <v>667.63170000000002</v>
      </c>
      <c r="K232" s="27">
        <v>1335.2634</v>
      </c>
      <c r="L232" s="27">
        <v>846.20550000000003</v>
      </c>
      <c r="M232" s="27">
        <v>0</v>
      </c>
      <c r="N232" s="27">
        <v>0</v>
      </c>
      <c r="O232" s="27">
        <v>282.06169999999997</v>
      </c>
      <c r="P232" s="27">
        <v>0</v>
      </c>
    </row>
    <row r="233" spans="1:16" x14ac:dyDescent="0.25">
      <c r="A233" s="17">
        <v>1.071</v>
      </c>
      <c r="B233" s="27">
        <v>6469.8550999999998</v>
      </c>
      <c r="C233" s="27">
        <v>1E-4</v>
      </c>
      <c r="D233" s="27">
        <v>667.69849999999997</v>
      </c>
      <c r="E233" s="27">
        <v>667.69849999999997</v>
      </c>
      <c r="F233" s="27">
        <v>667.69849999999997</v>
      </c>
      <c r="G233" s="27">
        <v>0</v>
      </c>
      <c r="H233" s="27">
        <v>0</v>
      </c>
      <c r="I233" s="27">
        <v>1335.3969999999999</v>
      </c>
      <c r="J233" s="27">
        <v>667.69849999999997</v>
      </c>
      <c r="K233" s="27">
        <v>1335.3969999999999</v>
      </c>
      <c r="L233" s="27">
        <v>846.20550000000003</v>
      </c>
      <c r="M233" s="27">
        <v>0</v>
      </c>
      <c r="N233" s="27">
        <v>0</v>
      </c>
      <c r="O233" s="27">
        <v>282.06169999999997</v>
      </c>
      <c r="P233" s="27">
        <v>0</v>
      </c>
    </row>
    <row r="234" spans="1:16" x14ac:dyDescent="0.25">
      <c r="A234" s="17">
        <v>1.0720000000000001</v>
      </c>
      <c r="B234" s="27">
        <v>6474.8425999999999</v>
      </c>
      <c r="C234" s="27">
        <v>8.9999999999999998E-4</v>
      </c>
      <c r="D234" s="27">
        <v>668.32190000000003</v>
      </c>
      <c r="E234" s="27">
        <v>668.32190000000003</v>
      </c>
      <c r="F234" s="27">
        <v>668.32190000000003</v>
      </c>
      <c r="G234" s="27">
        <v>0</v>
      </c>
      <c r="H234" s="27">
        <v>0</v>
      </c>
      <c r="I234" s="27">
        <v>1336.6438000000001</v>
      </c>
      <c r="J234" s="27">
        <v>668.32190000000003</v>
      </c>
      <c r="K234" s="27">
        <v>1336.6438000000001</v>
      </c>
      <c r="L234" s="27">
        <v>846.20550000000003</v>
      </c>
      <c r="M234" s="27">
        <v>0</v>
      </c>
      <c r="N234" s="27">
        <v>0</v>
      </c>
      <c r="O234" s="27">
        <v>282.06169999999997</v>
      </c>
      <c r="P234" s="27">
        <v>0</v>
      </c>
    </row>
    <row r="235" spans="1:16" x14ac:dyDescent="0.25">
      <c r="A235" s="17">
        <v>1.073</v>
      </c>
      <c r="B235" s="27">
        <v>6479.8301000000001</v>
      </c>
      <c r="C235" s="27">
        <v>8.9999999999999998E-4</v>
      </c>
      <c r="D235" s="27">
        <v>668.94529999999997</v>
      </c>
      <c r="E235" s="27">
        <v>668.94529999999997</v>
      </c>
      <c r="F235" s="27">
        <v>668.94529999999997</v>
      </c>
      <c r="G235" s="27">
        <v>0</v>
      </c>
      <c r="H235" s="27">
        <v>0</v>
      </c>
      <c r="I235" s="27">
        <v>1337.8906999999999</v>
      </c>
      <c r="J235" s="27">
        <v>668.94529999999997</v>
      </c>
      <c r="K235" s="27">
        <v>1337.8906999999999</v>
      </c>
      <c r="L235" s="27">
        <v>846.20550000000003</v>
      </c>
      <c r="M235" s="27">
        <v>0</v>
      </c>
      <c r="N235" s="27">
        <v>0</v>
      </c>
      <c r="O235" s="27">
        <v>282.06169999999997</v>
      </c>
      <c r="P235" s="27">
        <v>0</v>
      </c>
    </row>
    <row r="236" spans="1:16" x14ac:dyDescent="0.25">
      <c r="A236" s="17">
        <v>1.0740000000000001</v>
      </c>
      <c r="B236" s="27">
        <v>6480.3652000000002</v>
      </c>
      <c r="C236" s="27">
        <v>1E-4</v>
      </c>
      <c r="D236" s="27">
        <v>669.01220000000001</v>
      </c>
      <c r="E236" s="27">
        <v>669.01220000000001</v>
      </c>
      <c r="F236" s="27">
        <v>669.01220000000001</v>
      </c>
      <c r="G236" s="27">
        <v>0</v>
      </c>
      <c r="H236" s="27">
        <v>0</v>
      </c>
      <c r="I236" s="27">
        <v>1338.0245</v>
      </c>
      <c r="J236" s="27">
        <v>669.01220000000001</v>
      </c>
      <c r="K236" s="27">
        <v>1338.0245</v>
      </c>
      <c r="L236" s="27">
        <v>846.20550000000003</v>
      </c>
      <c r="M236" s="27">
        <v>0</v>
      </c>
      <c r="N236" s="27">
        <v>0</v>
      </c>
      <c r="O236" s="27">
        <v>282.06169999999997</v>
      </c>
      <c r="P236" s="27">
        <v>0</v>
      </c>
    </row>
    <row r="237" spans="1:16" x14ac:dyDescent="0.25">
      <c r="A237" s="17">
        <v>1.075</v>
      </c>
      <c r="B237" s="27">
        <v>6485.3486000000003</v>
      </c>
      <c r="C237" s="27">
        <v>8.9999999999999998E-4</v>
      </c>
      <c r="D237" s="27">
        <v>669.63520000000005</v>
      </c>
      <c r="E237" s="27">
        <v>669.63520000000005</v>
      </c>
      <c r="F237" s="27">
        <v>669.63520000000005</v>
      </c>
      <c r="G237" s="27">
        <v>0</v>
      </c>
      <c r="H237" s="27">
        <v>0</v>
      </c>
      <c r="I237" s="27">
        <v>1339.2702999999999</v>
      </c>
      <c r="J237" s="27">
        <v>669.63520000000005</v>
      </c>
      <c r="K237" s="27">
        <v>1339.2702999999999</v>
      </c>
      <c r="L237" s="27">
        <v>846.20550000000003</v>
      </c>
      <c r="M237" s="27">
        <v>0</v>
      </c>
      <c r="N237" s="27">
        <v>0</v>
      </c>
      <c r="O237" s="27">
        <v>282.06169999999997</v>
      </c>
      <c r="P237" s="27">
        <v>0</v>
      </c>
    </row>
    <row r="238" spans="1:16" x14ac:dyDescent="0.25">
      <c r="A238" s="17">
        <v>1.0760000000000001</v>
      </c>
      <c r="B238" s="27">
        <v>6485.8842999999997</v>
      </c>
      <c r="C238" s="27">
        <v>1E-4</v>
      </c>
      <c r="D238" s="27">
        <v>669.70209999999997</v>
      </c>
      <c r="E238" s="27">
        <v>669.70209999999997</v>
      </c>
      <c r="F238" s="27">
        <v>669.70209999999997</v>
      </c>
      <c r="G238" s="27">
        <v>0</v>
      </c>
      <c r="H238" s="27">
        <v>0</v>
      </c>
      <c r="I238" s="27">
        <v>1339.4041999999999</v>
      </c>
      <c r="J238" s="27">
        <v>669.70209999999997</v>
      </c>
      <c r="K238" s="27">
        <v>1339.4041999999999</v>
      </c>
      <c r="L238" s="27">
        <v>846.20550000000003</v>
      </c>
      <c r="M238" s="27">
        <v>0</v>
      </c>
      <c r="N238" s="27">
        <v>0</v>
      </c>
      <c r="O238" s="27">
        <v>282.06169999999997</v>
      </c>
      <c r="P238" s="27">
        <v>0</v>
      </c>
    </row>
    <row r="239" spans="1:16" x14ac:dyDescent="0.25">
      <c r="A239" s="17">
        <v>1.077</v>
      </c>
      <c r="B239" s="27">
        <v>6491.2419</v>
      </c>
      <c r="C239" s="27">
        <v>1E-4</v>
      </c>
      <c r="D239" s="27">
        <v>670.37180000000001</v>
      </c>
      <c r="E239" s="27">
        <v>670.37180000000001</v>
      </c>
      <c r="F239" s="27">
        <v>670.37180000000001</v>
      </c>
      <c r="G239" s="27">
        <v>0</v>
      </c>
      <c r="H239" s="27">
        <v>0</v>
      </c>
      <c r="I239" s="27">
        <v>1340.7436</v>
      </c>
      <c r="J239" s="27">
        <v>670.37180000000001</v>
      </c>
      <c r="K239" s="27">
        <v>1340.7436</v>
      </c>
      <c r="L239" s="27">
        <v>846.20550000000003</v>
      </c>
      <c r="M239" s="27">
        <v>0</v>
      </c>
      <c r="N239" s="27">
        <v>0</v>
      </c>
      <c r="O239" s="27">
        <v>282.06169999999997</v>
      </c>
      <c r="P239" s="27">
        <v>0</v>
      </c>
    </row>
    <row r="240" spans="1:16" x14ac:dyDescent="0.25">
      <c r="A240" s="17">
        <v>1.0780000000000001</v>
      </c>
      <c r="B240" s="27">
        <v>6496.2214000000004</v>
      </c>
      <c r="C240" s="27">
        <v>8.9999999999999998E-4</v>
      </c>
      <c r="D240" s="27">
        <v>670.99429999999995</v>
      </c>
      <c r="E240" s="27">
        <v>670.99429999999995</v>
      </c>
      <c r="F240" s="27">
        <v>670.99429999999995</v>
      </c>
      <c r="G240" s="27">
        <v>0</v>
      </c>
      <c r="H240" s="27">
        <v>0</v>
      </c>
      <c r="I240" s="27">
        <v>1341.9884999999999</v>
      </c>
      <c r="J240" s="27">
        <v>670.99429999999995</v>
      </c>
      <c r="K240" s="27">
        <v>1341.9884999999999</v>
      </c>
      <c r="L240" s="27">
        <v>846.20550000000003</v>
      </c>
      <c r="M240" s="27">
        <v>0</v>
      </c>
      <c r="N240" s="27">
        <v>0</v>
      </c>
      <c r="O240" s="27">
        <v>282.06169999999997</v>
      </c>
      <c r="P240" s="27">
        <v>0</v>
      </c>
    </row>
    <row r="241" spans="1:16" x14ac:dyDescent="0.25">
      <c r="A241" s="17">
        <v>1.079</v>
      </c>
      <c r="B241" s="27">
        <v>6501.201</v>
      </c>
      <c r="C241" s="27">
        <v>8.9999999999999998E-4</v>
      </c>
      <c r="D241" s="27">
        <v>671.61670000000004</v>
      </c>
      <c r="E241" s="27">
        <v>671.61670000000004</v>
      </c>
      <c r="F241" s="27">
        <v>671.61670000000004</v>
      </c>
      <c r="G241" s="27">
        <v>0</v>
      </c>
      <c r="H241" s="27">
        <v>0</v>
      </c>
      <c r="I241" s="27">
        <v>1343.2334000000001</v>
      </c>
      <c r="J241" s="27">
        <v>671.61670000000004</v>
      </c>
      <c r="K241" s="27">
        <v>1343.2334000000001</v>
      </c>
      <c r="L241" s="27">
        <v>846.20550000000003</v>
      </c>
      <c r="M241" s="27">
        <v>0</v>
      </c>
      <c r="N241" s="27">
        <v>0</v>
      </c>
      <c r="O241" s="27">
        <v>282.06169999999997</v>
      </c>
      <c r="P241" s="27">
        <v>0</v>
      </c>
    </row>
    <row r="242" spans="1:16" x14ac:dyDescent="0.25">
      <c r="A242" s="17">
        <v>1.08</v>
      </c>
      <c r="B242" s="27">
        <v>6506.1805000000004</v>
      </c>
      <c r="C242" s="27">
        <v>8.9999999999999998E-4</v>
      </c>
      <c r="D242" s="27">
        <v>672.23919999999998</v>
      </c>
      <c r="E242" s="27">
        <v>672.23919999999998</v>
      </c>
      <c r="F242" s="27">
        <v>672.23919999999998</v>
      </c>
      <c r="G242" s="27">
        <v>0</v>
      </c>
      <c r="H242" s="27">
        <v>0</v>
      </c>
      <c r="I242" s="27">
        <v>1344.4783</v>
      </c>
      <c r="J242" s="27">
        <v>672.23919999999998</v>
      </c>
      <c r="K242" s="27">
        <v>1344.4783</v>
      </c>
      <c r="L242" s="27">
        <v>846.20550000000003</v>
      </c>
      <c r="M242" s="27">
        <v>0</v>
      </c>
      <c r="N242" s="27">
        <v>0</v>
      </c>
      <c r="O242" s="27">
        <v>282.06169999999997</v>
      </c>
      <c r="P242" s="27">
        <v>0</v>
      </c>
    </row>
    <row r="243" spans="1:16" x14ac:dyDescent="0.25">
      <c r="A243" s="17">
        <v>1.081</v>
      </c>
      <c r="B243" s="27">
        <v>6506.7183000000005</v>
      </c>
      <c r="C243" s="27">
        <v>1E-4</v>
      </c>
      <c r="D243" s="27">
        <v>672.30640000000005</v>
      </c>
      <c r="E243" s="27">
        <v>672.30640000000005</v>
      </c>
      <c r="F243" s="27">
        <v>672.30640000000005</v>
      </c>
      <c r="G243" s="27">
        <v>0</v>
      </c>
      <c r="H243" s="27">
        <v>0</v>
      </c>
      <c r="I243" s="27">
        <v>1344.6128000000001</v>
      </c>
      <c r="J243" s="27">
        <v>672.30640000000005</v>
      </c>
      <c r="K243" s="27">
        <v>1344.6128000000001</v>
      </c>
      <c r="L243" s="27">
        <v>846.20550000000003</v>
      </c>
      <c r="M243" s="27">
        <v>0</v>
      </c>
      <c r="N243" s="27">
        <v>0</v>
      </c>
      <c r="O243" s="27">
        <v>282.06169999999997</v>
      </c>
      <c r="P243" s="27">
        <v>0</v>
      </c>
    </row>
    <row r="244" spans="1:16" x14ac:dyDescent="0.25">
      <c r="A244" s="17">
        <v>1.0820000000000001</v>
      </c>
      <c r="B244" s="27">
        <v>6511.6938</v>
      </c>
      <c r="C244" s="27">
        <v>8.9999999999999998E-4</v>
      </c>
      <c r="D244" s="27">
        <v>672.92830000000004</v>
      </c>
      <c r="E244" s="27">
        <v>672.92830000000004</v>
      </c>
      <c r="F244" s="27">
        <v>672.92830000000004</v>
      </c>
      <c r="G244" s="27">
        <v>0</v>
      </c>
      <c r="H244" s="27">
        <v>0</v>
      </c>
      <c r="I244" s="27">
        <v>1345.8566000000001</v>
      </c>
      <c r="J244" s="27">
        <v>672.92830000000004</v>
      </c>
      <c r="K244" s="27">
        <v>1345.8566000000001</v>
      </c>
      <c r="L244" s="27">
        <v>846.20550000000003</v>
      </c>
      <c r="M244" s="27">
        <v>0</v>
      </c>
      <c r="N244" s="27">
        <v>0</v>
      </c>
      <c r="O244" s="27">
        <v>282.06169999999997</v>
      </c>
      <c r="P244" s="27">
        <v>0</v>
      </c>
    </row>
    <row r="245" spans="1:16" x14ac:dyDescent="0.25">
      <c r="A245" s="17">
        <v>1.083</v>
      </c>
      <c r="B245" s="27">
        <v>6512.2321000000002</v>
      </c>
      <c r="C245" s="27">
        <v>1E-4</v>
      </c>
      <c r="D245" s="27">
        <v>672.99559999999997</v>
      </c>
      <c r="E245" s="27">
        <v>672.99559999999997</v>
      </c>
      <c r="F245" s="27">
        <v>672.99559999999997</v>
      </c>
      <c r="G245" s="27">
        <v>0</v>
      </c>
      <c r="H245" s="27">
        <v>0</v>
      </c>
      <c r="I245" s="27">
        <v>1345.9911999999999</v>
      </c>
      <c r="J245" s="27">
        <v>672.99559999999997</v>
      </c>
      <c r="K245" s="27">
        <v>1345.9911999999999</v>
      </c>
      <c r="L245" s="27">
        <v>846.20550000000003</v>
      </c>
      <c r="M245" s="27">
        <v>0</v>
      </c>
      <c r="N245" s="27">
        <v>0</v>
      </c>
      <c r="O245" s="27">
        <v>282.06169999999997</v>
      </c>
      <c r="P245" s="27">
        <v>0</v>
      </c>
    </row>
    <row r="246" spans="1:16" x14ac:dyDescent="0.25">
      <c r="A246" s="17">
        <v>1.0840000000000001</v>
      </c>
      <c r="B246" s="27">
        <v>6517.2034000000003</v>
      </c>
      <c r="C246" s="27">
        <v>8.9999999999999998E-4</v>
      </c>
      <c r="D246" s="27">
        <v>673.61699999999996</v>
      </c>
      <c r="E246" s="27">
        <v>673.61699999999996</v>
      </c>
      <c r="F246" s="27">
        <v>673.61699999999996</v>
      </c>
      <c r="G246" s="27">
        <v>0</v>
      </c>
      <c r="H246" s="27">
        <v>0</v>
      </c>
      <c r="I246" s="27">
        <v>1347.2339999999999</v>
      </c>
      <c r="J246" s="27">
        <v>673.61699999999996</v>
      </c>
      <c r="K246" s="27">
        <v>1347.2339999999999</v>
      </c>
      <c r="L246" s="27">
        <v>846.20550000000003</v>
      </c>
      <c r="M246" s="27">
        <v>0</v>
      </c>
      <c r="N246" s="27">
        <v>0</v>
      </c>
      <c r="O246" s="27">
        <v>282.06169999999997</v>
      </c>
      <c r="P246" s="27">
        <v>0</v>
      </c>
    </row>
    <row r="247" spans="1:16" x14ac:dyDescent="0.25">
      <c r="A247" s="17">
        <v>1.085</v>
      </c>
      <c r="B247" s="27">
        <v>6522.1747999999998</v>
      </c>
      <c r="C247" s="27">
        <v>8.9999999999999998E-4</v>
      </c>
      <c r="D247" s="27">
        <v>674.23839999999996</v>
      </c>
      <c r="E247" s="27">
        <v>674.23839999999996</v>
      </c>
      <c r="F247" s="27">
        <v>674.23839999999996</v>
      </c>
      <c r="G247" s="27">
        <v>0</v>
      </c>
      <c r="H247" s="27">
        <v>0</v>
      </c>
      <c r="I247" s="27">
        <v>1348.4768999999999</v>
      </c>
      <c r="J247" s="27">
        <v>674.23839999999996</v>
      </c>
      <c r="K247" s="27">
        <v>1348.4768999999999</v>
      </c>
      <c r="L247" s="27">
        <v>846.20550000000003</v>
      </c>
      <c r="M247" s="27">
        <v>0</v>
      </c>
      <c r="N247" s="27">
        <v>0</v>
      </c>
      <c r="O247" s="27">
        <v>282.06169999999997</v>
      </c>
      <c r="P247" s="27">
        <v>0</v>
      </c>
    </row>
    <row r="248" spans="1:16" x14ac:dyDescent="0.25">
      <c r="A248" s="17">
        <v>1.0860000000000001</v>
      </c>
      <c r="B248" s="27">
        <v>6522.7142000000003</v>
      </c>
      <c r="C248" s="27">
        <v>1E-4</v>
      </c>
      <c r="D248" s="27">
        <v>674.30589999999995</v>
      </c>
      <c r="E248" s="27">
        <v>674.30589999999995</v>
      </c>
      <c r="F248" s="27">
        <v>674.30589999999995</v>
      </c>
      <c r="G248" s="27">
        <v>0</v>
      </c>
      <c r="H248" s="27">
        <v>0</v>
      </c>
      <c r="I248" s="27">
        <v>1348.6116999999999</v>
      </c>
      <c r="J248" s="27">
        <v>674.30589999999995</v>
      </c>
      <c r="K248" s="27">
        <v>1348.6116999999999</v>
      </c>
      <c r="L248" s="27">
        <v>846.20550000000003</v>
      </c>
      <c r="M248" s="27">
        <v>0</v>
      </c>
      <c r="N248" s="27">
        <v>0</v>
      </c>
      <c r="O248" s="27">
        <v>282.06169999999997</v>
      </c>
      <c r="P248" s="27">
        <v>0</v>
      </c>
    </row>
    <row r="249" spans="1:16" x14ac:dyDescent="0.25">
      <c r="A249" s="17">
        <v>1.087</v>
      </c>
      <c r="B249" s="27">
        <v>6527.6814000000004</v>
      </c>
      <c r="C249" s="27">
        <v>8.9999999999999998E-4</v>
      </c>
      <c r="D249" s="27">
        <v>674.92679999999996</v>
      </c>
      <c r="E249" s="27">
        <v>674.92679999999996</v>
      </c>
      <c r="F249" s="27">
        <v>674.92679999999996</v>
      </c>
      <c r="G249" s="27">
        <v>0</v>
      </c>
      <c r="H249" s="27">
        <v>0</v>
      </c>
      <c r="I249" s="27">
        <v>1349.8534999999999</v>
      </c>
      <c r="J249" s="27">
        <v>674.92679999999996</v>
      </c>
      <c r="K249" s="27">
        <v>1349.8534999999999</v>
      </c>
      <c r="L249" s="27">
        <v>846.20550000000003</v>
      </c>
      <c r="M249" s="27">
        <v>0</v>
      </c>
      <c r="N249" s="27">
        <v>0</v>
      </c>
      <c r="O249" s="27">
        <v>282.06169999999997</v>
      </c>
      <c r="P249" s="27">
        <v>0</v>
      </c>
    </row>
    <row r="250" spans="1:16" x14ac:dyDescent="0.25">
      <c r="A250" s="17">
        <v>1.0880000000000001</v>
      </c>
      <c r="B250" s="27">
        <v>6528.2214000000004</v>
      </c>
      <c r="C250" s="27">
        <v>1E-4</v>
      </c>
      <c r="D250" s="27">
        <v>674.99429999999995</v>
      </c>
      <c r="E250" s="27">
        <v>674.99429999999995</v>
      </c>
      <c r="F250" s="27">
        <v>674.99429999999995</v>
      </c>
      <c r="G250" s="27">
        <v>0</v>
      </c>
      <c r="H250" s="27">
        <v>0</v>
      </c>
      <c r="I250" s="27">
        <v>1349.9884999999999</v>
      </c>
      <c r="J250" s="27">
        <v>674.99429999999995</v>
      </c>
      <c r="K250" s="27">
        <v>1349.9884999999999</v>
      </c>
      <c r="L250" s="27">
        <v>846.20550000000003</v>
      </c>
      <c r="M250" s="27">
        <v>0</v>
      </c>
      <c r="N250" s="27">
        <v>0</v>
      </c>
      <c r="O250" s="27">
        <v>282.06169999999997</v>
      </c>
      <c r="P250" s="27">
        <v>0</v>
      </c>
    </row>
    <row r="251" spans="1:16" x14ac:dyDescent="0.25">
      <c r="A251" s="17">
        <v>1.089</v>
      </c>
      <c r="B251" s="27">
        <v>6533.1845999999996</v>
      </c>
      <c r="C251" s="27">
        <v>8.9999999999999998E-4</v>
      </c>
      <c r="D251" s="27">
        <v>675.61469999999997</v>
      </c>
      <c r="E251" s="27">
        <v>675.61469999999997</v>
      </c>
      <c r="F251" s="27">
        <v>675.61469999999997</v>
      </c>
      <c r="G251" s="27">
        <v>0</v>
      </c>
      <c r="H251" s="27">
        <v>0</v>
      </c>
      <c r="I251" s="27">
        <v>1351.2293</v>
      </c>
      <c r="J251" s="27">
        <v>675.61469999999997</v>
      </c>
      <c r="K251" s="27">
        <v>1351.2293</v>
      </c>
      <c r="L251" s="27">
        <v>846.20550000000003</v>
      </c>
      <c r="M251" s="27">
        <v>0</v>
      </c>
      <c r="N251" s="27">
        <v>0</v>
      </c>
      <c r="O251" s="27">
        <v>282.06169999999997</v>
      </c>
      <c r="P251" s="27">
        <v>0</v>
      </c>
    </row>
    <row r="252" spans="1:16" x14ac:dyDescent="0.25">
      <c r="A252" s="17">
        <v>1.0900000000000001</v>
      </c>
      <c r="B252" s="27">
        <v>6538.1477999999997</v>
      </c>
      <c r="C252" s="27">
        <v>8.9999999999999998E-4</v>
      </c>
      <c r="D252" s="27">
        <v>676.23509999999999</v>
      </c>
      <c r="E252" s="27">
        <v>676.23509999999999</v>
      </c>
      <c r="F252" s="27">
        <v>676.23509999999999</v>
      </c>
      <c r="G252" s="27">
        <v>0</v>
      </c>
      <c r="H252" s="27">
        <v>0</v>
      </c>
      <c r="I252" s="27">
        <v>1352.4701</v>
      </c>
      <c r="J252" s="27">
        <v>676.23509999999999</v>
      </c>
      <c r="K252" s="27">
        <v>1352.4701</v>
      </c>
      <c r="L252" s="27">
        <v>846.20550000000003</v>
      </c>
      <c r="M252" s="27">
        <v>0</v>
      </c>
      <c r="N252" s="27">
        <v>0</v>
      </c>
      <c r="O252" s="27">
        <v>282.06169999999997</v>
      </c>
      <c r="P252" s="27">
        <v>0</v>
      </c>
    </row>
    <row r="253" spans="1:16" x14ac:dyDescent="0.25">
      <c r="A253" s="17">
        <v>1.091</v>
      </c>
      <c r="B253" s="27">
        <v>6541.3936999999996</v>
      </c>
      <c r="C253" s="27">
        <v>5.9999999999999995E-4</v>
      </c>
      <c r="D253" s="27">
        <v>676.64080000000001</v>
      </c>
      <c r="E253" s="27">
        <v>676.64080000000001</v>
      </c>
      <c r="F253" s="27">
        <v>676.64080000000001</v>
      </c>
      <c r="G253" s="27">
        <v>0</v>
      </c>
      <c r="H253" s="27">
        <v>0</v>
      </c>
      <c r="I253" s="27">
        <v>1353.2816</v>
      </c>
      <c r="J253" s="27">
        <v>676.64080000000001</v>
      </c>
      <c r="K253" s="27">
        <v>1353.2816</v>
      </c>
      <c r="L253" s="27">
        <v>846.20550000000003</v>
      </c>
      <c r="M253" s="27">
        <v>0</v>
      </c>
      <c r="N253" s="27">
        <v>0</v>
      </c>
      <c r="O253" s="27">
        <v>282.06169999999997</v>
      </c>
      <c r="P253" s="27">
        <v>0</v>
      </c>
    </row>
    <row r="254" spans="1:16" x14ac:dyDescent="0.25">
      <c r="A254" s="17">
        <v>1.0920000000000001</v>
      </c>
      <c r="B254" s="27">
        <v>6546.3553000000002</v>
      </c>
      <c r="C254" s="27">
        <v>8.9999999999999998E-4</v>
      </c>
      <c r="D254" s="27">
        <v>677.26099999999997</v>
      </c>
      <c r="E254" s="27">
        <v>677.26099999999997</v>
      </c>
      <c r="F254" s="27">
        <v>677.26099999999997</v>
      </c>
      <c r="G254" s="27">
        <v>0</v>
      </c>
      <c r="H254" s="27">
        <v>0</v>
      </c>
      <c r="I254" s="27">
        <v>1354.5219999999999</v>
      </c>
      <c r="J254" s="27">
        <v>677.26099999999997</v>
      </c>
      <c r="K254" s="27">
        <v>1354.5219999999999</v>
      </c>
      <c r="L254" s="27">
        <v>846.20550000000003</v>
      </c>
      <c r="M254" s="27">
        <v>0</v>
      </c>
      <c r="N254" s="27">
        <v>0</v>
      </c>
      <c r="O254" s="27">
        <v>282.06169999999997</v>
      </c>
      <c r="P254" s="27">
        <v>0</v>
      </c>
    </row>
    <row r="255" spans="1:16" x14ac:dyDescent="0.25">
      <c r="A255" s="17">
        <v>1.093</v>
      </c>
      <c r="B255" s="27">
        <v>6546.8971000000001</v>
      </c>
      <c r="C255" s="27">
        <v>1E-4</v>
      </c>
      <c r="D255" s="27">
        <v>677.32870000000003</v>
      </c>
      <c r="E255" s="27">
        <v>677.32870000000003</v>
      </c>
      <c r="F255" s="27">
        <v>677.32870000000003</v>
      </c>
      <c r="G255" s="27">
        <v>0</v>
      </c>
      <c r="H255" s="27">
        <v>0</v>
      </c>
      <c r="I255" s="27">
        <v>1354.6575</v>
      </c>
      <c r="J255" s="27">
        <v>677.32870000000003</v>
      </c>
      <c r="K255" s="27">
        <v>1354.6575</v>
      </c>
      <c r="L255" s="27">
        <v>846.20550000000003</v>
      </c>
      <c r="M255" s="27">
        <v>0</v>
      </c>
      <c r="N255" s="27">
        <v>0</v>
      </c>
      <c r="O255" s="27">
        <v>282.06169999999997</v>
      </c>
      <c r="P255" s="27">
        <v>0</v>
      </c>
    </row>
    <row r="256" spans="1:16" x14ac:dyDescent="0.25">
      <c r="A256" s="17">
        <v>1.0940000000000001</v>
      </c>
      <c r="B256" s="27">
        <v>6551.8546999999999</v>
      </c>
      <c r="C256" s="27">
        <v>8.9999999999999998E-4</v>
      </c>
      <c r="D256" s="27">
        <v>677.94839999999999</v>
      </c>
      <c r="E256" s="27">
        <v>677.94839999999999</v>
      </c>
      <c r="F256" s="27">
        <v>677.94839999999999</v>
      </c>
      <c r="G256" s="27">
        <v>0</v>
      </c>
      <c r="H256" s="27">
        <v>0</v>
      </c>
      <c r="I256" s="27">
        <v>1355.8969</v>
      </c>
      <c r="J256" s="27">
        <v>677.94839999999999</v>
      </c>
      <c r="K256" s="27">
        <v>1355.8969</v>
      </c>
      <c r="L256" s="27">
        <v>846.20550000000003</v>
      </c>
      <c r="M256" s="27">
        <v>0</v>
      </c>
      <c r="N256" s="27">
        <v>0</v>
      </c>
      <c r="O256" s="27">
        <v>282.06169999999997</v>
      </c>
      <c r="P256" s="27">
        <v>0</v>
      </c>
    </row>
    <row r="257" spans="1:16" x14ac:dyDescent="0.25">
      <c r="A257" s="17">
        <v>1.095</v>
      </c>
      <c r="B257" s="27">
        <v>6552.3971000000001</v>
      </c>
      <c r="C257" s="27">
        <v>1E-4</v>
      </c>
      <c r="D257" s="27">
        <v>678.01620000000003</v>
      </c>
      <c r="E257" s="27">
        <v>678.01620000000003</v>
      </c>
      <c r="F257" s="27">
        <v>678.01620000000003</v>
      </c>
      <c r="G257" s="27">
        <v>0</v>
      </c>
      <c r="H257" s="27">
        <v>0</v>
      </c>
      <c r="I257" s="27">
        <v>1356.0324000000001</v>
      </c>
      <c r="J257" s="27">
        <v>678.01620000000003</v>
      </c>
      <c r="K257" s="27">
        <v>1356.0324000000001</v>
      </c>
      <c r="L257" s="27">
        <v>846.20550000000003</v>
      </c>
      <c r="M257" s="27">
        <v>0</v>
      </c>
      <c r="N257" s="27">
        <v>0</v>
      </c>
      <c r="O257" s="27">
        <v>282.06169999999997</v>
      </c>
      <c r="P257" s="27">
        <v>0</v>
      </c>
    </row>
    <row r="258" spans="1:16" x14ac:dyDescent="0.25">
      <c r="A258" s="17">
        <v>1.0960000000000001</v>
      </c>
      <c r="B258" s="27">
        <v>6557.3505999999998</v>
      </c>
      <c r="C258" s="27">
        <v>8.9999999999999998E-4</v>
      </c>
      <c r="D258" s="27">
        <v>678.6354</v>
      </c>
      <c r="E258" s="27">
        <v>678.6354</v>
      </c>
      <c r="F258" s="27">
        <v>678.6354</v>
      </c>
      <c r="G258" s="27">
        <v>0</v>
      </c>
      <c r="H258" s="27">
        <v>0</v>
      </c>
      <c r="I258" s="27">
        <v>1357.2708</v>
      </c>
      <c r="J258" s="27">
        <v>678.6354</v>
      </c>
      <c r="K258" s="27">
        <v>1357.2708</v>
      </c>
      <c r="L258" s="27">
        <v>846.20550000000003</v>
      </c>
      <c r="M258" s="27">
        <v>0</v>
      </c>
      <c r="N258" s="27">
        <v>0</v>
      </c>
      <c r="O258" s="27">
        <v>282.06169999999997</v>
      </c>
      <c r="P258" s="27">
        <v>0</v>
      </c>
    </row>
    <row r="259" spans="1:16" x14ac:dyDescent="0.25">
      <c r="A259" s="17">
        <v>1.097</v>
      </c>
      <c r="B259" s="27">
        <v>6557.8935000000001</v>
      </c>
      <c r="C259" s="27">
        <v>1E-4</v>
      </c>
      <c r="D259" s="27">
        <v>678.70330000000001</v>
      </c>
      <c r="E259" s="27">
        <v>678.70330000000001</v>
      </c>
      <c r="F259" s="27">
        <v>678.70330000000001</v>
      </c>
      <c r="G259" s="27">
        <v>0</v>
      </c>
      <c r="H259" s="27">
        <v>0</v>
      </c>
      <c r="I259" s="27">
        <v>1357.4066</v>
      </c>
      <c r="J259" s="27">
        <v>678.70330000000001</v>
      </c>
      <c r="K259" s="27">
        <v>1357.4066</v>
      </c>
      <c r="L259" s="27">
        <v>846.20550000000003</v>
      </c>
      <c r="M259" s="27">
        <v>0</v>
      </c>
      <c r="N259" s="27">
        <v>0</v>
      </c>
      <c r="O259" s="27">
        <v>282.06169999999997</v>
      </c>
      <c r="P259" s="27">
        <v>0</v>
      </c>
    </row>
    <row r="260" spans="1:16" x14ac:dyDescent="0.25">
      <c r="A260" s="17">
        <v>1.0980000000000001</v>
      </c>
      <c r="B260" s="27">
        <v>6562.8429999999998</v>
      </c>
      <c r="C260" s="27">
        <v>8.9999999999999998E-4</v>
      </c>
      <c r="D260" s="27">
        <v>679.322</v>
      </c>
      <c r="E260" s="27">
        <v>679.322</v>
      </c>
      <c r="F260" s="27">
        <v>679.322</v>
      </c>
      <c r="G260" s="27">
        <v>0</v>
      </c>
      <c r="H260" s="27">
        <v>0</v>
      </c>
      <c r="I260" s="27">
        <v>1358.6439</v>
      </c>
      <c r="J260" s="27">
        <v>679.322</v>
      </c>
      <c r="K260" s="27">
        <v>1358.6439</v>
      </c>
      <c r="L260" s="27">
        <v>846.20550000000003</v>
      </c>
      <c r="M260" s="27">
        <v>0</v>
      </c>
      <c r="N260" s="27">
        <v>0</v>
      </c>
      <c r="O260" s="27">
        <v>282.06169999999997</v>
      </c>
      <c r="P260" s="27">
        <v>0</v>
      </c>
    </row>
    <row r="261" spans="1:16" x14ac:dyDescent="0.25">
      <c r="A261" s="17">
        <v>1.099</v>
      </c>
      <c r="B261" s="27">
        <v>6567.7925999999998</v>
      </c>
      <c r="C261" s="27">
        <v>8.9999999999999998E-4</v>
      </c>
      <c r="D261" s="27">
        <v>679.94069999999999</v>
      </c>
      <c r="E261" s="27">
        <v>679.94069999999999</v>
      </c>
      <c r="F261" s="27">
        <v>679.94069999999999</v>
      </c>
      <c r="G261" s="27">
        <v>0</v>
      </c>
      <c r="H261" s="27">
        <v>0</v>
      </c>
      <c r="I261" s="27">
        <v>1359.8813</v>
      </c>
      <c r="J261" s="27">
        <v>679.94069999999999</v>
      </c>
      <c r="K261" s="27">
        <v>1359.8813</v>
      </c>
      <c r="L261" s="27">
        <v>846.20550000000003</v>
      </c>
      <c r="M261" s="27">
        <v>0</v>
      </c>
      <c r="N261" s="27">
        <v>0</v>
      </c>
      <c r="O261" s="27">
        <v>282.06169999999997</v>
      </c>
      <c r="P261" s="27">
        <v>0</v>
      </c>
    </row>
    <row r="262" spans="1:16" x14ac:dyDescent="0.25">
      <c r="A262" s="17">
        <v>1.1000000000000001</v>
      </c>
      <c r="B262" s="27">
        <v>7351.0842000000002</v>
      </c>
      <c r="C262" s="27">
        <v>0.13700000000000001</v>
      </c>
      <c r="D262" s="27">
        <v>777.85209999999995</v>
      </c>
      <c r="E262" s="27">
        <v>777.85209999999995</v>
      </c>
      <c r="F262" s="27">
        <v>777.85209999999995</v>
      </c>
      <c r="G262" s="27">
        <v>0</v>
      </c>
      <c r="H262" s="27">
        <v>0</v>
      </c>
      <c r="I262" s="27">
        <v>1555.7041999999999</v>
      </c>
      <c r="J262" s="27">
        <v>777.85209999999995</v>
      </c>
      <c r="K262" s="27">
        <v>1555.7041999999999</v>
      </c>
      <c r="L262" s="27">
        <v>846.20550000000003</v>
      </c>
      <c r="M262" s="27">
        <v>0</v>
      </c>
      <c r="N262" s="27">
        <v>0</v>
      </c>
      <c r="O262" s="27">
        <v>282.06169999999997</v>
      </c>
      <c r="P262" s="27">
        <v>0</v>
      </c>
    </row>
    <row r="263" spans="1:16" x14ac:dyDescent="0.25">
      <c r="A263" s="17">
        <v>1.101</v>
      </c>
      <c r="B263" s="27">
        <v>7356.7412999999997</v>
      </c>
      <c r="C263" s="27">
        <v>8.9999999999999998E-4</v>
      </c>
      <c r="D263" s="27">
        <v>778.55930000000001</v>
      </c>
      <c r="E263" s="27">
        <v>778.55930000000001</v>
      </c>
      <c r="F263" s="27">
        <v>778.55930000000001</v>
      </c>
      <c r="G263" s="27">
        <v>0</v>
      </c>
      <c r="H263" s="27">
        <v>0</v>
      </c>
      <c r="I263" s="27">
        <v>1557.1185</v>
      </c>
      <c r="J263" s="27">
        <v>778.55930000000001</v>
      </c>
      <c r="K263" s="27">
        <v>1557.1185</v>
      </c>
      <c r="L263" s="27">
        <v>846.20550000000003</v>
      </c>
      <c r="M263" s="27">
        <v>0</v>
      </c>
      <c r="N263" s="27">
        <v>0</v>
      </c>
      <c r="O263" s="27">
        <v>282.06169999999997</v>
      </c>
      <c r="P263" s="27">
        <v>0</v>
      </c>
    </row>
    <row r="264" spans="1:16" x14ac:dyDescent="0.25">
      <c r="A264" s="17">
        <v>1.1020000000000001</v>
      </c>
      <c r="B264" s="27">
        <v>7362.3984</v>
      </c>
      <c r="C264" s="27">
        <v>8.9999999999999998E-4</v>
      </c>
      <c r="D264" s="27">
        <v>779.26639999999998</v>
      </c>
      <c r="E264" s="27">
        <v>779.26639999999998</v>
      </c>
      <c r="F264" s="27">
        <v>779.26639999999998</v>
      </c>
      <c r="G264" s="27">
        <v>0</v>
      </c>
      <c r="H264" s="27">
        <v>0</v>
      </c>
      <c r="I264" s="27">
        <v>1558.5328</v>
      </c>
      <c r="J264" s="27">
        <v>779.26639999999998</v>
      </c>
      <c r="K264" s="27">
        <v>1558.5328</v>
      </c>
      <c r="L264" s="27">
        <v>846.20550000000003</v>
      </c>
      <c r="M264" s="27">
        <v>0</v>
      </c>
      <c r="N264" s="27">
        <v>0</v>
      </c>
      <c r="O264" s="27">
        <v>282.06169999999997</v>
      </c>
      <c r="P264" s="27">
        <v>0</v>
      </c>
    </row>
    <row r="265" spans="1:16" x14ac:dyDescent="0.25">
      <c r="A265" s="17">
        <v>1.103</v>
      </c>
      <c r="B265" s="27">
        <v>7367.3856999999998</v>
      </c>
      <c r="C265" s="27">
        <v>1E-4</v>
      </c>
      <c r="D265" s="27">
        <v>779.88980000000004</v>
      </c>
      <c r="E265" s="27">
        <v>779.88980000000004</v>
      </c>
      <c r="F265" s="27">
        <v>779.88980000000004</v>
      </c>
      <c r="G265" s="27">
        <v>0</v>
      </c>
      <c r="H265" s="27">
        <v>0</v>
      </c>
      <c r="I265" s="27">
        <v>1559.7796000000001</v>
      </c>
      <c r="J265" s="27">
        <v>779.88980000000004</v>
      </c>
      <c r="K265" s="27">
        <v>1559.7796000000001</v>
      </c>
      <c r="L265" s="27">
        <v>846.20550000000003</v>
      </c>
      <c r="M265" s="27">
        <v>0</v>
      </c>
      <c r="N265" s="27">
        <v>0</v>
      </c>
      <c r="O265" s="27">
        <v>282.06169999999997</v>
      </c>
      <c r="P265" s="27">
        <v>0</v>
      </c>
    </row>
    <row r="266" spans="1:16" x14ac:dyDescent="0.25">
      <c r="A266" s="17">
        <v>1.1040000000000001</v>
      </c>
      <c r="B266" s="27">
        <v>7373.0421999999999</v>
      </c>
      <c r="C266" s="27">
        <v>8.9999999999999998E-4</v>
      </c>
      <c r="D266" s="27">
        <v>780.59690000000001</v>
      </c>
      <c r="E266" s="27">
        <v>780.59690000000001</v>
      </c>
      <c r="F266" s="27">
        <v>780.59690000000001</v>
      </c>
      <c r="G266" s="27">
        <v>0</v>
      </c>
      <c r="H266" s="27">
        <v>0</v>
      </c>
      <c r="I266" s="27">
        <v>1561.1937</v>
      </c>
      <c r="J266" s="27">
        <v>780.59690000000001</v>
      </c>
      <c r="K266" s="27">
        <v>1561.1937</v>
      </c>
      <c r="L266" s="27">
        <v>846.20550000000003</v>
      </c>
      <c r="M266" s="27">
        <v>0</v>
      </c>
      <c r="N266" s="27">
        <v>0</v>
      </c>
      <c r="O266" s="27">
        <v>282.06169999999997</v>
      </c>
      <c r="P266" s="27">
        <v>0</v>
      </c>
    </row>
    <row r="267" spans="1:16" x14ac:dyDescent="0.25">
      <c r="A267" s="17">
        <v>1.105</v>
      </c>
      <c r="B267" s="27">
        <v>7376.7891</v>
      </c>
      <c r="C267" s="27">
        <v>5.9999999999999995E-4</v>
      </c>
      <c r="D267" s="27">
        <v>781.0652</v>
      </c>
      <c r="E267" s="27">
        <v>781.0652</v>
      </c>
      <c r="F267" s="27">
        <v>781.0652</v>
      </c>
      <c r="G267" s="27">
        <v>0</v>
      </c>
      <c r="H267" s="27">
        <v>0</v>
      </c>
      <c r="I267" s="27">
        <v>1562.1304</v>
      </c>
      <c r="J267" s="27">
        <v>781.0652</v>
      </c>
      <c r="K267" s="27">
        <v>1562.1304</v>
      </c>
      <c r="L267" s="27">
        <v>846.20550000000003</v>
      </c>
      <c r="M267" s="27">
        <v>0</v>
      </c>
      <c r="N267" s="27">
        <v>0</v>
      </c>
      <c r="O267" s="27">
        <v>282.06169999999997</v>
      </c>
      <c r="P267" s="27">
        <v>0</v>
      </c>
    </row>
    <row r="268" spans="1:16" x14ac:dyDescent="0.25">
      <c r="A268" s="17">
        <v>1.1060000000000001</v>
      </c>
      <c r="B268" s="27">
        <v>7382.4438</v>
      </c>
      <c r="C268" s="27">
        <v>8.9999999999999998E-4</v>
      </c>
      <c r="D268" s="27">
        <v>781.77210000000002</v>
      </c>
      <c r="E268" s="27">
        <v>781.77210000000002</v>
      </c>
      <c r="F268" s="27">
        <v>781.77210000000002</v>
      </c>
      <c r="G268" s="27">
        <v>0</v>
      </c>
      <c r="H268" s="27">
        <v>0</v>
      </c>
      <c r="I268" s="27">
        <v>1563.5441000000001</v>
      </c>
      <c r="J268" s="27">
        <v>781.77210000000002</v>
      </c>
      <c r="K268" s="27">
        <v>1563.5441000000001</v>
      </c>
      <c r="L268" s="27">
        <v>846.20550000000003</v>
      </c>
      <c r="M268" s="27">
        <v>0</v>
      </c>
      <c r="N268" s="27">
        <v>0</v>
      </c>
      <c r="O268" s="27">
        <v>282.06169999999997</v>
      </c>
      <c r="P268" s="27">
        <v>0</v>
      </c>
    </row>
    <row r="269" spans="1:16" x14ac:dyDescent="0.25">
      <c r="A269" s="17">
        <v>1.107</v>
      </c>
      <c r="B269" s="27">
        <v>7383.0693000000001</v>
      </c>
      <c r="C269" s="27">
        <v>1E-4</v>
      </c>
      <c r="D269" s="27">
        <v>781.85019999999997</v>
      </c>
      <c r="E269" s="27">
        <v>781.85019999999997</v>
      </c>
      <c r="F269" s="27">
        <v>781.85019999999997</v>
      </c>
      <c r="G269" s="27">
        <v>0</v>
      </c>
      <c r="H269" s="27">
        <v>0</v>
      </c>
      <c r="I269" s="27">
        <v>1563.7004999999999</v>
      </c>
      <c r="J269" s="27">
        <v>781.85019999999997</v>
      </c>
      <c r="K269" s="27">
        <v>1563.7004999999999</v>
      </c>
      <c r="L269" s="27">
        <v>846.20550000000003</v>
      </c>
      <c r="M269" s="27">
        <v>0</v>
      </c>
      <c r="N269" s="27">
        <v>0</v>
      </c>
      <c r="O269" s="27">
        <v>282.06169999999997</v>
      </c>
      <c r="P269" s="27">
        <v>0</v>
      </c>
    </row>
    <row r="270" spans="1:16" x14ac:dyDescent="0.25">
      <c r="A270" s="17">
        <v>1.1080000000000001</v>
      </c>
      <c r="B270" s="27">
        <v>7388.7195000000002</v>
      </c>
      <c r="C270" s="27">
        <v>8.9999999999999998E-4</v>
      </c>
      <c r="D270" s="27">
        <v>782.55650000000003</v>
      </c>
      <c r="E270" s="27">
        <v>782.55650000000003</v>
      </c>
      <c r="F270" s="27">
        <v>782.55650000000003</v>
      </c>
      <c r="G270" s="27">
        <v>0</v>
      </c>
      <c r="H270" s="27">
        <v>0</v>
      </c>
      <c r="I270" s="27">
        <v>1565.1131</v>
      </c>
      <c r="J270" s="27">
        <v>782.55650000000003</v>
      </c>
      <c r="K270" s="27">
        <v>1565.1131</v>
      </c>
      <c r="L270" s="27">
        <v>846.20550000000003</v>
      </c>
      <c r="M270" s="27">
        <v>0</v>
      </c>
      <c r="N270" s="27">
        <v>0</v>
      </c>
      <c r="O270" s="27">
        <v>282.06169999999997</v>
      </c>
      <c r="P270" s="27">
        <v>0</v>
      </c>
    </row>
    <row r="271" spans="1:16" x14ac:dyDescent="0.25">
      <c r="A271" s="17">
        <v>1.109</v>
      </c>
      <c r="B271" s="27">
        <v>7394.3697000000002</v>
      </c>
      <c r="C271" s="27">
        <v>8.9999999999999998E-4</v>
      </c>
      <c r="D271" s="27">
        <v>783.26279999999997</v>
      </c>
      <c r="E271" s="27">
        <v>783.26279999999997</v>
      </c>
      <c r="F271" s="27">
        <v>783.26279999999997</v>
      </c>
      <c r="G271" s="27">
        <v>0</v>
      </c>
      <c r="H271" s="27">
        <v>0</v>
      </c>
      <c r="I271" s="27">
        <v>1566.5255999999999</v>
      </c>
      <c r="J271" s="27">
        <v>783.26279999999997</v>
      </c>
      <c r="K271" s="27">
        <v>1566.5255999999999</v>
      </c>
      <c r="L271" s="27">
        <v>846.20550000000003</v>
      </c>
      <c r="M271" s="27">
        <v>0</v>
      </c>
      <c r="N271" s="27">
        <v>0</v>
      </c>
      <c r="O271" s="27">
        <v>282.06169999999997</v>
      </c>
      <c r="P271" s="27">
        <v>0</v>
      </c>
    </row>
    <row r="272" spans="1:16" x14ac:dyDescent="0.25">
      <c r="A272" s="17">
        <v>1.1100000000000001</v>
      </c>
      <c r="B272" s="27">
        <v>8830.5604000000003</v>
      </c>
      <c r="C272" s="27">
        <v>0.219</v>
      </c>
      <c r="D272" s="27">
        <v>962.78660000000002</v>
      </c>
      <c r="E272" s="27">
        <v>962.78660000000002</v>
      </c>
      <c r="F272" s="27">
        <v>962.78660000000002</v>
      </c>
      <c r="G272" s="27">
        <v>0</v>
      </c>
      <c r="H272" s="27">
        <v>0</v>
      </c>
      <c r="I272" s="27">
        <v>1925.5733</v>
      </c>
      <c r="J272" s="27">
        <v>962.78660000000002</v>
      </c>
      <c r="K272" s="27">
        <v>1925.5733</v>
      </c>
      <c r="L272" s="27">
        <v>846.20550000000003</v>
      </c>
      <c r="M272" s="27">
        <v>0</v>
      </c>
      <c r="N272" s="27">
        <v>0</v>
      </c>
      <c r="O272" s="27">
        <v>282.06169999999997</v>
      </c>
      <c r="P272" s="27">
        <v>0</v>
      </c>
    </row>
    <row r="273" spans="1:16" x14ac:dyDescent="0.25">
      <c r="A273" s="17">
        <v>1.111</v>
      </c>
      <c r="B273" s="27">
        <v>8837.4994000000006</v>
      </c>
      <c r="C273" s="27">
        <v>8.9999999999999998E-4</v>
      </c>
      <c r="D273" s="27">
        <v>963.654</v>
      </c>
      <c r="E273" s="27">
        <v>963.654</v>
      </c>
      <c r="F273" s="27">
        <v>963.654</v>
      </c>
      <c r="G273" s="27">
        <v>0</v>
      </c>
      <c r="H273" s="27">
        <v>0</v>
      </c>
      <c r="I273" s="27">
        <v>1927.308</v>
      </c>
      <c r="J273" s="27">
        <v>963.654</v>
      </c>
      <c r="K273" s="27">
        <v>1927.308</v>
      </c>
      <c r="L273" s="27">
        <v>846.20550000000003</v>
      </c>
      <c r="M273" s="27">
        <v>0</v>
      </c>
      <c r="N273" s="27">
        <v>0</v>
      </c>
      <c r="O273" s="27">
        <v>282.06169999999997</v>
      </c>
      <c r="P273" s="27">
        <v>0</v>
      </c>
    </row>
    <row r="274" spans="1:16" x14ac:dyDescent="0.25">
      <c r="A274" s="17">
        <v>1.1120000000000001</v>
      </c>
      <c r="B274" s="27">
        <v>8844.4383999999991</v>
      </c>
      <c r="C274" s="27">
        <v>8.9999999999999998E-4</v>
      </c>
      <c r="D274" s="27">
        <v>964.52139999999997</v>
      </c>
      <c r="E274" s="27">
        <v>964.52139999999997</v>
      </c>
      <c r="F274" s="27">
        <v>964.52139999999997</v>
      </c>
      <c r="G274" s="27">
        <v>0</v>
      </c>
      <c r="H274" s="27">
        <v>0</v>
      </c>
      <c r="I274" s="27">
        <v>1929.0427999999999</v>
      </c>
      <c r="J274" s="27">
        <v>964.52139999999997</v>
      </c>
      <c r="K274" s="27">
        <v>1929.0427999999999</v>
      </c>
      <c r="L274" s="27">
        <v>846.20550000000003</v>
      </c>
      <c r="M274" s="27">
        <v>0</v>
      </c>
      <c r="N274" s="27">
        <v>0</v>
      </c>
      <c r="O274" s="27">
        <v>282.06169999999997</v>
      </c>
      <c r="P274" s="27">
        <v>0</v>
      </c>
    </row>
    <row r="275" spans="1:16" x14ac:dyDescent="0.25">
      <c r="A275" s="17">
        <v>1.113</v>
      </c>
      <c r="B275" s="27">
        <v>8845.2099999999991</v>
      </c>
      <c r="C275" s="27">
        <v>1E-4</v>
      </c>
      <c r="D275" s="27">
        <v>964.61779999999999</v>
      </c>
      <c r="E275" s="27">
        <v>964.61779999999999</v>
      </c>
      <c r="F275" s="27">
        <v>964.61779999999999</v>
      </c>
      <c r="G275" s="27">
        <v>0</v>
      </c>
      <c r="H275" s="27">
        <v>0</v>
      </c>
      <c r="I275" s="27">
        <v>1929.2357</v>
      </c>
      <c r="J275" s="27">
        <v>964.61779999999999</v>
      </c>
      <c r="K275" s="27">
        <v>1929.2357</v>
      </c>
      <c r="L275" s="27">
        <v>846.20550000000003</v>
      </c>
      <c r="M275" s="27">
        <v>0</v>
      </c>
      <c r="N275" s="27">
        <v>0</v>
      </c>
      <c r="O275" s="27">
        <v>282.06169999999997</v>
      </c>
      <c r="P275" s="27">
        <v>0</v>
      </c>
    </row>
    <row r="276" spans="1:16" x14ac:dyDescent="0.25">
      <c r="A276" s="17">
        <v>1.1140000000000001</v>
      </c>
      <c r="B276" s="27">
        <v>8852.1435000000001</v>
      </c>
      <c r="C276" s="27">
        <v>8.9999999999999998E-4</v>
      </c>
      <c r="D276" s="27">
        <v>965.48450000000003</v>
      </c>
      <c r="E276" s="27">
        <v>965.48450000000003</v>
      </c>
      <c r="F276" s="27">
        <v>965.48450000000003</v>
      </c>
      <c r="G276" s="27">
        <v>0</v>
      </c>
      <c r="H276" s="27">
        <v>0</v>
      </c>
      <c r="I276" s="27">
        <v>1930.9690000000001</v>
      </c>
      <c r="J276" s="27">
        <v>965.48450000000003</v>
      </c>
      <c r="K276" s="27">
        <v>1930.9690000000001</v>
      </c>
      <c r="L276" s="27">
        <v>846.20550000000003</v>
      </c>
      <c r="M276" s="27">
        <v>0</v>
      </c>
      <c r="N276" s="27">
        <v>0</v>
      </c>
      <c r="O276" s="27">
        <v>282.06169999999997</v>
      </c>
      <c r="P276" s="27">
        <v>0</v>
      </c>
    </row>
    <row r="277" spans="1:16" x14ac:dyDescent="0.25">
      <c r="A277" s="17">
        <v>1.115</v>
      </c>
      <c r="B277" s="27">
        <v>8859.0769</v>
      </c>
      <c r="C277" s="27">
        <v>8.9999999999999998E-4</v>
      </c>
      <c r="D277" s="27">
        <v>966.35119999999995</v>
      </c>
      <c r="E277" s="27">
        <v>966.35119999999995</v>
      </c>
      <c r="F277" s="27">
        <v>966.35119999999995</v>
      </c>
      <c r="G277" s="27">
        <v>0</v>
      </c>
      <c r="H277" s="27">
        <v>0</v>
      </c>
      <c r="I277" s="27">
        <v>1932.7023999999999</v>
      </c>
      <c r="J277" s="27">
        <v>966.35119999999995</v>
      </c>
      <c r="K277" s="27">
        <v>1932.7023999999999</v>
      </c>
      <c r="L277" s="27">
        <v>846.20550000000003</v>
      </c>
      <c r="M277" s="27">
        <v>0</v>
      </c>
      <c r="N277" s="27">
        <v>0</v>
      </c>
      <c r="O277" s="27">
        <v>282.06169999999997</v>
      </c>
      <c r="P277" s="27">
        <v>0</v>
      </c>
    </row>
    <row r="278" spans="1:16" x14ac:dyDescent="0.25">
      <c r="A278" s="17">
        <v>1.1160000000000001</v>
      </c>
      <c r="B278" s="27">
        <v>8866.0103999999992</v>
      </c>
      <c r="C278" s="27">
        <v>8.9999999999999998E-4</v>
      </c>
      <c r="D278" s="27">
        <v>967.21789999999999</v>
      </c>
      <c r="E278" s="27">
        <v>967.21789999999999</v>
      </c>
      <c r="F278" s="27">
        <v>967.21789999999999</v>
      </c>
      <c r="G278" s="27">
        <v>0</v>
      </c>
      <c r="H278" s="27">
        <v>0</v>
      </c>
      <c r="I278" s="27">
        <v>1934.4358</v>
      </c>
      <c r="J278" s="27">
        <v>967.21789999999999</v>
      </c>
      <c r="K278" s="27">
        <v>1934.4358</v>
      </c>
      <c r="L278" s="27">
        <v>846.20550000000003</v>
      </c>
      <c r="M278" s="27">
        <v>0</v>
      </c>
      <c r="N278" s="27">
        <v>0</v>
      </c>
      <c r="O278" s="27">
        <v>282.06169999999997</v>
      </c>
      <c r="P278" s="27">
        <v>0</v>
      </c>
    </row>
    <row r="279" spans="1:16" x14ac:dyDescent="0.25">
      <c r="A279" s="17">
        <v>1.117</v>
      </c>
      <c r="B279" s="27">
        <v>8870.6530000000002</v>
      </c>
      <c r="C279" s="27">
        <v>5.9999999999999995E-4</v>
      </c>
      <c r="D279" s="27">
        <v>967.79819999999995</v>
      </c>
      <c r="E279" s="27">
        <v>967.79819999999995</v>
      </c>
      <c r="F279" s="27">
        <v>967.79819999999995</v>
      </c>
      <c r="G279" s="27">
        <v>0</v>
      </c>
      <c r="H279" s="27">
        <v>0</v>
      </c>
      <c r="I279" s="27">
        <v>1935.5963999999999</v>
      </c>
      <c r="J279" s="27">
        <v>967.79819999999995</v>
      </c>
      <c r="K279" s="27">
        <v>1935.5963999999999</v>
      </c>
      <c r="L279" s="27">
        <v>846.20550000000003</v>
      </c>
      <c r="M279" s="27">
        <v>0</v>
      </c>
      <c r="N279" s="27">
        <v>0</v>
      </c>
      <c r="O279" s="27">
        <v>282.06169999999997</v>
      </c>
      <c r="P279" s="27">
        <v>0</v>
      </c>
    </row>
    <row r="280" spans="1:16" x14ac:dyDescent="0.25">
      <c r="A280" s="17">
        <v>1.1180000000000001</v>
      </c>
      <c r="B280" s="27">
        <v>8877.5845000000008</v>
      </c>
      <c r="C280" s="27">
        <v>8.9999999999999998E-4</v>
      </c>
      <c r="D280" s="27">
        <v>968.66459999999995</v>
      </c>
      <c r="E280" s="27">
        <v>968.66459999999995</v>
      </c>
      <c r="F280" s="27">
        <v>968.66459999999995</v>
      </c>
      <c r="G280" s="27">
        <v>0</v>
      </c>
      <c r="H280" s="27">
        <v>0</v>
      </c>
      <c r="I280" s="27">
        <v>1937.3293000000001</v>
      </c>
      <c r="J280" s="27">
        <v>968.66459999999995</v>
      </c>
      <c r="K280" s="27">
        <v>1937.3293000000001</v>
      </c>
      <c r="L280" s="27">
        <v>846.20550000000003</v>
      </c>
      <c r="M280" s="27">
        <v>0</v>
      </c>
      <c r="N280" s="27">
        <v>0</v>
      </c>
      <c r="O280" s="27">
        <v>282.06169999999997</v>
      </c>
      <c r="P280" s="27">
        <v>0</v>
      </c>
    </row>
    <row r="281" spans="1:16" x14ac:dyDescent="0.25">
      <c r="A281" s="17">
        <v>1.119</v>
      </c>
      <c r="B281" s="27">
        <v>8878.3593999999994</v>
      </c>
      <c r="C281" s="27">
        <v>1E-4</v>
      </c>
      <c r="D281" s="27">
        <v>968.76149999999996</v>
      </c>
      <c r="E281" s="27">
        <v>968.76149999999996</v>
      </c>
      <c r="F281" s="27">
        <v>968.76149999999996</v>
      </c>
      <c r="G281" s="27">
        <v>0</v>
      </c>
      <c r="H281" s="27">
        <v>0</v>
      </c>
      <c r="I281" s="27">
        <v>1937.5229999999999</v>
      </c>
      <c r="J281" s="27">
        <v>968.76149999999996</v>
      </c>
      <c r="K281" s="27">
        <v>1937.5229999999999</v>
      </c>
      <c r="L281" s="27">
        <v>846.20550000000003</v>
      </c>
      <c r="M281" s="27">
        <v>0</v>
      </c>
      <c r="N281" s="27">
        <v>0</v>
      </c>
      <c r="O281" s="27">
        <v>282.06169999999997</v>
      </c>
      <c r="P281" s="27">
        <v>0</v>
      </c>
    </row>
    <row r="282" spans="1:16" x14ac:dyDescent="0.25">
      <c r="A282" s="17">
        <v>1.1200000000000001</v>
      </c>
      <c r="B282" s="27">
        <v>8885.3345000000008</v>
      </c>
      <c r="C282" s="27">
        <v>8.9999999999999998E-4</v>
      </c>
      <c r="D282" s="27">
        <v>969.63340000000005</v>
      </c>
      <c r="E282" s="27">
        <v>969.63340000000005</v>
      </c>
      <c r="F282" s="27">
        <v>969.63340000000005</v>
      </c>
      <c r="G282" s="27">
        <v>0</v>
      </c>
      <c r="H282" s="27">
        <v>0</v>
      </c>
      <c r="I282" s="27">
        <v>1939.2668000000001</v>
      </c>
      <c r="J282" s="27">
        <v>969.63340000000005</v>
      </c>
      <c r="K282" s="27">
        <v>1939.2668000000001</v>
      </c>
      <c r="L282" s="27">
        <v>846.20550000000003</v>
      </c>
      <c r="M282" s="27">
        <v>0</v>
      </c>
      <c r="N282" s="27">
        <v>0</v>
      </c>
      <c r="O282" s="27">
        <v>282.06169999999997</v>
      </c>
      <c r="P282" s="27">
        <v>0</v>
      </c>
    </row>
    <row r="283" spans="1:16" x14ac:dyDescent="0.25">
      <c r="A283" s="17">
        <v>1.121</v>
      </c>
      <c r="B283" s="27">
        <v>8892.2603999999992</v>
      </c>
      <c r="C283" s="27">
        <v>8.9999999999999998E-4</v>
      </c>
      <c r="D283" s="27">
        <v>970.4991</v>
      </c>
      <c r="E283" s="27">
        <v>970.4991</v>
      </c>
      <c r="F283" s="27">
        <v>970.4991</v>
      </c>
      <c r="G283" s="27">
        <v>0</v>
      </c>
      <c r="H283" s="27">
        <v>0</v>
      </c>
      <c r="I283" s="27">
        <v>1940.9983</v>
      </c>
      <c r="J283" s="27">
        <v>970.4991</v>
      </c>
      <c r="K283" s="27">
        <v>1940.9983</v>
      </c>
      <c r="L283" s="27">
        <v>846.20550000000003</v>
      </c>
      <c r="M283" s="27">
        <v>0</v>
      </c>
      <c r="N283" s="27">
        <v>0</v>
      </c>
      <c r="O283" s="27">
        <v>282.06169999999997</v>
      </c>
      <c r="P283" s="27">
        <v>0</v>
      </c>
    </row>
    <row r="284" spans="1:16" x14ac:dyDescent="0.25">
      <c r="A284" s="17">
        <v>1.1220000000000001</v>
      </c>
      <c r="B284" s="27">
        <v>8897.6952000000001</v>
      </c>
      <c r="C284" s="27">
        <v>6.9999999999999999E-4</v>
      </c>
      <c r="D284" s="27">
        <v>971.17849999999999</v>
      </c>
      <c r="E284" s="27">
        <v>971.17849999999999</v>
      </c>
      <c r="F284" s="27">
        <v>971.17849999999999</v>
      </c>
      <c r="G284" s="27">
        <v>0</v>
      </c>
      <c r="H284" s="27">
        <v>0</v>
      </c>
      <c r="I284" s="27">
        <v>1942.357</v>
      </c>
      <c r="J284" s="27">
        <v>971.17849999999999</v>
      </c>
      <c r="K284" s="27">
        <v>1942.357</v>
      </c>
      <c r="L284" s="27">
        <v>846.20550000000003</v>
      </c>
      <c r="M284" s="27">
        <v>0</v>
      </c>
      <c r="N284" s="27">
        <v>0</v>
      </c>
      <c r="O284" s="27">
        <v>282.06169999999997</v>
      </c>
      <c r="P284" s="27">
        <v>0</v>
      </c>
    </row>
    <row r="285" spans="1:16" x14ac:dyDescent="0.25">
      <c r="A285" s="17">
        <v>1.123</v>
      </c>
      <c r="B285" s="27">
        <v>8898.4722000000002</v>
      </c>
      <c r="C285" s="27">
        <v>1E-4</v>
      </c>
      <c r="D285" s="27">
        <v>971.27560000000005</v>
      </c>
      <c r="E285" s="27">
        <v>971.27560000000005</v>
      </c>
      <c r="F285" s="27">
        <v>971.27560000000005</v>
      </c>
      <c r="G285" s="27">
        <v>0</v>
      </c>
      <c r="H285" s="27">
        <v>0</v>
      </c>
      <c r="I285" s="27">
        <v>1942.5512000000001</v>
      </c>
      <c r="J285" s="27">
        <v>971.27560000000005</v>
      </c>
      <c r="K285" s="27">
        <v>1942.5512000000001</v>
      </c>
      <c r="L285" s="27">
        <v>846.20550000000003</v>
      </c>
      <c r="M285" s="27">
        <v>0</v>
      </c>
      <c r="N285" s="27">
        <v>0</v>
      </c>
      <c r="O285" s="27">
        <v>282.06169999999997</v>
      </c>
      <c r="P285" s="27">
        <v>0</v>
      </c>
    </row>
    <row r="286" spans="1:16" x14ac:dyDescent="0.25">
      <c r="A286" s="17">
        <v>1.1240000000000001</v>
      </c>
      <c r="B286" s="27">
        <v>8905.3912999999993</v>
      </c>
      <c r="C286" s="27">
        <v>8.9999999999999998E-4</v>
      </c>
      <c r="D286" s="27">
        <v>972.14049999999997</v>
      </c>
      <c r="E286" s="27">
        <v>972.14049999999997</v>
      </c>
      <c r="F286" s="27">
        <v>972.14049999999997</v>
      </c>
      <c r="G286" s="27">
        <v>0</v>
      </c>
      <c r="H286" s="27">
        <v>0</v>
      </c>
      <c r="I286" s="27">
        <v>1944.2809999999999</v>
      </c>
      <c r="J286" s="27">
        <v>972.14049999999997</v>
      </c>
      <c r="K286" s="27">
        <v>1944.2809999999999</v>
      </c>
      <c r="L286" s="27">
        <v>846.20550000000003</v>
      </c>
      <c r="M286" s="27">
        <v>0</v>
      </c>
      <c r="N286" s="27">
        <v>0</v>
      </c>
      <c r="O286" s="27">
        <v>282.06169999999997</v>
      </c>
      <c r="P286" s="27">
        <v>0</v>
      </c>
    </row>
    <row r="287" spans="1:16" x14ac:dyDescent="0.25">
      <c r="A287" s="17">
        <v>1.125</v>
      </c>
      <c r="B287" s="27">
        <v>8912.3104999999996</v>
      </c>
      <c r="C287" s="27">
        <v>8.9999999999999998E-4</v>
      </c>
      <c r="D287" s="27">
        <v>973.00540000000001</v>
      </c>
      <c r="E287" s="27">
        <v>973.00540000000001</v>
      </c>
      <c r="F287" s="27">
        <v>973.00540000000001</v>
      </c>
      <c r="G287" s="27">
        <v>0</v>
      </c>
      <c r="H287" s="27">
        <v>0</v>
      </c>
      <c r="I287" s="27">
        <v>1946.0108</v>
      </c>
      <c r="J287" s="27">
        <v>973.00540000000001</v>
      </c>
      <c r="K287" s="27">
        <v>1946.0108</v>
      </c>
      <c r="L287" s="27">
        <v>846.20550000000003</v>
      </c>
      <c r="M287" s="27">
        <v>0</v>
      </c>
      <c r="N287" s="27">
        <v>0</v>
      </c>
      <c r="O287" s="27">
        <v>282.06169999999997</v>
      </c>
      <c r="P287" s="27">
        <v>0</v>
      </c>
    </row>
    <row r="288" spans="1:16" x14ac:dyDescent="0.25">
      <c r="A288" s="17">
        <v>1.1259999999999999</v>
      </c>
      <c r="B288" s="27">
        <v>8919.2296000000006</v>
      </c>
      <c r="C288" s="27">
        <v>8.9999999999999998E-4</v>
      </c>
      <c r="D288" s="27">
        <v>973.87030000000004</v>
      </c>
      <c r="E288" s="27">
        <v>973.87030000000004</v>
      </c>
      <c r="F288" s="27">
        <v>973.87030000000004</v>
      </c>
      <c r="G288" s="27">
        <v>0</v>
      </c>
      <c r="H288" s="27">
        <v>0</v>
      </c>
      <c r="I288" s="27">
        <v>1947.7406000000001</v>
      </c>
      <c r="J288" s="27">
        <v>973.87030000000004</v>
      </c>
      <c r="K288" s="27">
        <v>1947.7406000000001</v>
      </c>
      <c r="L288" s="27">
        <v>846.20550000000003</v>
      </c>
      <c r="M288" s="27">
        <v>0</v>
      </c>
      <c r="N288" s="27">
        <v>0</v>
      </c>
      <c r="O288" s="27">
        <v>282.06169999999997</v>
      </c>
      <c r="P288" s="27">
        <v>0</v>
      </c>
    </row>
    <row r="289" spans="1:16" x14ac:dyDescent="0.25">
      <c r="A289" s="17">
        <v>1.127</v>
      </c>
      <c r="B289" s="27">
        <v>8921.5668999999998</v>
      </c>
      <c r="C289" s="27">
        <v>1E-4</v>
      </c>
      <c r="D289" s="27">
        <v>974.16250000000002</v>
      </c>
      <c r="E289" s="27">
        <v>974.16250000000002</v>
      </c>
      <c r="F289" s="27">
        <v>974.16250000000002</v>
      </c>
      <c r="G289" s="27">
        <v>0</v>
      </c>
      <c r="H289" s="27">
        <v>0</v>
      </c>
      <c r="I289" s="27">
        <v>1948.3249000000001</v>
      </c>
      <c r="J289" s="27">
        <v>974.16250000000002</v>
      </c>
      <c r="K289" s="27">
        <v>1948.3249000000001</v>
      </c>
      <c r="L289" s="27">
        <v>846.20550000000003</v>
      </c>
      <c r="M289" s="27">
        <v>0</v>
      </c>
      <c r="N289" s="27">
        <v>0</v>
      </c>
      <c r="O289" s="27">
        <v>282.06169999999997</v>
      </c>
      <c r="P289" s="27">
        <v>0</v>
      </c>
    </row>
    <row r="290" spans="1:16" x14ac:dyDescent="0.25">
      <c r="A290" s="17">
        <v>1.1279999999999999</v>
      </c>
      <c r="B290" s="27">
        <v>8927.8014999999996</v>
      </c>
      <c r="C290" s="27">
        <v>8.0000000000000004E-4</v>
      </c>
      <c r="D290" s="27">
        <v>974.94179999999994</v>
      </c>
      <c r="E290" s="27">
        <v>974.94179999999994</v>
      </c>
      <c r="F290" s="27">
        <v>974.94179999999994</v>
      </c>
      <c r="G290" s="27">
        <v>0</v>
      </c>
      <c r="H290" s="27">
        <v>0</v>
      </c>
      <c r="I290" s="27">
        <v>1949.8835999999999</v>
      </c>
      <c r="J290" s="27">
        <v>974.94179999999994</v>
      </c>
      <c r="K290" s="27">
        <v>1949.8835999999999</v>
      </c>
      <c r="L290" s="27">
        <v>846.20550000000003</v>
      </c>
      <c r="M290" s="27">
        <v>0</v>
      </c>
      <c r="N290" s="27">
        <v>0</v>
      </c>
      <c r="O290" s="27">
        <v>282.06169999999997</v>
      </c>
      <c r="P290" s="27">
        <v>0</v>
      </c>
    </row>
    <row r="291" spans="1:16" x14ac:dyDescent="0.25">
      <c r="A291" s="17">
        <v>1.129</v>
      </c>
      <c r="B291" s="27">
        <v>8934.7160000000003</v>
      </c>
      <c r="C291" s="27">
        <v>8.9999999999999998E-4</v>
      </c>
      <c r="D291" s="27">
        <v>975.80610000000001</v>
      </c>
      <c r="E291" s="27">
        <v>975.80610000000001</v>
      </c>
      <c r="F291" s="27">
        <v>975.80610000000001</v>
      </c>
      <c r="G291" s="27">
        <v>0</v>
      </c>
      <c r="H291" s="27">
        <v>0</v>
      </c>
      <c r="I291" s="27">
        <v>1951.6122</v>
      </c>
      <c r="J291" s="27">
        <v>975.80610000000001</v>
      </c>
      <c r="K291" s="27">
        <v>1951.6122</v>
      </c>
      <c r="L291" s="27">
        <v>846.20550000000003</v>
      </c>
      <c r="M291" s="27">
        <v>0</v>
      </c>
      <c r="N291" s="27">
        <v>0</v>
      </c>
      <c r="O291" s="27">
        <v>282.06169999999997</v>
      </c>
      <c r="P291" s="27">
        <v>0</v>
      </c>
    </row>
    <row r="292" spans="1:16" x14ac:dyDescent="0.25">
      <c r="A292" s="17">
        <v>1.1299999999999999</v>
      </c>
      <c r="B292" s="27">
        <v>8941.6304999999993</v>
      </c>
      <c r="C292" s="27">
        <v>8.9999999999999998E-4</v>
      </c>
      <c r="D292" s="27">
        <v>976.67039999999997</v>
      </c>
      <c r="E292" s="27">
        <v>976.67039999999997</v>
      </c>
      <c r="F292" s="27">
        <v>976.67039999999997</v>
      </c>
      <c r="G292" s="27">
        <v>0</v>
      </c>
      <c r="H292" s="27">
        <v>0</v>
      </c>
      <c r="I292" s="27">
        <v>1953.3407999999999</v>
      </c>
      <c r="J292" s="27">
        <v>976.67039999999997</v>
      </c>
      <c r="K292" s="27">
        <v>1953.3407999999999</v>
      </c>
      <c r="L292" s="27">
        <v>846.20550000000003</v>
      </c>
      <c r="M292" s="27">
        <v>0</v>
      </c>
      <c r="N292" s="27">
        <v>0</v>
      </c>
      <c r="O292" s="27">
        <v>282.06169999999997</v>
      </c>
      <c r="P292" s="27">
        <v>0</v>
      </c>
    </row>
    <row r="293" spans="1:16" x14ac:dyDescent="0.25">
      <c r="A293" s="17">
        <v>1.131</v>
      </c>
      <c r="B293" s="27">
        <v>8942.4117999999999</v>
      </c>
      <c r="C293" s="27">
        <v>1E-4</v>
      </c>
      <c r="D293" s="27">
        <v>976.7681</v>
      </c>
      <c r="E293" s="27">
        <v>976.7681</v>
      </c>
      <c r="F293" s="27">
        <v>976.7681</v>
      </c>
      <c r="G293" s="27">
        <v>0</v>
      </c>
      <c r="H293" s="27">
        <v>0</v>
      </c>
      <c r="I293" s="27">
        <v>1953.5361</v>
      </c>
      <c r="J293" s="27">
        <v>976.7681</v>
      </c>
      <c r="K293" s="27">
        <v>1953.5361</v>
      </c>
      <c r="L293" s="27">
        <v>846.20550000000003</v>
      </c>
      <c r="M293" s="27">
        <v>0</v>
      </c>
      <c r="N293" s="27">
        <v>0</v>
      </c>
      <c r="O293" s="27">
        <v>282.06169999999997</v>
      </c>
      <c r="P293" s="27">
        <v>0</v>
      </c>
    </row>
    <row r="294" spans="1:16" x14ac:dyDescent="0.25">
      <c r="A294" s="17">
        <v>1.1319999999999999</v>
      </c>
      <c r="B294" s="27">
        <v>8949.3209000000006</v>
      </c>
      <c r="C294" s="27">
        <v>8.9999999999999998E-4</v>
      </c>
      <c r="D294" s="27">
        <v>977.63170000000002</v>
      </c>
      <c r="E294" s="27">
        <v>977.63170000000002</v>
      </c>
      <c r="F294" s="27">
        <v>977.63170000000002</v>
      </c>
      <c r="G294" s="27">
        <v>0</v>
      </c>
      <c r="H294" s="27">
        <v>0</v>
      </c>
      <c r="I294" s="27">
        <v>1955.2634</v>
      </c>
      <c r="J294" s="27">
        <v>977.63170000000002</v>
      </c>
      <c r="K294" s="27">
        <v>1955.2634</v>
      </c>
      <c r="L294" s="27">
        <v>846.20550000000003</v>
      </c>
      <c r="M294" s="27">
        <v>0</v>
      </c>
      <c r="N294" s="27">
        <v>0</v>
      </c>
      <c r="O294" s="27">
        <v>282.06169999999997</v>
      </c>
      <c r="P294" s="27">
        <v>0</v>
      </c>
    </row>
    <row r="295" spans="1:16" x14ac:dyDescent="0.25">
      <c r="A295" s="17">
        <v>1.133</v>
      </c>
      <c r="B295" s="27">
        <v>8956.23</v>
      </c>
      <c r="C295" s="27">
        <v>8.9999999999999998E-4</v>
      </c>
      <c r="D295" s="27">
        <v>978.49530000000004</v>
      </c>
      <c r="E295" s="27">
        <v>978.49530000000004</v>
      </c>
      <c r="F295" s="27">
        <v>978.49530000000004</v>
      </c>
      <c r="G295" s="27">
        <v>0</v>
      </c>
      <c r="H295" s="27">
        <v>0</v>
      </c>
      <c r="I295" s="27">
        <v>1956.9907000000001</v>
      </c>
      <c r="J295" s="27">
        <v>978.49530000000004</v>
      </c>
      <c r="K295" s="27">
        <v>1956.9907000000001</v>
      </c>
      <c r="L295" s="27">
        <v>846.20550000000003</v>
      </c>
      <c r="M295" s="27">
        <v>0</v>
      </c>
      <c r="N295" s="27">
        <v>0</v>
      </c>
      <c r="O295" s="27">
        <v>282.06169999999997</v>
      </c>
      <c r="P295" s="27">
        <v>0</v>
      </c>
    </row>
    <row r="296" spans="1:16" x14ac:dyDescent="0.25">
      <c r="A296" s="17">
        <v>1.1339999999999999</v>
      </c>
      <c r="B296" s="27">
        <v>8960.1438999999991</v>
      </c>
      <c r="C296" s="27">
        <v>1E-4</v>
      </c>
      <c r="D296" s="27">
        <v>978.9846</v>
      </c>
      <c r="E296" s="27">
        <v>978.9846</v>
      </c>
      <c r="F296" s="27">
        <v>978.9846</v>
      </c>
      <c r="G296" s="27">
        <v>0</v>
      </c>
      <c r="H296" s="27">
        <v>0</v>
      </c>
      <c r="I296" s="27">
        <v>1957.9692</v>
      </c>
      <c r="J296" s="27">
        <v>978.9846</v>
      </c>
      <c r="K296" s="27">
        <v>1957.9692</v>
      </c>
      <c r="L296" s="27">
        <v>846.20550000000003</v>
      </c>
      <c r="M296" s="27">
        <v>0</v>
      </c>
      <c r="N296" s="27">
        <v>0</v>
      </c>
      <c r="O296" s="27">
        <v>282.06169999999997</v>
      </c>
      <c r="P296" s="27">
        <v>0</v>
      </c>
    </row>
    <row r="297" spans="1:16" x14ac:dyDescent="0.25">
      <c r="A297" s="17">
        <v>1.135</v>
      </c>
      <c r="B297" s="27">
        <v>8967.0504000000001</v>
      </c>
      <c r="C297" s="27">
        <v>8.9999999999999998E-4</v>
      </c>
      <c r="D297" s="27">
        <v>979.84789999999998</v>
      </c>
      <c r="E297" s="27">
        <v>979.84789999999998</v>
      </c>
      <c r="F297" s="27">
        <v>979.84789999999998</v>
      </c>
      <c r="G297" s="27">
        <v>0</v>
      </c>
      <c r="H297" s="27">
        <v>0</v>
      </c>
      <c r="I297" s="27">
        <v>1959.6958</v>
      </c>
      <c r="J297" s="27">
        <v>979.84789999999998</v>
      </c>
      <c r="K297" s="27">
        <v>1959.6958</v>
      </c>
      <c r="L297" s="27">
        <v>846.20550000000003</v>
      </c>
      <c r="M297" s="27">
        <v>0</v>
      </c>
      <c r="N297" s="27">
        <v>0</v>
      </c>
      <c r="O297" s="27">
        <v>282.06169999999997</v>
      </c>
      <c r="P297" s="27">
        <v>0</v>
      </c>
    </row>
    <row r="298" spans="1:16" x14ac:dyDescent="0.25">
      <c r="A298" s="17">
        <v>1.1359999999999999</v>
      </c>
      <c r="B298" s="27">
        <v>8973.9567999999999</v>
      </c>
      <c r="C298" s="27">
        <v>8.9999999999999998E-4</v>
      </c>
      <c r="D298" s="27">
        <v>980.71119999999996</v>
      </c>
      <c r="E298" s="27">
        <v>980.71119999999996</v>
      </c>
      <c r="F298" s="27">
        <v>980.71119999999996</v>
      </c>
      <c r="G298" s="27">
        <v>0</v>
      </c>
      <c r="H298" s="27">
        <v>0</v>
      </c>
      <c r="I298" s="27">
        <v>1961.4223999999999</v>
      </c>
      <c r="J298" s="27">
        <v>980.71119999999996</v>
      </c>
      <c r="K298" s="27">
        <v>1961.4223999999999</v>
      </c>
      <c r="L298" s="27">
        <v>846.20550000000003</v>
      </c>
      <c r="M298" s="27">
        <v>0</v>
      </c>
      <c r="N298" s="27">
        <v>0</v>
      </c>
      <c r="O298" s="27">
        <v>282.06169999999997</v>
      </c>
      <c r="P298" s="27">
        <v>0</v>
      </c>
    </row>
    <row r="299" spans="1:16" x14ac:dyDescent="0.25">
      <c r="A299" s="17">
        <v>1.137</v>
      </c>
      <c r="B299" s="27">
        <v>8980.8631999999998</v>
      </c>
      <c r="C299" s="27">
        <v>8.9999999999999998E-4</v>
      </c>
      <c r="D299" s="27">
        <v>981.57449999999994</v>
      </c>
      <c r="E299" s="27">
        <v>981.57449999999994</v>
      </c>
      <c r="F299" s="27">
        <v>981.57449999999994</v>
      </c>
      <c r="G299" s="27">
        <v>0</v>
      </c>
      <c r="H299" s="27">
        <v>0</v>
      </c>
      <c r="I299" s="27">
        <v>1963.1489999999999</v>
      </c>
      <c r="J299" s="27">
        <v>981.57449999999994</v>
      </c>
      <c r="K299" s="27">
        <v>1963.1489999999999</v>
      </c>
      <c r="L299" s="27">
        <v>846.20550000000003</v>
      </c>
      <c r="M299" s="27">
        <v>0</v>
      </c>
      <c r="N299" s="27">
        <v>0</v>
      </c>
      <c r="O299" s="27">
        <v>282.06169999999997</v>
      </c>
      <c r="P299" s="27">
        <v>0</v>
      </c>
    </row>
    <row r="300" spans="1:16" x14ac:dyDescent="0.25">
      <c r="A300" s="17">
        <v>1.1379999999999999</v>
      </c>
      <c r="B300" s="27">
        <v>8981.6484</v>
      </c>
      <c r="C300" s="27">
        <v>1E-4</v>
      </c>
      <c r="D300" s="27">
        <v>981.67259999999999</v>
      </c>
      <c r="E300" s="27">
        <v>981.67259999999999</v>
      </c>
      <c r="F300" s="27">
        <v>981.67259999999999</v>
      </c>
      <c r="G300" s="27">
        <v>0</v>
      </c>
      <c r="H300" s="27">
        <v>0</v>
      </c>
      <c r="I300" s="27">
        <v>1963.3453</v>
      </c>
      <c r="J300" s="27">
        <v>981.67259999999999</v>
      </c>
      <c r="K300" s="27">
        <v>1963.3453</v>
      </c>
      <c r="L300" s="27">
        <v>846.20550000000003</v>
      </c>
      <c r="M300" s="27">
        <v>0</v>
      </c>
      <c r="N300" s="27">
        <v>0</v>
      </c>
      <c r="O300" s="27">
        <v>282.06169999999997</v>
      </c>
      <c r="P300" s="27">
        <v>0</v>
      </c>
    </row>
    <row r="301" spans="1:16" x14ac:dyDescent="0.25">
      <c r="A301" s="17">
        <v>1.139</v>
      </c>
      <c r="B301" s="27">
        <v>8988.5494999999992</v>
      </c>
      <c r="C301" s="27">
        <v>8.9999999999999998E-4</v>
      </c>
      <c r="D301" s="27">
        <v>982.53530000000001</v>
      </c>
      <c r="E301" s="27">
        <v>982.53530000000001</v>
      </c>
      <c r="F301" s="27">
        <v>982.53530000000001</v>
      </c>
      <c r="G301" s="27">
        <v>0</v>
      </c>
      <c r="H301" s="27">
        <v>0</v>
      </c>
      <c r="I301" s="27">
        <v>1965.0705</v>
      </c>
      <c r="J301" s="27">
        <v>982.53530000000001</v>
      </c>
      <c r="K301" s="27">
        <v>1965.0705</v>
      </c>
      <c r="L301" s="27">
        <v>846.20550000000003</v>
      </c>
      <c r="M301" s="27">
        <v>0</v>
      </c>
      <c r="N301" s="27">
        <v>0</v>
      </c>
      <c r="O301" s="27">
        <v>282.06169999999997</v>
      </c>
      <c r="P301" s="27">
        <v>0</v>
      </c>
    </row>
    <row r="302" spans="1:16" x14ac:dyDescent="0.25">
      <c r="A302" s="17">
        <v>1.1399999999999999</v>
      </c>
      <c r="B302" s="27">
        <v>8993.2656999999999</v>
      </c>
      <c r="C302" s="27">
        <v>5.9999999999999995E-4</v>
      </c>
      <c r="D302" s="27">
        <v>983.12480000000005</v>
      </c>
      <c r="E302" s="27">
        <v>983.12480000000005</v>
      </c>
      <c r="F302" s="27">
        <v>983.12480000000005</v>
      </c>
      <c r="G302" s="27">
        <v>0</v>
      </c>
      <c r="H302" s="27">
        <v>0</v>
      </c>
      <c r="I302" s="27">
        <v>1966.2496000000001</v>
      </c>
      <c r="J302" s="27">
        <v>983.12480000000005</v>
      </c>
      <c r="K302" s="27">
        <v>1966.2496000000001</v>
      </c>
      <c r="L302" s="27">
        <v>846.20550000000003</v>
      </c>
      <c r="M302" s="27">
        <v>0</v>
      </c>
      <c r="N302" s="27">
        <v>0</v>
      </c>
      <c r="O302" s="27">
        <v>282.06169999999997</v>
      </c>
      <c r="P302" s="27">
        <v>0</v>
      </c>
    </row>
    <row r="303" spans="1:16" x14ac:dyDescent="0.25">
      <c r="A303" s="17">
        <v>1.141</v>
      </c>
      <c r="B303" s="27">
        <v>9000.1648000000005</v>
      </c>
      <c r="C303" s="27">
        <v>8.9999999999999998E-4</v>
      </c>
      <c r="D303" s="27">
        <v>983.98720000000003</v>
      </c>
      <c r="E303" s="27">
        <v>983.98720000000003</v>
      </c>
      <c r="F303" s="27">
        <v>983.98720000000003</v>
      </c>
      <c r="G303" s="27">
        <v>0</v>
      </c>
      <c r="H303" s="27">
        <v>0</v>
      </c>
      <c r="I303" s="27">
        <v>1967.9744000000001</v>
      </c>
      <c r="J303" s="27">
        <v>983.98720000000003</v>
      </c>
      <c r="K303" s="27">
        <v>1967.9744000000001</v>
      </c>
      <c r="L303" s="27">
        <v>846.20550000000003</v>
      </c>
      <c r="M303" s="27">
        <v>0</v>
      </c>
      <c r="N303" s="27">
        <v>0</v>
      </c>
      <c r="O303" s="27">
        <v>282.06169999999997</v>
      </c>
      <c r="P303" s="27">
        <v>0</v>
      </c>
    </row>
    <row r="304" spans="1:16" x14ac:dyDescent="0.25">
      <c r="A304" s="17">
        <v>1.1419999999999999</v>
      </c>
      <c r="B304" s="27">
        <v>9007.0638999999992</v>
      </c>
      <c r="C304" s="27">
        <v>8.9999999999999998E-4</v>
      </c>
      <c r="D304" s="27">
        <v>984.84960000000001</v>
      </c>
      <c r="E304" s="27">
        <v>984.84960000000001</v>
      </c>
      <c r="F304" s="27">
        <v>984.84960000000001</v>
      </c>
      <c r="G304" s="27">
        <v>0</v>
      </c>
      <c r="H304" s="27">
        <v>0</v>
      </c>
      <c r="I304" s="27">
        <v>1969.6992</v>
      </c>
      <c r="J304" s="27">
        <v>984.84960000000001</v>
      </c>
      <c r="K304" s="27">
        <v>1969.6992</v>
      </c>
      <c r="L304" s="27">
        <v>846.20550000000003</v>
      </c>
      <c r="M304" s="27">
        <v>0</v>
      </c>
      <c r="N304" s="27">
        <v>0</v>
      </c>
      <c r="O304" s="27">
        <v>282.06169999999997</v>
      </c>
      <c r="P304" s="27">
        <v>0</v>
      </c>
    </row>
    <row r="305" spans="1:16" x14ac:dyDescent="0.25">
      <c r="A305" s="17">
        <v>1.143</v>
      </c>
      <c r="B305" s="27">
        <v>9007.8518000000004</v>
      </c>
      <c r="C305" s="27">
        <v>1E-4</v>
      </c>
      <c r="D305" s="27">
        <v>984.94809999999995</v>
      </c>
      <c r="E305" s="27">
        <v>984.94809999999995</v>
      </c>
      <c r="F305" s="27">
        <v>984.94809999999995</v>
      </c>
      <c r="G305" s="27">
        <v>0</v>
      </c>
      <c r="H305" s="27">
        <v>0</v>
      </c>
      <c r="I305" s="27">
        <v>1969.8960999999999</v>
      </c>
      <c r="J305" s="27">
        <v>984.94809999999995</v>
      </c>
      <c r="K305" s="27">
        <v>1969.8960999999999</v>
      </c>
      <c r="L305" s="27">
        <v>846.20550000000003</v>
      </c>
      <c r="M305" s="27">
        <v>0</v>
      </c>
      <c r="N305" s="27">
        <v>0</v>
      </c>
      <c r="O305" s="27">
        <v>282.06169999999997</v>
      </c>
      <c r="P305" s="27">
        <v>0</v>
      </c>
    </row>
    <row r="306" spans="1:16" x14ac:dyDescent="0.25">
      <c r="A306" s="17">
        <v>1.1439999999999999</v>
      </c>
      <c r="B306" s="27">
        <v>9014.7455000000009</v>
      </c>
      <c r="C306" s="27">
        <v>8.9999999999999998E-4</v>
      </c>
      <c r="D306" s="27">
        <v>985.8098</v>
      </c>
      <c r="E306" s="27">
        <v>985.8098</v>
      </c>
      <c r="F306" s="27">
        <v>985.8098</v>
      </c>
      <c r="G306" s="27">
        <v>0</v>
      </c>
      <c r="H306" s="27">
        <v>0</v>
      </c>
      <c r="I306" s="27">
        <v>1971.6196</v>
      </c>
      <c r="J306" s="27">
        <v>985.8098</v>
      </c>
      <c r="K306" s="27">
        <v>1971.6196</v>
      </c>
      <c r="L306" s="27">
        <v>846.20550000000003</v>
      </c>
      <c r="M306" s="27">
        <v>0</v>
      </c>
      <c r="N306" s="27">
        <v>0</v>
      </c>
      <c r="O306" s="27">
        <v>282.06169999999997</v>
      </c>
      <c r="P306" s="27">
        <v>0</v>
      </c>
    </row>
    <row r="307" spans="1:16" x14ac:dyDescent="0.25">
      <c r="A307" s="17">
        <v>1.145</v>
      </c>
      <c r="B307" s="27">
        <v>9021.6393000000007</v>
      </c>
      <c r="C307" s="27">
        <v>8.9999999999999998E-4</v>
      </c>
      <c r="D307" s="27">
        <v>986.67150000000004</v>
      </c>
      <c r="E307" s="27">
        <v>986.67150000000004</v>
      </c>
      <c r="F307" s="27">
        <v>986.67150000000004</v>
      </c>
      <c r="G307" s="27">
        <v>0</v>
      </c>
      <c r="H307" s="27">
        <v>0</v>
      </c>
      <c r="I307" s="27">
        <v>1973.3430000000001</v>
      </c>
      <c r="J307" s="27">
        <v>986.67150000000004</v>
      </c>
      <c r="K307" s="27">
        <v>1973.3430000000001</v>
      </c>
      <c r="L307" s="27">
        <v>846.20550000000003</v>
      </c>
      <c r="M307" s="27">
        <v>0</v>
      </c>
      <c r="N307" s="27">
        <v>0</v>
      </c>
      <c r="O307" s="27">
        <v>282.06169999999997</v>
      </c>
      <c r="P307" s="27">
        <v>0</v>
      </c>
    </row>
    <row r="308" spans="1:16" x14ac:dyDescent="0.25">
      <c r="A308" s="17">
        <v>1.1459999999999999</v>
      </c>
      <c r="B308" s="27">
        <v>9024.7967000000008</v>
      </c>
      <c r="C308" s="27">
        <v>4.0000000000000002E-4</v>
      </c>
      <c r="D308" s="27">
        <v>987.06619999999998</v>
      </c>
      <c r="E308" s="27">
        <v>987.06619999999998</v>
      </c>
      <c r="F308" s="27">
        <v>987.06619999999998</v>
      </c>
      <c r="G308" s="27">
        <v>0</v>
      </c>
      <c r="H308" s="27">
        <v>0</v>
      </c>
      <c r="I308" s="27">
        <v>1974.1323</v>
      </c>
      <c r="J308" s="27">
        <v>987.06619999999998</v>
      </c>
      <c r="K308" s="27">
        <v>1974.1323</v>
      </c>
      <c r="L308" s="27">
        <v>846.20550000000003</v>
      </c>
      <c r="M308" s="27">
        <v>0</v>
      </c>
      <c r="N308" s="27">
        <v>0</v>
      </c>
      <c r="O308" s="27">
        <v>282.06169999999997</v>
      </c>
      <c r="P308" s="27">
        <v>0</v>
      </c>
    </row>
    <row r="309" spans="1:16" x14ac:dyDescent="0.25">
      <c r="A309" s="17">
        <v>1.147</v>
      </c>
      <c r="B309" s="27">
        <v>9031.6872000000003</v>
      </c>
      <c r="C309" s="27">
        <v>8.9999999999999998E-4</v>
      </c>
      <c r="D309" s="27">
        <v>987.92750000000001</v>
      </c>
      <c r="E309" s="27">
        <v>987.92750000000001</v>
      </c>
      <c r="F309" s="27">
        <v>987.92750000000001</v>
      </c>
      <c r="G309" s="27">
        <v>0</v>
      </c>
      <c r="H309" s="27">
        <v>0</v>
      </c>
      <c r="I309" s="27">
        <v>1975.855</v>
      </c>
      <c r="J309" s="27">
        <v>987.92750000000001</v>
      </c>
      <c r="K309" s="27">
        <v>1975.855</v>
      </c>
      <c r="L309" s="27">
        <v>846.20550000000003</v>
      </c>
      <c r="M309" s="27">
        <v>0</v>
      </c>
      <c r="N309" s="27">
        <v>0</v>
      </c>
      <c r="O309" s="27">
        <v>282.06169999999997</v>
      </c>
      <c r="P309" s="27">
        <v>0</v>
      </c>
    </row>
    <row r="310" spans="1:16" x14ac:dyDescent="0.25">
      <c r="A310" s="17">
        <v>1.1479999999999999</v>
      </c>
      <c r="B310" s="27">
        <v>9034.8485999999994</v>
      </c>
      <c r="C310" s="27">
        <v>4.0000000000000002E-4</v>
      </c>
      <c r="D310" s="27">
        <v>988.32270000000005</v>
      </c>
      <c r="E310" s="27">
        <v>988.32270000000005</v>
      </c>
      <c r="F310" s="27">
        <v>988.32270000000005</v>
      </c>
      <c r="G310" s="27">
        <v>0</v>
      </c>
      <c r="H310" s="27">
        <v>0</v>
      </c>
      <c r="I310" s="27">
        <v>1976.6452999999999</v>
      </c>
      <c r="J310" s="27">
        <v>988.32270000000005</v>
      </c>
      <c r="K310" s="27">
        <v>1976.6452999999999</v>
      </c>
      <c r="L310" s="27">
        <v>846.20550000000003</v>
      </c>
      <c r="M310" s="27">
        <v>0</v>
      </c>
      <c r="N310" s="27">
        <v>0</v>
      </c>
      <c r="O310" s="27">
        <v>282.06169999999997</v>
      </c>
      <c r="P310" s="27">
        <v>0</v>
      </c>
    </row>
    <row r="311" spans="1:16" x14ac:dyDescent="0.25">
      <c r="A311" s="17">
        <v>1.149</v>
      </c>
      <c r="B311" s="27">
        <v>9041.7358000000004</v>
      </c>
      <c r="C311" s="27">
        <v>8.9999999999999998E-4</v>
      </c>
      <c r="D311" s="27">
        <v>989.18359999999996</v>
      </c>
      <c r="E311" s="27">
        <v>989.18359999999996</v>
      </c>
      <c r="F311" s="27">
        <v>989.18359999999996</v>
      </c>
      <c r="G311" s="27">
        <v>0</v>
      </c>
      <c r="H311" s="27">
        <v>0</v>
      </c>
      <c r="I311" s="27">
        <v>1978.3670999999999</v>
      </c>
      <c r="J311" s="27">
        <v>989.18359999999996</v>
      </c>
      <c r="K311" s="27">
        <v>1978.3670999999999</v>
      </c>
      <c r="L311" s="27">
        <v>846.20550000000003</v>
      </c>
      <c r="M311" s="27">
        <v>0</v>
      </c>
      <c r="N311" s="27">
        <v>0</v>
      </c>
      <c r="O311" s="27">
        <v>282.06169999999997</v>
      </c>
      <c r="P311" s="27">
        <v>0</v>
      </c>
    </row>
    <row r="312" spans="1:16" x14ac:dyDescent="0.25">
      <c r="A312" s="17">
        <v>1.1499999999999999</v>
      </c>
      <c r="B312" s="27">
        <v>9048.6231000000007</v>
      </c>
      <c r="C312" s="27">
        <v>8.9999999999999998E-4</v>
      </c>
      <c r="D312" s="27">
        <v>990.04449999999997</v>
      </c>
      <c r="E312" s="27">
        <v>990.04449999999997</v>
      </c>
      <c r="F312" s="27">
        <v>990.04449999999997</v>
      </c>
      <c r="G312" s="27">
        <v>0</v>
      </c>
      <c r="H312" s="27">
        <v>0</v>
      </c>
      <c r="I312" s="27">
        <v>1980.0889999999999</v>
      </c>
      <c r="J312" s="27">
        <v>990.04449999999997</v>
      </c>
      <c r="K312" s="27">
        <v>1980.0889999999999</v>
      </c>
      <c r="L312" s="27">
        <v>846.20550000000003</v>
      </c>
      <c r="M312" s="27">
        <v>0</v>
      </c>
      <c r="N312" s="27">
        <v>0</v>
      </c>
      <c r="O312" s="27">
        <v>282.06169999999997</v>
      </c>
      <c r="P312" s="27">
        <v>0</v>
      </c>
    </row>
    <row r="313" spans="1:16" x14ac:dyDescent="0.25">
      <c r="A313" s="17">
        <v>1.151</v>
      </c>
      <c r="B313" s="27">
        <v>9050.9992000000002</v>
      </c>
      <c r="C313" s="27">
        <v>2.9999999999999997E-4</v>
      </c>
      <c r="D313" s="27">
        <v>990.3415</v>
      </c>
      <c r="E313" s="27">
        <v>990.3415</v>
      </c>
      <c r="F313" s="27">
        <v>990.3415</v>
      </c>
      <c r="G313" s="27">
        <v>0</v>
      </c>
      <c r="H313" s="27">
        <v>0</v>
      </c>
      <c r="I313" s="27">
        <v>1980.683</v>
      </c>
      <c r="J313" s="27">
        <v>990.3415</v>
      </c>
      <c r="K313" s="27">
        <v>1980.683</v>
      </c>
      <c r="L313" s="27">
        <v>846.20550000000003</v>
      </c>
      <c r="M313" s="27">
        <v>0</v>
      </c>
      <c r="N313" s="27">
        <v>0</v>
      </c>
      <c r="O313" s="27">
        <v>282.06169999999997</v>
      </c>
      <c r="P313" s="27">
        <v>0</v>
      </c>
    </row>
    <row r="314" spans="1:16" x14ac:dyDescent="0.25">
      <c r="A314" s="17">
        <v>1.1519999999999999</v>
      </c>
      <c r="B314" s="27">
        <v>9057.8824999999997</v>
      </c>
      <c r="C314" s="27">
        <v>8.9999999999999998E-4</v>
      </c>
      <c r="D314" s="27">
        <v>991.20190000000002</v>
      </c>
      <c r="E314" s="27">
        <v>991.20190000000002</v>
      </c>
      <c r="F314" s="27">
        <v>991.20190000000002</v>
      </c>
      <c r="G314" s="27">
        <v>0</v>
      </c>
      <c r="H314" s="27">
        <v>0</v>
      </c>
      <c r="I314" s="27">
        <v>1982.4038</v>
      </c>
      <c r="J314" s="27">
        <v>991.20190000000002</v>
      </c>
      <c r="K314" s="27">
        <v>1982.4038</v>
      </c>
      <c r="L314" s="27">
        <v>846.20550000000003</v>
      </c>
      <c r="M314" s="27">
        <v>0</v>
      </c>
      <c r="N314" s="27">
        <v>0</v>
      </c>
      <c r="O314" s="27">
        <v>282.06169999999997</v>
      </c>
      <c r="P314" s="27">
        <v>0</v>
      </c>
    </row>
    <row r="315" spans="1:16" x14ac:dyDescent="0.25">
      <c r="A315" s="17">
        <v>1.153</v>
      </c>
      <c r="B315" s="27">
        <v>9063.4333000000006</v>
      </c>
      <c r="C315" s="27">
        <v>2.9999999999999997E-4</v>
      </c>
      <c r="D315" s="27">
        <v>991.89570000000003</v>
      </c>
      <c r="E315" s="27">
        <v>991.89570000000003</v>
      </c>
      <c r="F315" s="27">
        <v>991.89570000000003</v>
      </c>
      <c r="G315" s="27">
        <v>0</v>
      </c>
      <c r="H315" s="27">
        <v>0</v>
      </c>
      <c r="I315" s="27">
        <v>1983.7915</v>
      </c>
      <c r="J315" s="27">
        <v>991.89570000000003</v>
      </c>
      <c r="K315" s="27">
        <v>1983.7915</v>
      </c>
      <c r="L315" s="27">
        <v>846.20550000000003</v>
      </c>
      <c r="M315" s="27">
        <v>0</v>
      </c>
      <c r="N315" s="27">
        <v>0</v>
      </c>
      <c r="O315" s="27">
        <v>282.06169999999997</v>
      </c>
      <c r="P315" s="27">
        <v>0</v>
      </c>
    </row>
    <row r="316" spans="1:16" x14ac:dyDescent="0.25">
      <c r="A316" s="17">
        <v>1.1539999999999999</v>
      </c>
      <c r="B316" s="27">
        <v>9070.3155000000006</v>
      </c>
      <c r="C316" s="27">
        <v>8.9999999999999998E-4</v>
      </c>
      <c r="D316" s="27">
        <v>992.75599999999997</v>
      </c>
      <c r="E316" s="27">
        <v>992.75599999999997</v>
      </c>
      <c r="F316" s="27">
        <v>992.75599999999997</v>
      </c>
      <c r="G316" s="27">
        <v>0</v>
      </c>
      <c r="H316" s="27">
        <v>0</v>
      </c>
      <c r="I316" s="27">
        <v>1985.5119999999999</v>
      </c>
      <c r="J316" s="27">
        <v>992.75599999999997</v>
      </c>
      <c r="K316" s="27">
        <v>1985.5119999999999</v>
      </c>
      <c r="L316" s="27">
        <v>846.20550000000003</v>
      </c>
      <c r="M316" s="27">
        <v>0</v>
      </c>
      <c r="N316" s="27">
        <v>0</v>
      </c>
      <c r="O316" s="27">
        <v>282.06169999999997</v>
      </c>
      <c r="P316" s="27">
        <v>0</v>
      </c>
    </row>
    <row r="317" spans="1:16" x14ac:dyDescent="0.25">
      <c r="A317" s="17">
        <v>1.155</v>
      </c>
      <c r="B317" s="27">
        <v>9077.1977000000006</v>
      </c>
      <c r="C317" s="27">
        <v>8.9999999999999998E-4</v>
      </c>
      <c r="D317" s="27">
        <v>993.61630000000002</v>
      </c>
      <c r="E317" s="27">
        <v>993.61630000000002</v>
      </c>
      <c r="F317" s="27">
        <v>993.61630000000002</v>
      </c>
      <c r="G317" s="27">
        <v>0</v>
      </c>
      <c r="H317" s="27">
        <v>0</v>
      </c>
      <c r="I317" s="27">
        <v>1987.2326</v>
      </c>
      <c r="J317" s="27">
        <v>993.61630000000002</v>
      </c>
      <c r="K317" s="27">
        <v>1987.2326</v>
      </c>
      <c r="L317" s="27">
        <v>846.20550000000003</v>
      </c>
      <c r="M317" s="27">
        <v>0</v>
      </c>
      <c r="N317" s="27">
        <v>0</v>
      </c>
      <c r="O317" s="27">
        <v>282.06169999999997</v>
      </c>
      <c r="P317" s="27">
        <v>0</v>
      </c>
    </row>
    <row r="318" spans="1:16" x14ac:dyDescent="0.25">
      <c r="A318" s="17">
        <v>1.1559999999999999</v>
      </c>
      <c r="B318" s="27">
        <v>9079.5823</v>
      </c>
      <c r="C318" s="27">
        <v>2.9999999999999997E-4</v>
      </c>
      <c r="D318" s="27">
        <v>993.9144</v>
      </c>
      <c r="E318" s="27">
        <v>993.9144</v>
      </c>
      <c r="F318" s="27">
        <v>993.9144</v>
      </c>
      <c r="G318" s="27">
        <v>0</v>
      </c>
      <c r="H318" s="27">
        <v>0</v>
      </c>
      <c r="I318" s="27">
        <v>1987.8288</v>
      </c>
      <c r="J318" s="27">
        <v>993.9144</v>
      </c>
      <c r="K318" s="27">
        <v>1987.8288</v>
      </c>
      <c r="L318" s="27">
        <v>846.20550000000003</v>
      </c>
      <c r="M318" s="27">
        <v>0</v>
      </c>
      <c r="N318" s="27">
        <v>0</v>
      </c>
      <c r="O318" s="27">
        <v>282.06169999999997</v>
      </c>
      <c r="P318" s="27">
        <v>0</v>
      </c>
    </row>
    <row r="319" spans="1:16" x14ac:dyDescent="0.25">
      <c r="A319" s="17">
        <v>1.157</v>
      </c>
      <c r="B319" s="27">
        <v>9086.4606000000003</v>
      </c>
      <c r="C319" s="27">
        <v>8.9999999999999998E-4</v>
      </c>
      <c r="D319" s="27">
        <v>994.77419999999995</v>
      </c>
      <c r="E319" s="27">
        <v>994.77419999999995</v>
      </c>
      <c r="F319" s="27">
        <v>994.77419999999995</v>
      </c>
      <c r="G319" s="27">
        <v>0</v>
      </c>
      <c r="H319" s="27">
        <v>0</v>
      </c>
      <c r="I319" s="27">
        <v>1989.5482999999999</v>
      </c>
      <c r="J319" s="27">
        <v>994.77419999999995</v>
      </c>
      <c r="K319" s="27">
        <v>1989.5482999999999</v>
      </c>
      <c r="L319" s="27">
        <v>846.20550000000003</v>
      </c>
      <c r="M319" s="27">
        <v>0</v>
      </c>
      <c r="N319" s="27">
        <v>0</v>
      </c>
      <c r="O319" s="27">
        <v>282.06169999999997</v>
      </c>
      <c r="P319" s="27">
        <v>0</v>
      </c>
    </row>
    <row r="320" spans="1:16" x14ac:dyDescent="0.25">
      <c r="A320" s="17">
        <v>1.1579999999999999</v>
      </c>
      <c r="B320" s="27">
        <v>9093.3389000000006</v>
      </c>
      <c r="C320" s="27">
        <v>8.9999999999999998E-4</v>
      </c>
      <c r="D320" s="27">
        <v>995.63400000000001</v>
      </c>
      <c r="E320" s="27">
        <v>995.63400000000001</v>
      </c>
      <c r="F320" s="27">
        <v>995.63400000000001</v>
      </c>
      <c r="G320" s="27">
        <v>0</v>
      </c>
      <c r="H320" s="27">
        <v>0</v>
      </c>
      <c r="I320" s="27">
        <v>1991.2679000000001</v>
      </c>
      <c r="J320" s="27">
        <v>995.63400000000001</v>
      </c>
      <c r="K320" s="27">
        <v>1991.2679000000001</v>
      </c>
      <c r="L320" s="27">
        <v>846.20550000000003</v>
      </c>
      <c r="M320" s="27">
        <v>0</v>
      </c>
      <c r="N320" s="27">
        <v>0</v>
      </c>
      <c r="O320" s="27">
        <v>282.06169999999997</v>
      </c>
      <c r="P320" s="27">
        <v>0</v>
      </c>
    </row>
    <row r="321" spans="1:16" x14ac:dyDescent="0.25">
      <c r="A321" s="17">
        <v>1.159</v>
      </c>
      <c r="B321" s="27">
        <v>9095.7284999999993</v>
      </c>
      <c r="C321" s="27">
        <v>2.9999999999999997E-4</v>
      </c>
      <c r="D321" s="27">
        <v>995.93259999999998</v>
      </c>
      <c r="E321" s="27">
        <v>995.93259999999998</v>
      </c>
      <c r="F321" s="27">
        <v>995.93259999999998</v>
      </c>
      <c r="G321" s="27">
        <v>0</v>
      </c>
      <c r="H321" s="27">
        <v>0</v>
      </c>
      <c r="I321" s="27">
        <v>1991.8652999999999</v>
      </c>
      <c r="J321" s="27">
        <v>995.93259999999998</v>
      </c>
      <c r="K321" s="27">
        <v>1991.8652999999999</v>
      </c>
      <c r="L321" s="27">
        <v>846.20550000000003</v>
      </c>
      <c r="M321" s="27">
        <v>0</v>
      </c>
      <c r="N321" s="27">
        <v>0</v>
      </c>
      <c r="O321" s="27">
        <v>282.06169999999997</v>
      </c>
      <c r="P321" s="27">
        <v>0</v>
      </c>
    </row>
    <row r="322" spans="1:16" x14ac:dyDescent="0.25">
      <c r="A322" s="17">
        <v>1.1599999999999999</v>
      </c>
      <c r="B322" s="27">
        <v>9102.6028999999999</v>
      </c>
      <c r="C322" s="27">
        <v>8.9999999999999998E-4</v>
      </c>
      <c r="D322" s="27">
        <v>996.79190000000006</v>
      </c>
      <c r="E322" s="27">
        <v>996.79190000000006</v>
      </c>
      <c r="F322" s="27">
        <v>996.79190000000006</v>
      </c>
      <c r="G322" s="27">
        <v>0</v>
      </c>
      <c r="H322" s="27">
        <v>0</v>
      </c>
      <c r="I322" s="27">
        <v>1993.5839000000001</v>
      </c>
      <c r="J322" s="27">
        <v>996.79190000000006</v>
      </c>
      <c r="K322" s="27">
        <v>1993.5839000000001</v>
      </c>
      <c r="L322" s="27">
        <v>846.20550000000003</v>
      </c>
      <c r="M322" s="27">
        <v>0</v>
      </c>
      <c r="N322" s="27">
        <v>0</v>
      </c>
      <c r="O322" s="27">
        <v>282.06169999999997</v>
      </c>
      <c r="P322" s="27">
        <v>0</v>
      </c>
    </row>
    <row r="323" spans="1:16" x14ac:dyDescent="0.25">
      <c r="A323" s="17">
        <v>1.161</v>
      </c>
      <c r="B323" s="27">
        <v>9109.4773000000005</v>
      </c>
      <c r="C323" s="27">
        <v>8.9999999999999998E-4</v>
      </c>
      <c r="D323" s="27">
        <v>997.65129999999999</v>
      </c>
      <c r="E323" s="27">
        <v>997.65129999999999</v>
      </c>
      <c r="F323" s="27">
        <v>997.65129999999999</v>
      </c>
      <c r="G323" s="27">
        <v>0</v>
      </c>
      <c r="H323" s="27">
        <v>0</v>
      </c>
      <c r="I323" s="27">
        <v>1995.3025</v>
      </c>
      <c r="J323" s="27">
        <v>997.65129999999999</v>
      </c>
      <c r="K323" s="27">
        <v>1995.3025</v>
      </c>
      <c r="L323" s="27">
        <v>846.20550000000003</v>
      </c>
      <c r="M323" s="27">
        <v>0</v>
      </c>
      <c r="N323" s="27">
        <v>0</v>
      </c>
      <c r="O323" s="27">
        <v>282.06169999999997</v>
      </c>
      <c r="P323" s="27">
        <v>0</v>
      </c>
    </row>
    <row r="324" spans="1:16" x14ac:dyDescent="0.25">
      <c r="A324" s="17">
        <v>1.1619999999999999</v>
      </c>
      <c r="B324" s="27">
        <v>9111.8716999999997</v>
      </c>
      <c r="C324" s="27">
        <v>2.9999999999999997E-4</v>
      </c>
      <c r="D324" s="27">
        <v>997.95050000000003</v>
      </c>
      <c r="E324" s="27">
        <v>997.95050000000003</v>
      </c>
      <c r="F324" s="27">
        <v>997.95050000000003</v>
      </c>
      <c r="G324" s="27">
        <v>0</v>
      </c>
      <c r="H324" s="27">
        <v>0</v>
      </c>
      <c r="I324" s="27">
        <v>1995.9011</v>
      </c>
      <c r="J324" s="27">
        <v>997.95050000000003</v>
      </c>
      <c r="K324" s="27">
        <v>1995.9011</v>
      </c>
      <c r="L324" s="27">
        <v>846.20550000000003</v>
      </c>
      <c r="M324" s="27">
        <v>0</v>
      </c>
      <c r="N324" s="27">
        <v>0</v>
      </c>
      <c r="O324" s="27">
        <v>282.06169999999997</v>
      </c>
      <c r="P324" s="27">
        <v>0</v>
      </c>
    </row>
    <row r="325" spans="1:16" x14ac:dyDescent="0.25">
      <c r="A325" s="17">
        <v>1.163</v>
      </c>
      <c r="B325" s="27">
        <v>9118.7422000000006</v>
      </c>
      <c r="C325" s="27">
        <v>8.9999999999999998E-4</v>
      </c>
      <c r="D325" s="27">
        <v>998.80939999999998</v>
      </c>
      <c r="E325" s="27">
        <v>998.80939999999998</v>
      </c>
      <c r="F325" s="27">
        <v>998.80939999999998</v>
      </c>
      <c r="G325" s="27">
        <v>0</v>
      </c>
      <c r="H325" s="27">
        <v>0</v>
      </c>
      <c r="I325" s="27">
        <v>1997.6187</v>
      </c>
      <c r="J325" s="27">
        <v>998.80939999999998</v>
      </c>
      <c r="K325" s="27">
        <v>1997.6187</v>
      </c>
      <c r="L325" s="27">
        <v>846.20550000000003</v>
      </c>
      <c r="M325" s="27">
        <v>0</v>
      </c>
      <c r="N325" s="27">
        <v>0</v>
      </c>
      <c r="O325" s="27">
        <v>282.06169999999997</v>
      </c>
      <c r="P325" s="27">
        <v>0</v>
      </c>
    </row>
    <row r="326" spans="1:16" x14ac:dyDescent="0.25">
      <c r="A326" s="17">
        <v>1.1639999999999999</v>
      </c>
      <c r="B326" s="27">
        <v>9125.6128000000008</v>
      </c>
      <c r="C326" s="27">
        <v>8.9999999999999998E-4</v>
      </c>
      <c r="D326" s="27">
        <v>999.66819999999996</v>
      </c>
      <c r="E326" s="27">
        <v>999.66819999999996</v>
      </c>
      <c r="F326" s="27">
        <v>999.66819999999996</v>
      </c>
      <c r="G326" s="27">
        <v>0</v>
      </c>
      <c r="H326" s="27">
        <v>0</v>
      </c>
      <c r="I326" s="27">
        <v>1999.3363999999999</v>
      </c>
      <c r="J326" s="27">
        <v>999.66819999999996</v>
      </c>
      <c r="K326" s="27">
        <v>1999.3363999999999</v>
      </c>
      <c r="L326" s="27">
        <v>846.20550000000003</v>
      </c>
      <c r="M326" s="27">
        <v>0</v>
      </c>
      <c r="N326" s="27">
        <v>0</v>
      </c>
      <c r="O326" s="27">
        <v>282.06169999999997</v>
      </c>
      <c r="P326" s="27">
        <v>0</v>
      </c>
    </row>
    <row r="327" spans="1:16" x14ac:dyDescent="0.25">
      <c r="A327" s="17">
        <v>1.165</v>
      </c>
      <c r="B327" s="27">
        <v>9128.0120000000006</v>
      </c>
      <c r="C327" s="27">
        <v>2.9999999999999997E-4</v>
      </c>
      <c r="D327" s="27">
        <v>999.96810000000005</v>
      </c>
      <c r="E327" s="27">
        <v>999.96810000000005</v>
      </c>
      <c r="F327" s="27">
        <v>999.96810000000005</v>
      </c>
      <c r="G327" s="27">
        <v>0</v>
      </c>
      <c r="H327" s="27">
        <v>0</v>
      </c>
      <c r="I327" s="27">
        <v>1999.9362000000001</v>
      </c>
      <c r="J327" s="27">
        <v>999.96810000000005</v>
      </c>
      <c r="K327" s="27">
        <v>1999.9362000000001</v>
      </c>
      <c r="L327" s="27">
        <v>846.20550000000003</v>
      </c>
      <c r="M327" s="27">
        <v>0</v>
      </c>
      <c r="N327" s="27">
        <v>0</v>
      </c>
      <c r="O327" s="27">
        <v>282.06169999999997</v>
      </c>
      <c r="P327" s="27">
        <v>0</v>
      </c>
    </row>
    <row r="328" spans="1:16" x14ac:dyDescent="0.25">
      <c r="A328" s="17">
        <v>1.1659999999999999</v>
      </c>
      <c r="B328" s="27">
        <v>9134.8788000000004</v>
      </c>
      <c r="C328" s="27">
        <v>8.9999999999999998E-4</v>
      </c>
      <c r="D328" s="27">
        <v>1000.8264</v>
      </c>
      <c r="E328" s="27">
        <v>1000.8264</v>
      </c>
      <c r="F328" s="27">
        <v>1000.8264</v>
      </c>
      <c r="G328" s="27">
        <v>0</v>
      </c>
      <c r="H328" s="27">
        <v>0</v>
      </c>
      <c r="I328" s="27">
        <v>2001.6529</v>
      </c>
      <c r="J328" s="27">
        <v>1000.8264</v>
      </c>
      <c r="K328" s="27">
        <v>2001.6529</v>
      </c>
      <c r="L328" s="27">
        <v>846.20550000000003</v>
      </c>
      <c r="M328" s="27">
        <v>0</v>
      </c>
      <c r="N328" s="27">
        <v>0</v>
      </c>
      <c r="O328" s="27">
        <v>282.06169999999997</v>
      </c>
      <c r="P328" s="27">
        <v>0</v>
      </c>
    </row>
    <row r="329" spans="1:16" x14ac:dyDescent="0.25">
      <c r="A329" s="17">
        <v>1.167</v>
      </c>
      <c r="B329" s="27">
        <v>9141.7455000000009</v>
      </c>
      <c r="C329" s="27">
        <v>8.9999999999999998E-4</v>
      </c>
      <c r="D329" s="27">
        <v>1001.6848</v>
      </c>
      <c r="E329" s="27">
        <v>1001.6848</v>
      </c>
      <c r="F329" s="27">
        <v>1001.6848</v>
      </c>
      <c r="G329" s="27">
        <v>0</v>
      </c>
      <c r="H329" s="27">
        <v>0</v>
      </c>
      <c r="I329" s="27">
        <v>2003.3696</v>
      </c>
      <c r="J329" s="27">
        <v>1001.6848</v>
      </c>
      <c r="K329" s="27">
        <v>2003.3696</v>
      </c>
      <c r="L329" s="27">
        <v>846.20550000000003</v>
      </c>
      <c r="M329" s="27">
        <v>0</v>
      </c>
      <c r="N329" s="27">
        <v>0</v>
      </c>
      <c r="O329" s="27">
        <v>282.06169999999997</v>
      </c>
      <c r="P329" s="27">
        <v>0</v>
      </c>
    </row>
    <row r="330" spans="1:16" x14ac:dyDescent="0.25">
      <c r="A330" s="17">
        <v>1.1679999999999999</v>
      </c>
      <c r="B330" s="27">
        <v>9144.1494999999995</v>
      </c>
      <c r="C330" s="27">
        <v>2.9999999999999997E-4</v>
      </c>
      <c r="D330" s="27">
        <v>1001.9853000000001</v>
      </c>
      <c r="E330" s="27">
        <v>1001.9853000000001</v>
      </c>
      <c r="F330" s="27">
        <v>1001.9853000000001</v>
      </c>
      <c r="G330" s="27">
        <v>0</v>
      </c>
      <c r="H330" s="27">
        <v>0</v>
      </c>
      <c r="I330" s="27">
        <v>2003.9706000000001</v>
      </c>
      <c r="J330" s="27">
        <v>1001.9853000000001</v>
      </c>
      <c r="K330" s="27">
        <v>2003.9706000000001</v>
      </c>
      <c r="L330" s="27">
        <v>846.20550000000003</v>
      </c>
      <c r="M330" s="27">
        <v>0</v>
      </c>
      <c r="N330" s="27">
        <v>0</v>
      </c>
      <c r="O330" s="27">
        <v>282.06169999999997</v>
      </c>
      <c r="P330" s="27">
        <v>0</v>
      </c>
    </row>
    <row r="331" spans="1:16" x14ac:dyDescent="0.25">
      <c r="A331" s="17">
        <v>1.169</v>
      </c>
      <c r="B331" s="27">
        <v>9150.5622000000003</v>
      </c>
      <c r="C331" s="27">
        <v>2.9999999999999997E-4</v>
      </c>
      <c r="D331" s="27">
        <v>1002.7868999999999</v>
      </c>
      <c r="E331" s="27">
        <v>1002.7868999999999</v>
      </c>
      <c r="F331" s="27">
        <v>1002.7868999999999</v>
      </c>
      <c r="G331" s="27">
        <v>0</v>
      </c>
      <c r="H331" s="27">
        <v>0</v>
      </c>
      <c r="I331" s="27">
        <v>2005.5736999999999</v>
      </c>
      <c r="J331" s="27">
        <v>1002.7868999999999</v>
      </c>
      <c r="K331" s="27">
        <v>2005.5736999999999</v>
      </c>
      <c r="L331" s="27">
        <v>846.20550000000003</v>
      </c>
      <c r="M331" s="27">
        <v>0</v>
      </c>
      <c r="N331" s="27">
        <v>0</v>
      </c>
      <c r="O331" s="27">
        <v>282.06169999999997</v>
      </c>
      <c r="P331" s="27">
        <v>0</v>
      </c>
    </row>
    <row r="332" spans="1:16" x14ac:dyDescent="0.25">
      <c r="A332" s="17">
        <v>1.17</v>
      </c>
      <c r="B332" s="27">
        <v>9157.4248000000007</v>
      </c>
      <c r="C332" s="27">
        <v>8.9999999999999998E-4</v>
      </c>
      <c r="D332" s="27">
        <v>1003.6446999999999</v>
      </c>
      <c r="E332" s="27">
        <v>1003.6446999999999</v>
      </c>
      <c r="F332" s="27">
        <v>1003.6446999999999</v>
      </c>
      <c r="G332" s="27">
        <v>0</v>
      </c>
      <c r="H332" s="27">
        <v>0</v>
      </c>
      <c r="I332" s="27">
        <v>2007.2893999999999</v>
      </c>
      <c r="J332" s="27">
        <v>1003.6446999999999</v>
      </c>
      <c r="K332" s="27">
        <v>2007.2893999999999</v>
      </c>
      <c r="L332" s="27">
        <v>846.20550000000003</v>
      </c>
      <c r="M332" s="27">
        <v>0</v>
      </c>
      <c r="N332" s="27">
        <v>0</v>
      </c>
      <c r="O332" s="27">
        <v>282.06169999999997</v>
      </c>
      <c r="P332" s="27">
        <v>0</v>
      </c>
    </row>
    <row r="333" spans="1:16" x14ac:dyDescent="0.25">
      <c r="A333" s="17">
        <v>1.171</v>
      </c>
      <c r="B333" s="27">
        <v>9164.2873</v>
      </c>
      <c r="C333" s="27">
        <v>8.9999999999999998E-4</v>
      </c>
      <c r="D333" s="27">
        <v>1004.5025000000001</v>
      </c>
      <c r="E333" s="27">
        <v>1004.5025000000001</v>
      </c>
      <c r="F333" s="27">
        <v>1004.5025000000001</v>
      </c>
      <c r="G333" s="27">
        <v>0</v>
      </c>
      <c r="H333" s="27">
        <v>0</v>
      </c>
      <c r="I333" s="27">
        <v>2009.0050000000001</v>
      </c>
      <c r="J333" s="27">
        <v>1004.5025000000001</v>
      </c>
      <c r="K333" s="27">
        <v>2009.0050000000001</v>
      </c>
      <c r="L333" s="27">
        <v>846.20550000000003</v>
      </c>
      <c r="M333" s="27">
        <v>0</v>
      </c>
      <c r="N333" s="27">
        <v>0</v>
      </c>
      <c r="O333" s="27">
        <v>282.06169999999997</v>
      </c>
      <c r="P333" s="27">
        <v>0</v>
      </c>
    </row>
    <row r="334" spans="1:16" x14ac:dyDescent="0.25">
      <c r="A334" s="17">
        <v>1.1719999999999999</v>
      </c>
      <c r="B334" s="27">
        <v>9166.6980999999996</v>
      </c>
      <c r="C334" s="27">
        <v>2.9999999999999997E-4</v>
      </c>
      <c r="D334" s="27">
        <v>1004.8039</v>
      </c>
      <c r="E334" s="27">
        <v>1004.8039</v>
      </c>
      <c r="F334" s="27">
        <v>1004.8039</v>
      </c>
      <c r="G334" s="27">
        <v>0</v>
      </c>
      <c r="H334" s="27">
        <v>0</v>
      </c>
      <c r="I334" s="27">
        <v>2009.6077</v>
      </c>
      <c r="J334" s="27">
        <v>1004.8039</v>
      </c>
      <c r="K334" s="27">
        <v>2009.6077</v>
      </c>
      <c r="L334" s="27">
        <v>846.20550000000003</v>
      </c>
      <c r="M334" s="27">
        <v>0</v>
      </c>
      <c r="N334" s="27">
        <v>0</v>
      </c>
      <c r="O334" s="27">
        <v>282.06169999999997</v>
      </c>
      <c r="P334" s="27">
        <v>0</v>
      </c>
    </row>
    <row r="335" spans="1:16" x14ac:dyDescent="0.25">
      <c r="A335" s="17">
        <v>1.173</v>
      </c>
      <c r="B335" s="27">
        <v>9173.5568000000003</v>
      </c>
      <c r="C335" s="27">
        <v>8.9999999999999998E-4</v>
      </c>
      <c r="D335" s="27">
        <v>1005.6612</v>
      </c>
      <c r="E335" s="27">
        <v>1005.6612</v>
      </c>
      <c r="F335" s="27">
        <v>1005.6612</v>
      </c>
      <c r="G335" s="27">
        <v>0</v>
      </c>
      <c r="H335" s="27">
        <v>0</v>
      </c>
      <c r="I335" s="27">
        <v>2011.3224</v>
      </c>
      <c r="J335" s="27">
        <v>1005.6612</v>
      </c>
      <c r="K335" s="27">
        <v>2011.3224</v>
      </c>
      <c r="L335" s="27">
        <v>846.20550000000003</v>
      </c>
      <c r="M335" s="27">
        <v>0</v>
      </c>
      <c r="N335" s="27">
        <v>0</v>
      </c>
      <c r="O335" s="27">
        <v>282.06169999999997</v>
      </c>
      <c r="P335" s="27">
        <v>0</v>
      </c>
    </row>
    <row r="336" spans="1:16" x14ac:dyDescent="0.25">
      <c r="A336" s="17">
        <v>1.1739999999999999</v>
      </c>
      <c r="B336" s="27">
        <v>9180.4156000000003</v>
      </c>
      <c r="C336" s="27">
        <v>8.9999999999999998E-4</v>
      </c>
      <c r="D336" s="27">
        <v>1006.5185</v>
      </c>
      <c r="E336" s="27">
        <v>1006.5185</v>
      </c>
      <c r="F336" s="27">
        <v>1006.5185</v>
      </c>
      <c r="G336" s="27">
        <v>0</v>
      </c>
      <c r="H336" s="27">
        <v>0</v>
      </c>
      <c r="I336" s="27">
        <v>2013.0371</v>
      </c>
      <c r="J336" s="27">
        <v>1006.5185</v>
      </c>
      <c r="K336" s="27">
        <v>2013.0371</v>
      </c>
      <c r="L336" s="27">
        <v>846.20550000000003</v>
      </c>
      <c r="M336" s="27">
        <v>0</v>
      </c>
      <c r="N336" s="27">
        <v>0</v>
      </c>
      <c r="O336" s="27">
        <v>282.06169999999997</v>
      </c>
      <c r="P336" s="27">
        <v>0</v>
      </c>
    </row>
    <row r="337" spans="1:16" x14ac:dyDescent="0.25">
      <c r="A337" s="17">
        <v>1.175</v>
      </c>
      <c r="B337" s="27">
        <v>9182.8312000000005</v>
      </c>
      <c r="C337" s="27">
        <v>2.9999999999999997E-4</v>
      </c>
      <c r="D337" s="27">
        <v>1006.8205</v>
      </c>
      <c r="E337" s="27">
        <v>1006.8205</v>
      </c>
      <c r="F337" s="27">
        <v>1006.8205</v>
      </c>
      <c r="G337" s="27">
        <v>0</v>
      </c>
      <c r="H337" s="27">
        <v>0</v>
      </c>
      <c r="I337" s="27">
        <v>2013.6410000000001</v>
      </c>
      <c r="J337" s="27">
        <v>1006.8205</v>
      </c>
      <c r="K337" s="27">
        <v>2013.6410000000001</v>
      </c>
      <c r="L337" s="27">
        <v>846.20550000000003</v>
      </c>
      <c r="M337" s="27">
        <v>0</v>
      </c>
      <c r="N337" s="27">
        <v>0</v>
      </c>
      <c r="O337" s="27">
        <v>282.06169999999997</v>
      </c>
      <c r="P337" s="27">
        <v>0</v>
      </c>
    </row>
    <row r="338" spans="1:16" x14ac:dyDescent="0.25">
      <c r="A338" s="17">
        <v>1.1759999999999999</v>
      </c>
      <c r="B338" s="27">
        <v>9189.6861000000008</v>
      </c>
      <c r="C338" s="27">
        <v>8.9999999999999998E-4</v>
      </c>
      <c r="D338" s="27">
        <v>1007.6774</v>
      </c>
      <c r="E338" s="27">
        <v>1007.6774</v>
      </c>
      <c r="F338" s="27">
        <v>1007.6774</v>
      </c>
      <c r="G338" s="27">
        <v>0</v>
      </c>
      <c r="H338" s="27">
        <v>0</v>
      </c>
      <c r="I338" s="27">
        <v>2015.3547000000001</v>
      </c>
      <c r="J338" s="27">
        <v>1007.6774</v>
      </c>
      <c r="K338" s="27">
        <v>2015.3547000000001</v>
      </c>
      <c r="L338" s="27">
        <v>846.20550000000003</v>
      </c>
      <c r="M338" s="27">
        <v>0</v>
      </c>
      <c r="N338" s="27">
        <v>0</v>
      </c>
      <c r="O338" s="27">
        <v>282.06169999999997</v>
      </c>
      <c r="P338" s="27">
        <v>0</v>
      </c>
    </row>
    <row r="339" spans="1:16" x14ac:dyDescent="0.25">
      <c r="A339" s="17">
        <v>1.177</v>
      </c>
      <c r="B339" s="27">
        <v>9195.3291000000008</v>
      </c>
      <c r="C339" s="27">
        <v>1E-3</v>
      </c>
      <c r="D339" s="27">
        <v>1008.3827</v>
      </c>
      <c r="E339" s="27">
        <v>1008.3827</v>
      </c>
      <c r="F339" s="27">
        <v>1008.3827</v>
      </c>
      <c r="G339" s="27">
        <v>0</v>
      </c>
      <c r="H339" s="27">
        <v>0</v>
      </c>
      <c r="I339" s="27">
        <v>2016.7655</v>
      </c>
      <c r="J339" s="27">
        <v>1008.3827</v>
      </c>
      <c r="K339" s="27">
        <v>2016.7655</v>
      </c>
      <c r="L339" s="27">
        <v>846.20550000000003</v>
      </c>
      <c r="M339" s="27">
        <v>0</v>
      </c>
      <c r="N339" s="27">
        <v>0</v>
      </c>
      <c r="O339" s="27">
        <v>282.06169999999997</v>
      </c>
      <c r="P339" s="27">
        <v>0</v>
      </c>
    </row>
    <row r="340" spans="1:16" x14ac:dyDescent="0.25">
      <c r="A340" s="17">
        <v>1.1779999999999999</v>
      </c>
      <c r="B340" s="27">
        <v>9200.1694000000007</v>
      </c>
      <c r="C340" s="27">
        <v>1E-4</v>
      </c>
      <c r="D340" s="27">
        <v>1008.9878</v>
      </c>
      <c r="E340" s="27">
        <v>1008.9878</v>
      </c>
      <c r="F340" s="27">
        <v>1008.9878</v>
      </c>
      <c r="G340" s="27">
        <v>0</v>
      </c>
      <c r="H340" s="27">
        <v>0</v>
      </c>
      <c r="I340" s="27">
        <v>2017.9755</v>
      </c>
      <c r="J340" s="27">
        <v>1008.9878</v>
      </c>
      <c r="K340" s="27">
        <v>2017.9755</v>
      </c>
      <c r="L340" s="27">
        <v>846.20550000000003</v>
      </c>
      <c r="M340" s="27">
        <v>0</v>
      </c>
      <c r="N340" s="27">
        <v>0</v>
      </c>
      <c r="O340" s="27">
        <v>282.06169999999997</v>
      </c>
      <c r="P340" s="27">
        <v>0</v>
      </c>
    </row>
    <row r="341" spans="1:16" x14ac:dyDescent="0.25">
      <c r="A341" s="17">
        <v>1.179</v>
      </c>
      <c r="B341" s="27">
        <v>9207.0216</v>
      </c>
      <c r="C341" s="27">
        <v>8.0000000000000004E-4</v>
      </c>
      <c r="D341" s="27">
        <v>1009.8443</v>
      </c>
      <c r="E341" s="27">
        <v>1009.8443</v>
      </c>
      <c r="F341" s="27">
        <v>1009.8443</v>
      </c>
      <c r="G341" s="27">
        <v>0</v>
      </c>
      <c r="H341" s="27">
        <v>0</v>
      </c>
      <c r="I341" s="27">
        <v>2019.6886</v>
      </c>
      <c r="J341" s="27">
        <v>1009.8443</v>
      </c>
      <c r="K341" s="27">
        <v>2019.6886</v>
      </c>
      <c r="L341" s="27">
        <v>846.20550000000003</v>
      </c>
      <c r="M341" s="27">
        <v>0</v>
      </c>
      <c r="N341" s="27">
        <v>0</v>
      </c>
      <c r="O341" s="27">
        <v>282.06169999999997</v>
      </c>
      <c r="P341" s="27">
        <v>0</v>
      </c>
    </row>
    <row r="342" spans="1:16" x14ac:dyDescent="0.25">
      <c r="A342" s="17">
        <v>1.18</v>
      </c>
      <c r="B342" s="27">
        <v>9213.8737999999994</v>
      </c>
      <c r="C342" s="27">
        <v>8.0000000000000004E-4</v>
      </c>
      <c r="D342" s="27">
        <v>1010.7008</v>
      </c>
      <c r="E342" s="27">
        <v>1010.7008</v>
      </c>
      <c r="F342" s="27">
        <v>1010.7008</v>
      </c>
      <c r="G342" s="27">
        <v>0</v>
      </c>
      <c r="H342" s="27">
        <v>0</v>
      </c>
      <c r="I342" s="27">
        <v>2021.4015999999999</v>
      </c>
      <c r="J342" s="27">
        <v>1010.7008</v>
      </c>
      <c r="K342" s="27">
        <v>2021.4015999999999</v>
      </c>
      <c r="L342" s="27">
        <v>846.20550000000003</v>
      </c>
      <c r="M342" s="27">
        <v>0</v>
      </c>
      <c r="N342" s="27">
        <v>0</v>
      </c>
      <c r="O342" s="27">
        <v>282.06169999999997</v>
      </c>
      <c r="P342" s="27">
        <v>0</v>
      </c>
    </row>
    <row r="343" spans="1:16" x14ac:dyDescent="0.25">
      <c r="A343" s="17">
        <v>1.181</v>
      </c>
      <c r="B343" s="27">
        <v>9216.2994999999992</v>
      </c>
      <c r="C343" s="27">
        <v>2.9999999999999997E-4</v>
      </c>
      <c r="D343" s="27">
        <v>1011.004</v>
      </c>
      <c r="E343" s="27">
        <v>1011.004</v>
      </c>
      <c r="F343" s="27">
        <v>1011.004</v>
      </c>
      <c r="G343" s="27">
        <v>0</v>
      </c>
      <c r="H343" s="27">
        <v>0</v>
      </c>
      <c r="I343" s="27">
        <v>2022.008</v>
      </c>
      <c r="J343" s="27">
        <v>1011.004</v>
      </c>
      <c r="K343" s="27">
        <v>2022.008</v>
      </c>
      <c r="L343" s="27">
        <v>846.20550000000003</v>
      </c>
      <c r="M343" s="27">
        <v>0</v>
      </c>
      <c r="N343" s="27">
        <v>0</v>
      </c>
      <c r="O343" s="27">
        <v>282.06169999999997</v>
      </c>
      <c r="P343" s="27">
        <v>0</v>
      </c>
    </row>
    <row r="344" spans="1:16" x14ac:dyDescent="0.25">
      <c r="A344" s="17">
        <v>1.1819999999999999</v>
      </c>
      <c r="B344" s="27">
        <v>9223.1478999999999</v>
      </c>
      <c r="C344" s="27">
        <v>8.0000000000000004E-4</v>
      </c>
      <c r="D344" s="27">
        <v>1011.8601</v>
      </c>
      <c r="E344" s="27">
        <v>1011.8601</v>
      </c>
      <c r="F344" s="27">
        <v>1011.8601</v>
      </c>
      <c r="G344" s="27">
        <v>0</v>
      </c>
      <c r="H344" s="27">
        <v>0</v>
      </c>
      <c r="I344" s="27">
        <v>2023.7202</v>
      </c>
      <c r="J344" s="27">
        <v>1011.8601</v>
      </c>
      <c r="K344" s="27">
        <v>2023.7202</v>
      </c>
      <c r="L344" s="27">
        <v>846.20550000000003</v>
      </c>
      <c r="M344" s="27">
        <v>0</v>
      </c>
      <c r="N344" s="27">
        <v>0</v>
      </c>
      <c r="O344" s="27">
        <v>282.06169999999997</v>
      </c>
      <c r="P344" s="27">
        <v>0</v>
      </c>
    </row>
    <row r="345" spans="1:16" x14ac:dyDescent="0.25">
      <c r="A345" s="17">
        <v>1.1830000000000001</v>
      </c>
      <c r="B345" s="27">
        <v>9226.3858999999993</v>
      </c>
      <c r="C345" s="27">
        <v>4.0000000000000002E-4</v>
      </c>
      <c r="D345" s="27">
        <v>1012.2648</v>
      </c>
      <c r="E345" s="27">
        <v>1012.2648</v>
      </c>
      <c r="F345" s="27">
        <v>1012.2648</v>
      </c>
      <c r="G345" s="27">
        <v>0</v>
      </c>
      <c r="H345" s="27">
        <v>0</v>
      </c>
      <c r="I345" s="27">
        <v>2024.5297</v>
      </c>
      <c r="J345" s="27">
        <v>1012.2648</v>
      </c>
      <c r="K345" s="27">
        <v>2024.5297</v>
      </c>
      <c r="L345" s="27">
        <v>846.20550000000003</v>
      </c>
      <c r="M345" s="27">
        <v>0</v>
      </c>
      <c r="N345" s="27">
        <v>0</v>
      </c>
      <c r="O345" s="27">
        <v>282.06169999999997</v>
      </c>
      <c r="P345" s="27">
        <v>0</v>
      </c>
    </row>
    <row r="346" spans="1:16" x14ac:dyDescent="0.25">
      <c r="A346" s="17">
        <v>1.1839999999999999</v>
      </c>
      <c r="B346" s="27">
        <v>9233.2312999999995</v>
      </c>
      <c r="C346" s="27">
        <v>8.0000000000000004E-4</v>
      </c>
      <c r="D346" s="27">
        <v>1013.1205</v>
      </c>
      <c r="E346" s="27">
        <v>1013.1205</v>
      </c>
      <c r="F346" s="27">
        <v>1013.1205</v>
      </c>
      <c r="G346" s="27">
        <v>0</v>
      </c>
      <c r="H346" s="27">
        <v>0</v>
      </c>
      <c r="I346" s="27">
        <v>2026.241</v>
      </c>
      <c r="J346" s="27">
        <v>1013.1205</v>
      </c>
      <c r="K346" s="27">
        <v>2026.241</v>
      </c>
      <c r="L346" s="27">
        <v>846.20550000000003</v>
      </c>
      <c r="M346" s="27">
        <v>0</v>
      </c>
      <c r="N346" s="27">
        <v>0</v>
      </c>
      <c r="O346" s="27">
        <v>282.06169999999997</v>
      </c>
      <c r="P346" s="27">
        <v>0</v>
      </c>
    </row>
    <row r="347" spans="1:16" x14ac:dyDescent="0.25">
      <c r="A347" s="17">
        <v>1.1850000000000001</v>
      </c>
      <c r="B347" s="27">
        <v>9240.0766999999996</v>
      </c>
      <c r="C347" s="27">
        <v>8.0000000000000004E-4</v>
      </c>
      <c r="D347" s="27">
        <v>1013.9761999999999</v>
      </c>
      <c r="E347" s="27">
        <v>1013.9761999999999</v>
      </c>
      <c r="F347" s="27">
        <v>1013.9761999999999</v>
      </c>
      <c r="G347" s="27">
        <v>0</v>
      </c>
      <c r="H347" s="27">
        <v>0</v>
      </c>
      <c r="I347" s="27">
        <v>2027.9523999999999</v>
      </c>
      <c r="J347" s="27">
        <v>1013.9761999999999</v>
      </c>
      <c r="K347" s="27">
        <v>2027.9523999999999</v>
      </c>
      <c r="L347" s="27">
        <v>846.20550000000003</v>
      </c>
      <c r="M347" s="27">
        <v>0</v>
      </c>
      <c r="N347" s="27">
        <v>0</v>
      </c>
      <c r="O347" s="27">
        <v>282.06169999999997</v>
      </c>
      <c r="P347" s="27">
        <v>0</v>
      </c>
    </row>
    <row r="348" spans="1:16" x14ac:dyDescent="0.25">
      <c r="A348" s="17">
        <v>1.1859999999999999</v>
      </c>
      <c r="B348" s="27">
        <v>9242.5102999999999</v>
      </c>
      <c r="C348" s="27">
        <v>2.9999999999999997E-4</v>
      </c>
      <c r="D348" s="27">
        <v>1014.2804</v>
      </c>
      <c r="E348" s="27">
        <v>1014.2804</v>
      </c>
      <c r="F348" s="27">
        <v>1014.2804</v>
      </c>
      <c r="G348" s="27">
        <v>0</v>
      </c>
      <c r="H348" s="27">
        <v>0</v>
      </c>
      <c r="I348" s="27">
        <v>2028.5607</v>
      </c>
      <c r="J348" s="27">
        <v>1014.2804</v>
      </c>
      <c r="K348" s="27">
        <v>2028.5607</v>
      </c>
      <c r="L348" s="27">
        <v>846.20550000000003</v>
      </c>
      <c r="M348" s="27">
        <v>0</v>
      </c>
      <c r="N348" s="27">
        <v>0</v>
      </c>
      <c r="O348" s="27">
        <v>282.06169999999997</v>
      </c>
      <c r="P348" s="27">
        <v>0</v>
      </c>
    </row>
    <row r="349" spans="1:16" x14ac:dyDescent="0.25">
      <c r="A349" s="17">
        <v>1.1870000000000001</v>
      </c>
      <c r="B349" s="27">
        <v>9249.3518999999997</v>
      </c>
      <c r="C349" s="27">
        <v>8.0000000000000004E-4</v>
      </c>
      <c r="D349" s="27">
        <v>1015.1356</v>
      </c>
      <c r="E349" s="27">
        <v>1015.1356</v>
      </c>
      <c r="F349" s="27">
        <v>1015.1356</v>
      </c>
      <c r="G349" s="27">
        <v>0</v>
      </c>
      <c r="H349" s="27">
        <v>0</v>
      </c>
      <c r="I349" s="27">
        <v>2030.2711999999999</v>
      </c>
      <c r="J349" s="27">
        <v>1015.1356</v>
      </c>
      <c r="K349" s="27">
        <v>2030.2711999999999</v>
      </c>
      <c r="L349" s="27">
        <v>846.20550000000003</v>
      </c>
      <c r="M349" s="27">
        <v>0</v>
      </c>
      <c r="N349" s="27">
        <v>0</v>
      </c>
      <c r="O349" s="27">
        <v>282.06169999999997</v>
      </c>
      <c r="P349" s="27">
        <v>0</v>
      </c>
    </row>
    <row r="350" spans="1:16" x14ac:dyDescent="0.25">
      <c r="A350" s="17">
        <v>1.1879999999999999</v>
      </c>
      <c r="B350" s="27">
        <v>9255.8487999999998</v>
      </c>
      <c r="C350" s="27">
        <v>8.0000000000000004E-4</v>
      </c>
      <c r="D350" s="27">
        <v>1015.9477000000001</v>
      </c>
      <c r="E350" s="27">
        <v>1015.9477000000001</v>
      </c>
      <c r="F350" s="27">
        <v>1015.9477000000001</v>
      </c>
      <c r="G350" s="27">
        <v>0</v>
      </c>
      <c r="H350" s="27">
        <v>0</v>
      </c>
      <c r="I350" s="27">
        <v>2031.8954000000001</v>
      </c>
      <c r="J350" s="27">
        <v>1015.9477000000001</v>
      </c>
      <c r="K350" s="27">
        <v>2031.8954000000001</v>
      </c>
      <c r="L350" s="27">
        <v>846.20550000000003</v>
      </c>
      <c r="M350" s="27">
        <v>0</v>
      </c>
      <c r="N350" s="27">
        <v>0</v>
      </c>
      <c r="O350" s="27">
        <v>282.06169999999997</v>
      </c>
      <c r="P350" s="27">
        <v>0</v>
      </c>
    </row>
    <row r="351" spans="1:16" x14ac:dyDescent="0.25">
      <c r="A351" s="17">
        <v>1.1890000000000001</v>
      </c>
      <c r="B351" s="27">
        <v>9262.6901999999991</v>
      </c>
      <c r="C351" s="27">
        <v>8.0000000000000004E-4</v>
      </c>
      <c r="D351" s="27">
        <v>1016.8029</v>
      </c>
      <c r="E351" s="27">
        <v>1016.8029</v>
      </c>
      <c r="F351" s="27">
        <v>1016.8029</v>
      </c>
      <c r="G351" s="27">
        <v>0</v>
      </c>
      <c r="H351" s="27">
        <v>0</v>
      </c>
      <c r="I351" s="27">
        <v>2033.6057000000001</v>
      </c>
      <c r="J351" s="27">
        <v>1016.8029</v>
      </c>
      <c r="K351" s="27">
        <v>2033.6057000000001</v>
      </c>
      <c r="L351" s="27">
        <v>846.20550000000003</v>
      </c>
      <c r="M351" s="27">
        <v>0</v>
      </c>
      <c r="N351" s="27">
        <v>0</v>
      </c>
      <c r="O351" s="27">
        <v>282.06169999999997</v>
      </c>
      <c r="P351" s="27">
        <v>0</v>
      </c>
    </row>
    <row r="352" spans="1:16" x14ac:dyDescent="0.25">
      <c r="A352" s="17">
        <v>1.19</v>
      </c>
      <c r="B352" s="27">
        <v>9263.5036</v>
      </c>
      <c r="C352" s="27">
        <v>1E-4</v>
      </c>
      <c r="D352" s="27">
        <v>1016.9045</v>
      </c>
      <c r="E352" s="27">
        <v>1016.9045</v>
      </c>
      <c r="F352" s="27">
        <v>1016.9045</v>
      </c>
      <c r="G352" s="27">
        <v>0</v>
      </c>
      <c r="H352" s="27">
        <v>0</v>
      </c>
      <c r="I352" s="27">
        <v>2033.8090999999999</v>
      </c>
      <c r="J352" s="27">
        <v>1016.9045</v>
      </c>
      <c r="K352" s="27">
        <v>2033.8090999999999</v>
      </c>
      <c r="L352" s="27">
        <v>846.20550000000003</v>
      </c>
      <c r="M352" s="27">
        <v>0</v>
      </c>
      <c r="N352" s="27">
        <v>0</v>
      </c>
      <c r="O352" s="27">
        <v>282.06169999999997</v>
      </c>
      <c r="P352" s="27">
        <v>0</v>
      </c>
    </row>
    <row r="353" spans="1:16" x14ac:dyDescent="0.25">
      <c r="A353" s="17">
        <v>1.1910000000000001</v>
      </c>
      <c r="B353" s="27">
        <v>9270.8253999999997</v>
      </c>
      <c r="C353" s="27">
        <v>8.9999999999999998E-4</v>
      </c>
      <c r="D353" s="27">
        <v>1017.8198</v>
      </c>
      <c r="E353" s="27">
        <v>1017.8198</v>
      </c>
      <c r="F353" s="27">
        <v>1017.8198</v>
      </c>
      <c r="G353" s="27">
        <v>0</v>
      </c>
      <c r="H353" s="27">
        <v>0</v>
      </c>
      <c r="I353" s="27">
        <v>2035.6395</v>
      </c>
      <c r="J353" s="27">
        <v>1017.8198</v>
      </c>
      <c r="K353" s="27">
        <v>2035.6395</v>
      </c>
      <c r="L353" s="27">
        <v>846.20550000000003</v>
      </c>
      <c r="M353" s="27">
        <v>0</v>
      </c>
      <c r="N353" s="27">
        <v>0</v>
      </c>
      <c r="O353" s="27">
        <v>282.06169999999997</v>
      </c>
      <c r="P353" s="27">
        <v>0</v>
      </c>
    </row>
    <row r="354" spans="1:16" x14ac:dyDescent="0.25">
      <c r="A354" s="17">
        <v>1.1919999999999999</v>
      </c>
      <c r="B354" s="27">
        <v>9277.6620999999996</v>
      </c>
      <c r="C354" s="27">
        <v>8.0000000000000004E-4</v>
      </c>
      <c r="D354" s="27">
        <v>1018.6744</v>
      </c>
      <c r="E354" s="27">
        <v>1018.6744</v>
      </c>
      <c r="F354" s="27">
        <v>1018.6744</v>
      </c>
      <c r="G354" s="27">
        <v>0</v>
      </c>
      <c r="H354" s="27">
        <v>0</v>
      </c>
      <c r="I354" s="27">
        <v>2037.3487</v>
      </c>
      <c r="J354" s="27">
        <v>1018.6744</v>
      </c>
      <c r="K354" s="27">
        <v>2037.3487</v>
      </c>
      <c r="L354" s="27">
        <v>846.20550000000003</v>
      </c>
      <c r="M354" s="27">
        <v>0</v>
      </c>
      <c r="N354" s="27">
        <v>0</v>
      </c>
      <c r="O354" s="27">
        <v>282.06169999999997</v>
      </c>
      <c r="P354" s="27">
        <v>0</v>
      </c>
    </row>
    <row r="355" spans="1:16" x14ac:dyDescent="0.25">
      <c r="A355" s="17">
        <v>1.1930000000000001</v>
      </c>
      <c r="B355" s="27">
        <v>9278.4770000000008</v>
      </c>
      <c r="C355" s="27">
        <v>1E-4</v>
      </c>
      <c r="D355" s="27">
        <v>1018.7762</v>
      </c>
      <c r="E355" s="27">
        <v>1018.7762</v>
      </c>
      <c r="F355" s="27">
        <v>1018.7762</v>
      </c>
      <c r="G355" s="27">
        <v>0</v>
      </c>
      <c r="H355" s="27">
        <v>0</v>
      </c>
      <c r="I355" s="27">
        <v>2037.5524</v>
      </c>
      <c r="J355" s="27">
        <v>1018.7762</v>
      </c>
      <c r="K355" s="27">
        <v>2037.5524</v>
      </c>
      <c r="L355" s="27">
        <v>846.20550000000003</v>
      </c>
      <c r="M355" s="27">
        <v>0</v>
      </c>
      <c r="N355" s="27">
        <v>0</v>
      </c>
      <c r="O355" s="27">
        <v>282.06169999999997</v>
      </c>
      <c r="P355" s="27">
        <v>0</v>
      </c>
    </row>
    <row r="356" spans="1:16" x14ac:dyDescent="0.25">
      <c r="A356" s="17">
        <v>1.194</v>
      </c>
      <c r="B356" s="27">
        <v>9286.6273000000001</v>
      </c>
      <c r="C356" s="27">
        <v>1E-3</v>
      </c>
      <c r="D356" s="27">
        <v>1019.795</v>
      </c>
      <c r="E356" s="27">
        <v>1019.795</v>
      </c>
      <c r="F356" s="27">
        <v>1019.795</v>
      </c>
      <c r="G356" s="27">
        <v>0</v>
      </c>
      <c r="H356" s="27">
        <v>0</v>
      </c>
      <c r="I356" s="27">
        <v>2039.59</v>
      </c>
      <c r="J356" s="27">
        <v>1019.795</v>
      </c>
      <c r="K356" s="27">
        <v>2039.59</v>
      </c>
      <c r="L356" s="27">
        <v>846.20550000000003</v>
      </c>
      <c r="M356" s="27">
        <v>0</v>
      </c>
      <c r="N356" s="27">
        <v>0</v>
      </c>
      <c r="O356" s="27">
        <v>282.06169999999997</v>
      </c>
      <c r="P356" s="27">
        <v>0</v>
      </c>
    </row>
    <row r="357" spans="1:16" x14ac:dyDescent="0.25">
      <c r="A357" s="17">
        <v>1.1950000000000001</v>
      </c>
      <c r="B357" s="27">
        <v>9293.4599999999991</v>
      </c>
      <c r="C357" s="27">
        <v>8.0000000000000004E-4</v>
      </c>
      <c r="D357" s="27">
        <v>1020.6491</v>
      </c>
      <c r="E357" s="27">
        <v>1020.6491</v>
      </c>
      <c r="F357" s="27">
        <v>1020.6491</v>
      </c>
      <c r="G357" s="27">
        <v>0</v>
      </c>
      <c r="H357" s="27">
        <v>0</v>
      </c>
      <c r="I357" s="27">
        <v>2041.2982</v>
      </c>
      <c r="J357" s="27">
        <v>1020.6491</v>
      </c>
      <c r="K357" s="27">
        <v>2041.2982</v>
      </c>
      <c r="L357" s="27">
        <v>846.20550000000003</v>
      </c>
      <c r="M357" s="27">
        <v>0</v>
      </c>
      <c r="N357" s="27">
        <v>0</v>
      </c>
      <c r="O357" s="27">
        <v>282.06169999999997</v>
      </c>
      <c r="P357" s="27">
        <v>0</v>
      </c>
    </row>
    <row r="358" spans="1:16" x14ac:dyDescent="0.25">
      <c r="A358" s="17">
        <v>1.196</v>
      </c>
      <c r="B358" s="27">
        <v>9300.2927999999993</v>
      </c>
      <c r="C358" s="27">
        <v>8.0000000000000004E-4</v>
      </c>
      <c r="D358" s="27">
        <v>1021.5032</v>
      </c>
      <c r="E358" s="27">
        <v>1021.5032</v>
      </c>
      <c r="F358" s="27">
        <v>1021.5032</v>
      </c>
      <c r="G358" s="27">
        <v>0</v>
      </c>
      <c r="H358" s="27">
        <v>0</v>
      </c>
      <c r="I358" s="27">
        <v>2043.0064</v>
      </c>
      <c r="J358" s="27">
        <v>1021.5032</v>
      </c>
      <c r="K358" s="27">
        <v>2043.0064</v>
      </c>
      <c r="L358" s="27">
        <v>846.20550000000003</v>
      </c>
      <c r="M358" s="27">
        <v>0</v>
      </c>
      <c r="N358" s="27">
        <v>0</v>
      </c>
      <c r="O358" s="27">
        <v>282.06169999999997</v>
      </c>
      <c r="P358" s="27">
        <v>0</v>
      </c>
    </row>
    <row r="359" spans="1:16" x14ac:dyDescent="0.25">
      <c r="A359" s="17">
        <v>1.1970000000000001</v>
      </c>
      <c r="B359" s="27">
        <v>9302.7445000000007</v>
      </c>
      <c r="C359" s="27">
        <v>2.9999999999999997E-4</v>
      </c>
      <c r="D359" s="27">
        <v>1021.8096</v>
      </c>
      <c r="E359" s="27">
        <v>1021.8096</v>
      </c>
      <c r="F359" s="27">
        <v>1021.8096</v>
      </c>
      <c r="G359" s="27">
        <v>0</v>
      </c>
      <c r="H359" s="27">
        <v>0</v>
      </c>
      <c r="I359" s="27">
        <v>2043.6193000000001</v>
      </c>
      <c r="J359" s="27">
        <v>1021.8096</v>
      </c>
      <c r="K359" s="27">
        <v>2043.6193000000001</v>
      </c>
      <c r="L359" s="27">
        <v>846.20550000000003</v>
      </c>
      <c r="M359" s="27">
        <v>0</v>
      </c>
      <c r="N359" s="27">
        <v>0</v>
      </c>
      <c r="O359" s="27">
        <v>282.06169999999997</v>
      </c>
      <c r="P359" s="27">
        <v>0</v>
      </c>
    </row>
    <row r="360" spans="1:16" x14ac:dyDescent="0.25">
      <c r="A360" s="17">
        <v>1.198</v>
      </c>
      <c r="B360" s="27">
        <v>9309.5735999999997</v>
      </c>
      <c r="C360" s="27">
        <v>8.0000000000000004E-4</v>
      </c>
      <c r="D360" s="27">
        <v>1022.6633</v>
      </c>
      <c r="E360" s="27">
        <v>1022.6633</v>
      </c>
      <c r="F360" s="27">
        <v>1022.6633</v>
      </c>
      <c r="G360" s="27">
        <v>0</v>
      </c>
      <c r="H360" s="27">
        <v>0</v>
      </c>
      <c r="I360" s="27">
        <v>2045.3266000000001</v>
      </c>
      <c r="J360" s="27">
        <v>1022.6633</v>
      </c>
      <c r="K360" s="27">
        <v>2045.3266000000001</v>
      </c>
      <c r="L360" s="27">
        <v>846.20550000000003</v>
      </c>
      <c r="M360" s="27">
        <v>0</v>
      </c>
      <c r="N360" s="27">
        <v>0</v>
      </c>
      <c r="O360" s="27">
        <v>282.06169999999997</v>
      </c>
      <c r="P360" s="27">
        <v>0</v>
      </c>
    </row>
    <row r="361" spans="1:16" x14ac:dyDescent="0.25">
      <c r="A361" s="17">
        <v>1.1990000000000001</v>
      </c>
      <c r="B361" s="27">
        <v>9313.6641999999993</v>
      </c>
      <c r="C361" s="27">
        <v>1E-4</v>
      </c>
      <c r="D361" s="27">
        <v>1023.1746000000001</v>
      </c>
      <c r="E361" s="27">
        <v>1023.1746000000001</v>
      </c>
      <c r="F361" s="27">
        <v>1023.1746000000001</v>
      </c>
      <c r="G361" s="27">
        <v>0</v>
      </c>
      <c r="H361" s="27">
        <v>0</v>
      </c>
      <c r="I361" s="27">
        <v>2046.3492000000001</v>
      </c>
      <c r="J361" s="27">
        <v>1023.1746000000001</v>
      </c>
      <c r="K361" s="27">
        <v>2046.3492000000001</v>
      </c>
      <c r="L361" s="27">
        <v>846.20550000000003</v>
      </c>
      <c r="M361" s="27">
        <v>0</v>
      </c>
      <c r="N361" s="27">
        <v>0</v>
      </c>
      <c r="O361" s="27">
        <v>282.06169999999997</v>
      </c>
      <c r="P361" s="27">
        <v>0</v>
      </c>
    </row>
    <row r="362" spans="1:16" x14ac:dyDescent="0.25">
      <c r="A362" s="17">
        <v>1.2</v>
      </c>
      <c r="B362" s="27">
        <v>10676.532800000001</v>
      </c>
      <c r="C362" s="27">
        <v>0.161</v>
      </c>
      <c r="D362" s="27">
        <v>1193.5332000000001</v>
      </c>
      <c r="E362" s="27">
        <v>1193.5332000000001</v>
      </c>
      <c r="F362" s="27">
        <v>1193.5332000000001</v>
      </c>
      <c r="G362" s="27">
        <v>0</v>
      </c>
      <c r="H362" s="27">
        <v>0</v>
      </c>
      <c r="I362" s="27">
        <v>2387.0664000000002</v>
      </c>
      <c r="J362" s="27">
        <v>1193.5332000000001</v>
      </c>
      <c r="K362" s="27">
        <v>2387.0664000000002</v>
      </c>
      <c r="L362" s="27">
        <v>846.20550000000003</v>
      </c>
      <c r="M362" s="27">
        <v>0</v>
      </c>
      <c r="N362" s="27">
        <v>0</v>
      </c>
      <c r="O362" s="27">
        <v>282.06169999999997</v>
      </c>
      <c r="P362" s="27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343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2021</v>
      </c>
      <c r="B6" s="29">
        <v>4</v>
      </c>
    </row>
    <row r="7" spans="1:2" x14ac:dyDescent="0.25">
      <c r="A7" s="29">
        <v>2021</v>
      </c>
      <c r="B7" s="29">
        <v>5</v>
      </c>
    </row>
    <row r="8" spans="1:2" x14ac:dyDescent="0.25">
      <c r="A8" s="29">
        <v>2021</v>
      </c>
      <c r="B8" s="29">
        <v>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353</v>
      </c>
    </row>
    <row r="5" spans="1:6" x14ac:dyDescent="0.25">
      <c r="A5" t="s">
        <v>2</v>
      </c>
      <c r="B5" t="s">
        <v>3</v>
      </c>
      <c r="C5" t="s">
        <v>344</v>
      </c>
      <c r="D5" t="s">
        <v>345</v>
      </c>
      <c r="E5" t="s">
        <v>34</v>
      </c>
      <c r="F5" t="s">
        <v>35</v>
      </c>
    </row>
    <row r="6" spans="1:6" x14ac:dyDescent="0.25">
      <c r="A6" s="33">
        <v>45</v>
      </c>
      <c r="B6" s="1" t="s">
        <v>63</v>
      </c>
      <c r="C6" t="b">
        <v>0</v>
      </c>
      <c r="D6" t="b">
        <v>1</v>
      </c>
      <c r="E6" s="1" t="s">
        <v>63</v>
      </c>
      <c r="F6" s="1" t="s">
        <v>63</v>
      </c>
    </row>
    <row r="7" spans="1:6" x14ac:dyDescent="0.25">
      <c r="A7" s="33">
        <v>47</v>
      </c>
      <c r="B7" s="1" t="s">
        <v>66</v>
      </c>
      <c r="C7" t="b">
        <v>0</v>
      </c>
      <c r="D7" t="b">
        <v>1</v>
      </c>
      <c r="E7" s="1" t="s">
        <v>66</v>
      </c>
      <c r="F7" s="1" t="s">
        <v>66</v>
      </c>
    </row>
    <row r="8" spans="1:6" x14ac:dyDescent="0.25">
      <c r="A8" s="33">
        <v>50</v>
      </c>
      <c r="B8" s="1" t="s">
        <v>346</v>
      </c>
      <c r="C8" t="b">
        <v>0</v>
      </c>
      <c r="D8" t="b">
        <v>0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60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347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58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348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349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350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57</v>
      </c>
      <c r="C21" t="b">
        <v>0</v>
      </c>
      <c r="D21" t="b">
        <v>0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351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56</v>
      </c>
      <c r="C23" t="b">
        <v>0</v>
      </c>
      <c r="D23" t="b">
        <v>0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352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34"/>
  <sheetViews>
    <sheetView showGridLines="0" workbookViewId="0">
      <pane ySplit="5" topLeftCell="A16" activePane="bottomLeft" state="frozen"/>
      <selection pane="bottomLeft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341</v>
      </c>
    </row>
    <row r="5" spans="1:3" x14ac:dyDescent="0.25">
      <c r="A5" s="4" t="s">
        <v>4</v>
      </c>
      <c r="B5" s="4" t="s">
        <v>2</v>
      </c>
      <c r="C5" s="4" t="s">
        <v>340</v>
      </c>
    </row>
    <row r="6" spans="1:3" x14ac:dyDescent="0.25">
      <c r="A6" s="6" t="s">
        <v>29</v>
      </c>
      <c r="B6" s="5">
        <v>62</v>
      </c>
      <c r="C6" s="50">
        <v>29435005009932</v>
      </c>
    </row>
    <row r="7" spans="1:3" x14ac:dyDescent="0.25">
      <c r="A7" s="6" t="s">
        <v>29</v>
      </c>
      <c r="B7" s="5">
        <v>62</v>
      </c>
      <c r="C7" s="50">
        <v>44649812028490</v>
      </c>
    </row>
    <row r="8" spans="1:3" x14ac:dyDescent="0.25">
      <c r="A8" s="6" t="s">
        <v>29</v>
      </c>
      <c r="B8" s="5">
        <v>62</v>
      </c>
      <c r="C8" s="50">
        <v>48858450000146</v>
      </c>
    </row>
    <row r="9" spans="1:3" x14ac:dyDescent="0.25">
      <c r="A9" s="6" t="s">
        <v>29</v>
      </c>
      <c r="B9" s="5">
        <v>62</v>
      </c>
      <c r="C9" s="50">
        <v>57571275001760</v>
      </c>
    </row>
    <row r="10" spans="1:3" x14ac:dyDescent="0.25">
      <c r="A10" s="6" t="s">
        <v>29</v>
      </c>
      <c r="B10" s="5">
        <v>62</v>
      </c>
      <c r="C10" s="50">
        <v>60453024000390</v>
      </c>
    </row>
    <row r="11" spans="1:3" x14ac:dyDescent="0.25">
      <c r="A11" s="6" t="s">
        <v>29</v>
      </c>
      <c r="B11" s="5">
        <v>62</v>
      </c>
      <c r="C11" s="50">
        <v>60726502000126</v>
      </c>
    </row>
    <row r="12" spans="1:3" x14ac:dyDescent="0.25">
      <c r="A12" s="6" t="s">
        <v>29</v>
      </c>
      <c r="B12" s="5">
        <v>62</v>
      </c>
      <c r="C12" s="50">
        <v>60726502000711</v>
      </c>
    </row>
    <row r="13" spans="1:3" x14ac:dyDescent="0.25">
      <c r="A13" s="6" t="s">
        <v>29</v>
      </c>
      <c r="B13" s="5">
        <v>62</v>
      </c>
      <c r="C13" s="50">
        <v>60765823000130</v>
      </c>
    </row>
    <row r="14" spans="1:3" x14ac:dyDescent="0.25">
      <c r="A14" s="6" t="s">
        <v>29</v>
      </c>
      <c r="B14" s="5">
        <v>62</v>
      </c>
      <c r="C14" s="50">
        <v>60884855000316</v>
      </c>
    </row>
    <row r="15" spans="1:3" x14ac:dyDescent="0.25">
      <c r="A15" s="6" t="s">
        <v>29</v>
      </c>
      <c r="B15" s="5">
        <v>62</v>
      </c>
      <c r="C15" s="50">
        <v>60922168000771</v>
      </c>
    </row>
    <row r="16" spans="1:3" x14ac:dyDescent="0.25">
      <c r="A16" s="6" t="s">
        <v>29</v>
      </c>
      <c r="B16" s="5">
        <v>62</v>
      </c>
      <c r="C16" s="50">
        <v>60992427000650</v>
      </c>
    </row>
    <row r="17" spans="1:3" x14ac:dyDescent="0.25">
      <c r="A17" s="6" t="s">
        <v>29</v>
      </c>
      <c r="B17" s="5">
        <v>62</v>
      </c>
      <c r="C17" s="50">
        <v>61062212000198</v>
      </c>
    </row>
    <row r="18" spans="1:3" x14ac:dyDescent="0.25">
      <c r="A18" s="6" t="s">
        <v>29</v>
      </c>
      <c r="B18" s="5">
        <v>62</v>
      </c>
      <c r="C18" s="50">
        <v>61213674000240</v>
      </c>
    </row>
    <row r="19" spans="1:3" x14ac:dyDescent="0.25">
      <c r="A19" s="6" t="s">
        <v>29</v>
      </c>
      <c r="B19" s="5">
        <v>62</v>
      </c>
      <c r="C19" s="50">
        <v>61599908000158</v>
      </c>
    </row>
    <row r="20" spans="1:3" x14ac:dyDescent="0.25">
      <c r="A20" s="6" t="s">
        <v>29</v>
      </c>
      <c r="B20" s="5">
        <v>64</v>
      </c>
      <c r="C20" s="50">
        <v>461479009462</v>
      </c>
    </row>
    <row r="21" spans="1:3" x14ac:dyDescent="0.25">
      <c r="A21" s="6" t="s">
        <v>29</v>
      </c>
      <c r="B21" s="5">
        <v>64</v>
      </c>
      <c r="C21" s="50">
        <v>6033403000113</v>
      </c>
    </row>
    <row r="22" spans="1:3" x14ac:dyDescent="0.25">
      <c r="A22" s="6" t="s">
        <v>29</v>
      </c>
      <c r="B22" s="5">
        <v>64</v>
      </c>
      <c r="C22" s="50">
        <v>29435005009932</v>
      </c>
    </row>
    <row r="23" spans="1:3" x14ac:dyDescent="0.25">
      <c r="A23" s="6" t="s">
        <v>29</v>
      </c>
      <c r="B23" s="5">
        <v>64</v>
      </c>
      <c r="C23" s="50">
        <v>44649812006926</v>
      </c>
    </row>
    <row r="24" spans="1:3" x14ac:dyDescent="0.25">
      <c r="A24" s="6" t="s">
        <v>29</v>
      </c>
      <c r="B24" s="5">
        <v>64</v>
      </c>
      <c r="C24" s="50">
        <v>44649812028490</v>
      </c>
    </row>
    <row r="25" spans="1:3" x14ac:dyDescent="0.25">
      <c r="A25" s="6" t="s">
        <v>29</v>
      </c>
      <c r="B25" s="5">
        <v>64</v>
      </c>
      <c r="C25" s="50">
        <v>48858450000146</v>
      </c>
    </row>
    <row r="26" spans="1:3" x14ac:dyDescent="0.25">
      <c r="A26" s="6" t="s">
        <v>29</v>
      </c>
      <c r="B26" s="5">
        <v>64</v>
      </c>
      <c r="C26" s="50">
        <v>57571275001760</v>
      </c>
    </row>
    <row r="27" spans="1:3" x14ac:dyDescent="0.25">
      <c r="A27" s="6" t="s">
        <v>29</v>
      </c>
      <c r="B27" s="5">
        <v>64</v>
      </c>
      <c r="C27" s="50">
        <v>60453024000390</v>
      </c>
    </row>
    <row r="28" spans="1:3" x14ac:dyDescent="0.25">
      <c r="A28" s="6" t="s">
        <v>29</v>
      </c>
      <c r="B28" s="5">
        <v>64</v>
      </c>
      <c r="C28" s="50">
        <v>60726502000126</v>
      </c>
    </row>
    <row r="29" spans="1:3" x14ac:dyDescent="0.25">
      <c r="A29" s="6" t="s">
        <v>29</v>
      </c>
      <c r="B29" s="5">
        <v>64</v>
      </c>
      <c r="C29" s="50">
        <v>60726502000711</v>
      </c>
    </row>
    <row r="30" spans="1:3" x14ac:dyDescent="0.25">
      <c r="A30" s="6" t="s">
        <v>29</v>
      </c>
      <c r="B30" s="5">
        <v>64</v>
      </c>
      <c r="C30" s="50">
        <v>60765823000130</v>
      </c>
    </row>
    <row r="31" spans="1:3" x14ac:dyDescent="0.25">
      <c r="A31" s="6" t="s">
        <v>29</v>
      </c>
      <c r="B31" s="5">
        <v>64</v>
      </c>
      <c r="C31" s="50">
        <v>60884855000316</v>
      </c>
    </row>
    <row r="32" spans="1:3" x14ac:dyDescent="0.25">
      <c r="A32" s="6" t="s">
        <v>29</v>
      </c>
      <c r="B32" s="5">
        <v>64</v>
      </c>
      <c r="C32" s="50">
        <v>60992427000650</v>
      </c>
    </row>
    <row r="33" spans="1:3" x14ac:dyDescent="0.25">
      <c r="A33" s="6" t="s">
        <v>29</v>
      </c>
      <c r="B33" s="5">
        <v>64</v>
      </c>
      <c r="C33" s="50">
        <v>61213674000240</v>
      </c>
    </row>
    <row r="34" spans="1:3" x14ac:dyDescent="0.25">
      <c r="A34" s="6" t="s">
        <v>29</v>
      </c>
      <c r="B34" s="5">
        <v>64</v>
      </c>
      <c r="C34" s="50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342</v>
      </c>
    </row>
    <row r="5" spans="1:3" x14ac:dyDescent="0.25">
      <c r="A5" s="4" t="s">
        <v>4</v>
      </c>
      <c r="B5" s="4" t="s">
        <v>2</v>
      </c>
      <c r="C5" s="4" t="s">
        <v>71</v>
      </c>
    </row>
    <row r="6" spans="1:3" x14ac:dyDescent="0.25">
      <c r="A6" s="6" t="s">
        <v>25</v>
      </c>
      <c r="B6" s="5">
        <v>62</v>
      </c>
      <c r="C6" s="42" t="s">
        <v>77</v>
      </c>
    </row>
    <row r="7" spans="1:3" x14ac:dyDescent="0.25">
      <c r="A7" s="6" t="s">
        <v>25</v>
      </c>
      <c r="B7" s="5">
        <v>62</v>
      </c>
      <c r="C7" s="42" t="s">
        <v>85</v>
      </c>
    </row>
    <row r="8" spans="1:3" x14ac:dyDescent="0.25">
      <c r="A8" s="6" t="s">
        <v>25</v>
      </c>
      <c r="B8" s="5">
        <v>64</v>
      </c>
      <c r="C8" s="42" t="s">
        <v>77</v>
      </c>
    </row>
    <row r="9" spans="1:3" x14ac:dyDescent="0.25">
      <c r="A9" s="6" t="s">
        <v>25</v>
      </c>
      <c r="B9" s="5">
        <v>64</v>
      </c>
      <c r="C9" s="42" t="s">
        <v>85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tb_Atualizacao_BI</vt:lpstr>
      <vt:lpstr>Resumo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Gislaine Cerqueira</cp:lastModifiedBy>
  <dcterms:created xsi:type="dcterms:W3CDTF">2020-11-13T19:19:56Z</dcterms:created>
  <dcterms:modified xsi:type="dcterms:W3CDTF">2021-05-14T20:10:58Z</dcterms:modified>
</cp:coreProperties>
</file>